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480" windowHeight="7725" firstSheet="51" activeTab="55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Operacije ukupno" sheetId="260" r:id="rId11"/>
    <sheet name="kovid status" sheetId="276" r:id="rId12"/>
    <sheet name="kovid usluge" sheetId="277" r:id="rId13"/>
    <sheet name="Прегледи служ.урологије" sheetId="251" r:id="rId14"/>
    <sheet name="Прегледи ургентно-пријемне слу" sheetId="230" r:id="rId15"/>
    <sheet name="Прегледи служ.психијатрије" sheetId="229" r:id="rId16"/>
    <sheet name="Прегледи сл.за плућне болести" sheetId="228" r:id="rId17"/>
    <sheet name="Прегледи дечје оделење" sheetId="227" r:id="rId18"/>
    <sheet name="прегледи служ .ортопедије" sheetId="226" r:id="rId19"/>
    <sheet name="Прегледи оториноларингологије" sheetId="225" r:id="rId20"/>
    <sheet name="Прегледи хирургија" sheetId="224" r:id="rId21"/>
    <sheet name="Прегледи служ.офталмологије " sheetId="223" r:id="rId22"/>
    <sheet name="Прегледи сл.неурологије" sheetId="222" r:id="rId23"/>
    <sheet name="Прегледи Служб.Онкологије" sheetId="221" r:id="rId24"/>
    <sheet name="Прегледи преддијализна амбулант" sheetId="261" r:id="rId25"/>
    <sheet name="Прегледи служб.Интерне медицине" sheetId="218" r:id="rId26"/>
    <sheet name="Прегледи служ.Физикалне.мед." sheetId="217" r:id="rId27"/>
    <sheet name="Прегледи Слу.за. инфективне бол" sheetId="216" r:id="rId28"/>
    <sheet name="Прегледи гинекологија " sheetId="185" r:id="rId29"/>
    <sheet name="Прегледи анестезиолога" sheetId="269" r:id="rId30"/>
    <sheet name="Fizikalna medicina" sheetId="264" r:id="rId31"/>
    <sheet name="DSG" sheetId="266" r:id="rId32"/>
    <sheet name="Услуге Гинекологија" sheetId="258" r:id="rId33"/>
    <sheet name="Услуге Акушерство" sheetId="210" r:id="rId34"/>
    <sheet name="Услуге службе за иинфективне бо" sheetId="232" r:id="rId35"/>
    <sheet name="Услуге Служб. физикалне медиц." sheetId="248" r:id="rId36"/>
    <sheet name="Хемодијализа дневна болница" sheetId="271" r:id="rId37"/>
    <sheet name="Услуге интерне медицине" sheetId="247" r:id="rId38"/>
    <sheet name="Услуге службе онкологије" sheetId="244" r:id="rId39"/>
    <sheet name="Услуге сл.анестезија са реан." sheetId="243" r:id="rId40"/>
    <sheet name="Услуге Неонатологије" sheetId="241" r:id="rId41"/>
    <sheet name="Услуге неурологије" sheetId="240" r:id="rId42"/>
    <sheet name="Услуге сл.офталмологије са орто" sheetId="239" r:id="rId43"/>
    <sheet name="Услуге опште хирургије" sheetId="238" r:id="rId44"/>
    <sheet name="Услуге оториноларингологије" sheetId="237" r:id="rId45"/>
    <sheet name="Услуге ортопедије и трауматолог" sheetId="236" r:id="rId46"/>
    <sheet name="Услуге сл.дечје болести" sheetId="235" r:id="rId47"/>
    <sheet name="Услуге служ.за плућне болести" sheetId="250" r:id="rId48"/>
    <sheet name="Услуге служ.психијатрије" sheetId="249" r:id="rId49"/>
    <sheet name="Услуге пријемно -ургентне сл." sheetId="234" r:id="rId50"/>
    <sheet name="Услуге плијат.и продуж. неге" sheetId="259" r:id="rId51"/>
    <sheet name="Услуге слу.урологије" sheetId="253" r:id="rId52"/>
    <sheet name="Хируршка интензивна нега" sheetId="267" r:id="rId53"/>
    <sheet name="Услуге служ.трансфузије крви" sheetId="233" r:id="rId54"/>
    <sheet name=" Дијагностика" sheetId="153" r:id="rId55"/>
    <sheet name="Lab" sheetId="152" r:id="rId56"/>
    <sheet name="Krv" sheetId="159" r:id="rId57"/>
    <sheet name="Dijalize" sheetId="211" r:id="rId58"/>
    <sheet name="Lekovi" sheetId="160" r:id="rId59"/>
    <sheet name="Implantati" sheetId="161" r:id="rId60"/>
    <sheet name="Sanitet.mat" sheetId="162" r:id="rId61"/>
    <sheet name="Liste.čekanja" sheetId="200" r:id="rId62"/>
    <sheet name="Sanitetski prevoz" sheetId="255" r:id="rId63"/>
    <sheet name="Bo dani " sheetId="256" r:id="rId64"/>
    <sheet name="Soc.Epid.Inform" sheetId="262" r:id="rId65"/>
    <sheet name="zbirno usluge" sheetId="270" r:id="rId66"/>
    <sheet name="Sheet2" sheetId="274" r:id="rId67"/>
    <sheet name="Sheet1" sheetId="275" r:id="rId68"/>
  </sheets>
  <externalReferences>
    <externalReference r:id="rId69"/>
    <externalReference r:id="rId70"/>
    <externalReference r:id="rId71"/>
  </externalReferences>
  <definedNames>
    <definedName name="____W.O.R.K.B.O.O.K..C.O.N.T.E.N.T.S____" localSheetId="31">"#ref!"</definedName>
    <definedName name="____W.O.R.K.B.O.O.K..C.O.N.T.E.N.T.S____">#REF!</definedName>
    <definedName name="DSG_popunjeno">"#ref!"</definedName>
    <definedName name="_xlnm.Print_Area" localSheetId="57">Dijalize!$A$1:$AB$19</definedName>
    <definedName name="_xlnm.Print_Area" localSheetId="8">Dnevne.bolnice!$A$1:$I$26</definedName>
    <definedName name="_xlnm.Print_Area" localSheetId="30">'Fizikalna medicina'!$A$1:$P$23</definedName>
    <definedName name="_xlnm.Print_Area" localSheetId="2">Kadar.dne.bol.dij.!#REF!</definedName>
    <definedName name="_xlnm.Print_Area" localSheetId="4">Kadar.nem.!#REF!</definedName>
    <definedName name="_xlnm.Print_Area" localSheetId="5">'Kadar.zbirno '!#REF!</definedName>
    <definedName name="_xlnm.Print_Area" localSheetId="11">'kovid status'!$A$1:$B$24</definedName>
    <definedName name="_xlnm.Print_Area" localSheetId="56">Krv!#REF!</definedName>
    <definedName name="_xlnm.Print_Area" localSheetId="55">Lab!$A$1:$K$291</definedName>
    <definedName name="_xlnm.Print_Area" localSheetId="61">Liste.čekanja!$C$1:$J$38</definedName>
    <definedName name="_xlnm.Print_Area" localSheetId="9">Neonatologija!$A$2:$H$13</definedName>
    <definedName name="_xlnm.Print_Area" localSheetId="7">Pratioci!$A$1:$I$15</definedName>
    <definedName name="_xlnm.Print_Area" localSheetId="62">'Sanitetski prevoz'!$A$1:$L$33</definedName>
    <definedName name="_xlnm.Print_Area" localSheetId="29">'Прегледи анестезиолога'!$A$1:$K$22</definedName>
    <definedName name="_xlnm.Print_Area" localSheetId="28">'Прегледи гинекологија '!$A$4:$K$23</definedName>
    <definedName name="_xlnm.Print_Area" localSheetId="17">'Прегледи дечје оделење'!$A$1:$K$22</definedName>
    <definedName name="_xlnm.Print_Area" localSheetId="19">'Прегледи оториноларингологије'!$A$1:$K$22</definedName>
    <definedName name="_xlnm.Print_Area" localSheetId="24">'Прегледи преддијализна амбулант'!$A$1:$K$21</definedName>
    <definedName name="_xlnm.Print_Area" localSheetId="16">'Прегледи сл.за плућне болести'!$A$1:$K$22</definedName>
    <definedName name="_xlnm.Print_Area" localSheetId="22">'Прегледи сл.неурологије'!$A$1:$K$23</definedName>
    <definedName name="_xlnm.Print_Area" localSheetId="27">'Прегледи Слу.за. инфективне бол'!$A$1:$K$23</definedName>
    <definedName name="_xlnm.Print_Area" localSheetId="18">'прегледи служ .ортопедије'!$A$1:$K$22</definedName>
    <definedName name="_xlnm.Print_Area" localSheetId="21">'Прегледи служ.офталмологије '!$A$1:$K$20</definedName>
    <definedName name="_xlnm.Print_Area" localSheetId="15">'Прегледи служ.психијатрије'!$A$4:$K$19</definedName>
    <definedName name="_xlnm.Print_Area" localSheetId="13">'Прегледи служ.урологије'!$A$1:$K$22</definedName>
    <definedName name="_xlnm.Print_Area" localSheetId="26">'Прегледи служ.Физикалне.мед.'!$A$1:$K$21</definedName>
    <definedName name="_xlnm.Print_Area" localSheetId="25">'Прегледи служб.Интерне медицине'!$A$1:$K$22</definedName>
    <definedName name="_xlnm.Print_Area" localSheetId="23">'Прегледи Служб.Онкологије'!$A$1:$K$22</definedName>
    <definedName name="_xlnm.Print_Area" localSheetId="14">'Прегледи ургентно-пријемне слу'!$A$1:$K$22</definedName>
    <definedName name="_xlnm.Print_Area" localSheetId="20">'Прегледи хирургија'!$A$1:$K$22</definedName>
    <definedName name="_xlnm.Print_Area" localSheetId="32">'Услуге Гинекологија'!$A$1:$K$189</definedName>
    <definedName name="_xlnm.Print_Area" localSheetId="41">'Услуге неурологије'!$A$1:$K$103</definedName>
    <definedName name="_xlnm.Print_Area" localSheetId="36">'Хемодијализа дневна болница'!$A$1:$K$44</definedName>
    <definedName name="_xlnm.Print_Titles" localSheetId="54">' Дијагностика'!$6:$7</definedName>
    <definedName name="_xlnm.Print_Titles" localSheetId="59">Implantati!#REF!</definedName>
    <definedName name="_xlnm.Print_Titles" localSheetId="55">Lab!$6:$7</definedName>
    <definedName name="_xlnm.Print_Titles" localSheetId="61">Liste.čekanja!#REF!</definedName>
  </definedNames>
  <calcPr calcId="124519"/>
</workbook>
</file>

<file path=xl/calcChain.xml><?xml version="1.0" encoding="utf-8"?>
<calcChain xmlns="http://schemas.openxmlformats.org/spreadsheetml/2006/main">
  <c r="I65" i="161"/>
  <c r="E65"/>
  <c r="H64"/>
  <c r="G64"/>
  <c r="I64" s="1"/>
  <c r="D64"/>
  <c r="E64" s="1"/>
  <c r="C64"/>
  <c r="I63"/>
  <c r="E63"/>
  <c r="I62"/>
  <c r="E62"/>
  <c r="I61"/>
  <c r="E61"/>
  <c r="J60"/>
  <c r="H60"/>
  <c r="I60" s="1"/>
  <c r="G60"/>
  <c r="F60"/>
  <c r="D60"/>
  <c r="E60" s="1"/>
  <c r="C60"/>
  <c r="I59"/>
  <c r="E59"/>
  <c r="I58"/>
  <c r="E58"/>
  <c r="I57"/>
  <c r="E57"/>
  <c r="I56"/>
  <c r="E56"/>
  <c r="I55"/>
  <c r="E55"/>
  <c r="J54"/>
  <c r="H54"/>
  <c r="I54" s="1"/>
  <c r="G54"/>
  <c r="F54"/>
  <c r="D54"/>
  <c r="E54" s="1"/>
  <c r="C54"/>
  <c r="I52"/>
  <c r="E52"/>
  <c r="I51"/>
  <c r="E51"/>
  <c r="I50"/>
  <c r="E50"/>
  <c r="I49"/>
  <c r="E49"/>
  <c r="I48"/>
  <c r="H48"/>
  <c r="E48"/>
  <c r="D48"/>
  <c r="I47"/>
  <c r="E47"/>
  <c r="I46"/>
  <c r="E46"/>
  <c r="I45"/>
  <c r="E45"/>
  <c r="I44"/>
  <c r="E44"/>
  <c r="I43"/>
  <c r="E43"/>
  <c r="I42"/>
  <c r="E42"/>
  <c r="I41"/>
  <c r="E41"/>
  <c r="I40"/>
  <c r="E40"/>
  <c r="I39"/>
  <c r="H39"/>
  <c r="E39"/>
  <c r="D39"/>
  <c r="I38"/>
  <c r="E38"/>
  <c r="I37"/>
  <c r="E37"/>
  <c r="I36"/>
  <c r="E36"/>
  <c r="I35"/>
  <c r="E35"/>
  <c r="I34"/>
  <c r="E34"/>
  <c r="I33"/>
  <c r="E33"/>
  <c r="I32"/>
  <c r="E32"/>
  <c r="I31"/>
  <c r="H31"/>
  <c r="E31"/>
  <c r="D31"/>
  <c r="I30"/>
  <c r="E30"/>
  <c r="I29"/>
  <c r="E29"/>
  <c r="I28"/>
  <c r="E28"/>
  <c r="I27"/>
  <c r="E27"/>
  <c r="I26"/>
  <c r="E26"/>
  <c r="I25"/>
  <c r="H25"/>
  <c r="E25"/>
  <c r="D25"/>
  <c r="I24"/>
  <c r="E24"/>
  <c r="I23"/>
  <c r="E23"/>
  <c r="I22"/>
  <c r="E22"/>
  <c r="I21"/>
  <c r="E21"/>
  <c r="I20"/>
  <c r="E20"/>
  <c r="I19"/>
  <c r="H19"/>
  <c r="E19"/>
  <c r="D19"/>
  <c r="I18"/>
  <c r="E18"/>
  <c r="I17"/>
  <c r="E17"/>
  <c r="I16"/>
  <c r="H16"/>
  <c r="F16"/>
  <c r="D16"/>
  <c r="E16" s="1"/>
  <c r="C16"/>
  <c r="J15"/>
  <c r="H15"/>
  <c r="I15" s="1"/>
  <c r="G15"/>
  <c r="F15"/>
  <c r="D15"/>
  <c r="E15" s="1"/>
  <c r="C15"/>
  <c r="J14"/>
  <c r="H14"/>
  <c r="I14" s="1"/>
  <c r="G14"/>
  <c r="F14"/>
  <c r="D14"/>
  <c r="E14" s="1"/>
  <c r="C14"/>
  <c r="I13"/>
  <c r="E13"/>
  <c r="I12"/>
  <c r="E12"/>
  <c r="I11"/>
  <c r="E11"/>
  <c r="I10"/>
  <c r="E10"/>
  <c r="I9"/>
  <c r="E9"/>
  <c r="J8"/>
  <c r="J66" s="1"/>
  <c r="H8"/>
  <c r="I8" s="1"/>
  <c r="G8"/>
  <c r="G66" s="1"/>
  <c r="F8"/>
  <c r="F66" s="1"/>
  <c r="D8"/>
  <c r="E8" s="1"/>
  <c r="C8"/>
  <c r="C66" s="1"/>
  <c r="H41" i="159"/>
  <c r="F41"/>
  <c r="H40"/>
  <c r="F40"/>
  <c r="H39"/>
  <c r="F39"/>
  <c r="H38"/>
  <c r="F38"/>
  <c r="H36"/>
  <c r="F36"/>
  <c r="H35"/>
  <c r="F35"/>
  <c r="H34"/>
  <c r="F34"/>
  <c r="H33"/>
  <c r="F33"/>
  <c r="H32"/>
  <c r="F32"/>
  <c r="H31"/>
  <c r="F31"/>
  <c r="H30"/>
  <c r="F30"/>
  <c r="H25"/>
  <c r="F25"/>
  <c r="H24"/>
  <c r="F24"/>
  <c r="H23"/>
  <c r="F23"/>
  <c r="H22"/>
  <c r="F22"/>
  <c r="H21"/>
  <c r="F21"/>
  <c r="H20"/>
  <c r="F20"/>
  <c r="H18"/>
  <c r="F18"/>
  <c r="H17"/>
  <c r="F17"/>
  <c r="F42" s="1"/>
  <c r="H16"/>
  <c r="F16"/>
  <c r="H15"/>
  <c r="F15"/>
  <c r="H14"/>
  <c r="F14"/>
  <c r="H13"/>
  <c r="F13"/>
  <c r="H12"/>
  <c r="F12"/>
  <c r="H11"/>
  <c r="F11"/>
  <c r="H10"/>
  <c r="H42" s="1"/>
  <c r="F10"/>
  <c r="AA18" i="211"/>
  <c r="Z17"/>
  <c r="Y17"/>
  <c r="X17"/>
  <c r="S17"/>
  <c r="O17"/>
  <c r="W17" s="1"/>
  <c r="N17"/>
  <c r="M17"/>
  <c r="L17"/>
  <c r="K17"/>
  <c r="Z16"/>
  <c r="Y16"/>
  <c r="X16"/>
  <c r="S16"/>
  <c r="O16"/>
  <c r="W16" s="1"/>
  <c r="N16"/>
  <c r="M16"/>
  <c r="L16"/>
  <c r="K16"/>
  <c r="Z15"/>
  <c r="Y15"/>
  <c r="X15"/>
  <c r="S15"/>
  <c r="O15"/>
  <c r="W15" s="1"/>
  <c r="N15"/>
  <c r="M15"/>
  <c r="L15"/>
  <c r="G15"/>
  <c r="C15"/>
  <c r="K15" s="1"/>
  <c r="Z14"/>
  <c r="Y14"/>
  <c r="X14"/>
  <c r="S14"/>
  <c r="O14"/>
  <c r="W14" s="1"/>
  <c r="N14"/>
  <c r="M14"/>
  <c r="L14"/>
  <c r="G14"/>
  <c r="C14"/>
  <c r="K14" s="1"/>
  <c r="Z13"/>
  <c r="Y13"/>
  <c r="X13"/>
  <c r="S13"/>
  <c r="O13"/>
  <c r="W13" s="1"/>
  <c r="N13"/>
  <c r="M13"/>
  <c r="L13"/>
  <c r="G13"/>
  <c r="C13"/>
  <c r="K13" s="1"/>
  <c r="V12"/>
  <c r="Z12" s="1"/>
  <c r="U12"/>
  <c r="Y12" s="1"/>
  <c r="T12"/>
  <c r="X12" s="1"/>
  <c r="S12"/>
  <c r="W12" s="1"/>
  <c r="R12"/>
  <c r="Q12"/>
  <c r="P12"/>
  <c r="O12"/>
  <c r="J12"/>
  <c r="N12" s="1"/>
  <c r="I12"/>
  <c r="M12" s="1"/>
  <c r="H12"/>
  <c r="L12" s="1"/>
  <c r="G12"/>
  <c r="K12" s="1"/>
  <c r="F12"/>
  <c r="E12"/>
  <c r="D12"/>
  <c r="C12"/>
  <c r="Z11"/>
  <c r="Y11"/>
  <c r="X11"/>
  <c r="S11"/>
  <c r="O11"/>
  <c r="W11" s="1"/>
  <c r="N11"/>
  <c r="M11"/>
  <c r="L11"/>
  <c r="G11"/>
  <c r="C11"/>
  <c r="K11" s="1"/>
  <c r="Z10"/>
  <c r="Y10"/>
  <c r="X10"/>
  <c r="S10"/>
  <c r="O10"/>
  <c r="W10" s="1"/>
  <c r="N10"/>
  <c r="M10"/>
  <c r="L10"/>
  <c r="G10"/>
  <c r="C10"/>
  <c r="K10" s="1"/>
  <c r="Z9"/>
  <c r="Y9"/>
  <c r="X9"/>
  <c r="S9"/>
  <c r="O9"/>
  <c r="O8" s="1"/>
  <c r="O18" s="1"/>
  <c r="N9"/>
  <c r="M9"/>
  <c r="L9"/>
  <c r="G9"/>
  <c r="C9"/>
  <c r="C8" s="1"/>
  <c r="C18" s="1"/>
  <c r="AA8"/>
  <c r="V8"/>
  <c r="V18" s="1"/>
  <c r="U8"/>
  <c r="Y8" s="1"/>
  <c r="T8"/>
  <c r="T18" s="1"/>
  <c r="S8"/>
  <c r="W8" s="1"/>
  <c r="R8"/>
  <c r="R18" s="1"/>
  <c r="Q8"/>
  <c r="Q18" s="1"/>
  <c r="P8"/>
  <c r="P18" s="1"/>
  <c r="J8"/>
  <c r="J18" s="1"/>
  <c r="I8"/>
  <c r="M8" s="1"/>
  <c r="H8"/>
  <c r="H18" s="1"/>
  <c r="G8"/>
  <c r="K8" s="1"/>
  <c r="F8"/>
  <c r="F18" s="1"/>
  <c r="E8"/>
  <c r="E18" s="1"/>
  <c r="D8"/>
  <c r="D18" s="1"/>
  <c r="D15" i="162"/>
  <c r="E15" s="1"/>
  <c r="C15"/>
  <c r="E14"/>
  <c r="E13"/>
  <c r="E12"/>
  <c r="E11"/>
  <c r="E10"/>
  <c r="E9"/>
  <c r="E8"/>
  <c r="C2"/>
  <c r="C1"/>
  <c r="K71" i="160"/>
  <c r="K87" s="1"/>
  <c r="H71"/>
  <c r="K69"/>
  <c r="K60" s="1"/>
  <c r="K68"/>
  <c r="H68"/>
  <c r="K67"/>
  <c r="H67"/>
  <c r="K66"/>
  <c r="H66"/>
  <c r="K65"/>
  <c r="H65"/>
  <c r="K64"/>
  <c r="H64"/>
  <c r="H60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4"/>
  <c r="K43"/>
  <c r="K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H87" s="1"/>
  <c r="C2"/>
  <c r="C1"/>
  <c r="G13" i="264"/>
  <c r="D66" i="161" l="1"/>
  <c r="E66" s="1"/>
  <c r="H66"/>
  <c r="I66" s="1"/>
  <c r="X18" i="211"/>
  <c r="Z18"/>
  <c r="L18"/>
  <c r="N18"/>
  <c r="G18"/>
  <c r="K18" s="1"/>
  <c r="I18"/>
  <c r="M18" s="1"/>
  <c r="S18"/>
  <c r="W18" s="1"/>
  <c r="U18"/>
  <c r="Y18" s="1"/>
  <c r="L8"/>
  <c r="N8"/>
  <c r="X8"/>
  <c r="Z8"/>
  <c r="K9"/>
  <c r="W9"/>
  <c r="G147" i="235"/>
  <c r="F147"/>
  <c r="J144"/>
  <c r="K144" s="1"/>
  <c r="I144"/>
  <c r="H144"/>
  <c r="E144"/>
  <c r="J143"/>
  <c r="K143" s="1"/>
  <c r="I143"/>
  <c r="H143"/>
  <c r="E143"/>
  <c r="J142"/>
  <c r="K142" s="1"/>
  <c r="I142"/>
  <c r="H142"/>
  <c r="E142"/>
  <c r="J168" i="258"/>
  <c r="I168"/>
  <c r="K168" s="1"/>
  <c r="H168"/>
  <c r="E168"/>
  <c r="J167"/>
  <c r="K167" s="1"/>
  <c r="I167"/>
  <c r="H167"/>
  <c r="E167"/>
  <c r="J166"/>
  <c r="K166" s="1"/>
  <c r="I166"/>
  <c r="H166"/>
  <c r="E166"/>
  <c r="J73"/>
  <c r="K73" s="1"/>
  <c r="I73"/>
  <c r="H73"/>
  <c r="E73"/>
  <c r="J181" i="253"/>
  <c r="I181"/>
  <c r="H181"/>
  <c r="E181"/>
  <c r="J180"/>
  <c r="I180"/>
  <c r="H180"/>
  <c r="E180"/>
  <c r="J179"/>
  <c r="I179"/>
  <c r="H179"/>
  <c r="E179"/>
  <c r="J178"/>
  <c r="K178" s="1"/>
  <c r="I178"/>
  <c r="H178"/>
  <c r="E178"/>
  <c r="J66"/>
  <c r="I66"/>
  <c r="H66"/>
  <c r="E66"/>
  <c r="J67"/>
  <c r="K67" s="1"/>
  <c r="I67"/>
  <c r="H67"/>
  <c r="E67"/>
  <c r="J65"/>
  <c r="K65" s="1"/>
  <c r="I65"/>
  <c r="H65"/>
  <c r="E65"/>
  <c r="J64"/>
  <c r="K64" s="1"/>
  <c r="I64"/>
  <c r="H64"/>
  <c r="E64"/>
  <c r="J117" i="239"/>
  <c r="I117"/>
  <c r="K117" s="1"/>
  <c r="H117"/>
  <c r="E117"/>
  <c r="J116"/>
  <c r="K116" s="1"/>
  <c r="I116"/>
  <c r="H116"/>
  <c r="E116"/>
  <c r="J115"/>
  <c r="I115"/>
  <c r="H115"/>
  <c r="E115"/>
  <c r="J102" i="234"/>
  <c r="K102" s="1"/>
  <c r="I102"/>
  <c r="H102"/>
  <c r="E102"/>
  <c r="J101"/>
  <c r="K101" s="1"/>
  <c r="I101"/>
  <c r="H101"/>
  <c r="E101"/>
  <c r="J100"/>
  <c r="I100"/>
  <c r="H100"/>
  <c r="E100"/>
  <c r="J99"/>
  <c r="K99" s="1"/>
  <c r="I99"/>
  <c r="H99"/>
  <c r="E99"/>
  <c r="J98"/>
  <c r="I98"/>
  <c r="H98"/>
  <c r="E98"/>
  <c r="J97"/>
  <c r="K97" s="1"/>
  <c r="I97"/>
  <c r="H97"/>
  <c r="E97"/>
  <c r="J96"/>
  <c r="I96"/>
  <c r="H96"/>
  <c r="E96"/>
  <c r="J76" i="259"/>
  <c r="I76"/>
  <c r="K76" s="1"/>
  <c r="H76"/>
  <c r="E76"/>
  <c r="J75"/>
  <c r="K75" s="1"/>
  <c r="I75"/>
  <c r="H75"/>
  <c r="E75"/>
  <c r="J74"/>
  <c r="I74"/>
  <c r="K74" s="1"/>
  <c r="H74"/>
  <c r="E74"/>
  <c r="J100" i="237"/>
  <c r="I100"/>
  <c r="H100"/>
  <c r="E100"/>
  <c r="J99"/>
  <c r="K99" s="1"/>
  <c r="I99"/>
  <c r="H99"/>
  <c r="E99"/>
  <c r="J98"/>
  <c r="K98" s="1"/>
  <c r="I98"/>
  <c r="H98"/>
  <c r="E98"/>
  <c r="J24" i="271"/>
  <c r="K24" s="1"/>
  <c r="I24"/>
  <c r="H24"/>
  <c r="E24"/>
  <c r="J23"/>
  <c r="K23" s="1"/>
  <c r="I23"/>
  <c r="H23"/>
  <c r="E23"/>
  <c r="J148" i="238"/>
  <c r="I148"/>
  <c r="H148"/>
  <c r="E148"/>
  <c r="J147"/>
  <c r="K147" s="1"/>
  <c r="I147"/>
  <c r="H147"/>
  <c r="E147"/>
  <c r="J134" i="153"/>
  <c r="K134" s="1"/>
  <c r="I134"/>
  <c r="H134"/>
  <c r="E134"/>
  <c r="J133"/>
  <c r="K133" s="1"/>
  <c r="I133"/>
  <c r="H133"/>
  <c r="E133"/>
  <c r="J132"/>
  <c r="I132"/>
  <c r="H132"/>
  <c r="E132"/>
  <c r="J131"/>
  <c r="K131" s="1"/>
  <c r="I131"/>
  <c r="H131"/>
  <c r="E131"/>
  <c r="J130"/>
  <c r="K130" s="1"/>
  <c r="I130"/>
  <c r="H130"/>
  <c r="E130"/>
  <c r="J307"/>
  <c r="K307" s="1"/>
  <c r="I307"/>
  <c r="H307"/>
  <c r="E307"/>
  <c r="J306"/>
  <c r="K306" s="1"/>
  <c r="I306"/>
  <c r="H306"/>
  <c r="E306"/>
  <c r="J130" i="152"/>
  <c r="K130" s="1"/>
  <c r="I130"/>
  <c r="H130"/>
  <c r="E130"/>
  <c r="J129"/>
  <c r="K129" s="1"/>
  <c r="I129"/>
  <c r="H129"/>
  <c r="E129"/>
  <c r="J128"/>
  <c r="K128" s="1"/>
  <c r="I128"/>
  <c r="H128"/>
  <c r="E128"/>
  <c r="J127"/>
  <c r="I127"/>
  <c r="H127"/>
  <c r="E127"/>
  <c r="J126"/>
  <c r="K126" s="1"/>
  <c r="I126"/>
  <c r="H126"/>
  <c r="E126"/>
  <c r="J125"/>
  <c r="K125" s="1"/>
  <c r="I125"/>
  <c r="H125"/>
  <c r="E125"/>
  <c r="J124"/>
  <c r="I124"/>
  <c r="H124"/>
  <c r="E124"/>
  <c r="J123"/>
  <c r="K123" s="1"/>
  <c r="I123"/>
  <c r="H123"/>
  <c r="E123"/>
  <c r="J122"/>
  <c r="I122"/>
  <c r="H122"/>
  <c r="E122"/>
  <c r="J121"/>
  <c r="I121"/>
  <c r="H121"/>
  <c r="E121"/>
  <c r="J120"/>
  <c r="K120" s="1"/>
  <c r="I120"/>
  <c r="H120"/>
  <c r="E120"/>
  <c r="J119"/>
  <c r="I119"/>
  <c r="H119"/>
  <c r="E119"/>
  <c r="J58" i="233"/>
  <c r="K58" s="1"/>
  <c r="I58"/>
  <c r="H58"/>
  <c r="E58"/>
  <c r="F13" i="174"/>
  <c r="D13"/>
  <c r="C13"/>
  <c r="G13" s="1"/>
  <c r="F12"/>
  <c r="D12"/>
  <c r="C12"/>
  <c r="G12" s="1"/>
  <c r="F11"/>
  <c r="D11"/>
  <c r="C11"/>
  <c r="G11" s="1"/>
  <c r="F10"/>
  <c r="D10"/>
  <c r="C10"/>
  <c r="G10" s="1"/>
  <c r="F9"/>
  <c r="D9"/>
  <c r="C9"/>
  <c r="G9" s="1"/>
  <c r="F8"/>
  <c r="F14" s="1"/>
  <c r="D8"/>
  <c r="D14" s="1"/>
  <c r="C8"/>
  <c r="C14" s="1"/>
  <c r="C1"/>
  <c r="I23" i="169"/>
  <c r="H23"/>
  <c r="F23"/>
  <c r="E23"/>
  <c r="G23" s="1"/>
  <c r="C23"/>
  <c r="B23"/>
  <c r="D23" s="1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C1"/>
  <c r="W23" i="192"/>
  <c r="V23"/>
  <c r="U23"/>
  <c r="T23"/>
  <c r="R23"/>
  <c r="Q23"/>
  <c r="N23"/>
  <c r="M23"/>
  <c r="L23"/>
  <c r="I23"/>
  <c r="H23"/>
  <c r="G23"/>
  <c r="F23"/>
  <c r="E23"/>
  <c r="D23"/>
  <c r="S22"/>
  <c r="P22"/>
  <c r="O22"/>
  <c r="K22"/>
  <c r="J22"/>
  <c r="S21"/>
  <c r="P21"/>
  <c r="O21"/>
  <c r="K21"/>
  <c r="J21"/>
  <c r="S20"/>
  <c r="P20"/>
  <c r="O20"/>
  <c r="K20"/>
  <c r="J20"/>
  <c r="S19"/>
  <c r="P19"/>
  <c r="O19"/>
  <c r="K19"/>
  <c r="J19"/>
  <c r="S18"/>
  <c r="P18"/>
  <c r="O18"/>
  <c r="K18"/>
  <c r="J18"/>
  <c r="S17"/>
  <c r="P17"/>
  <c r="O17"/>
  <c r="K17"/>
  <c r="J17"/>
  <c r="S16"/>
  <c r="P16"/>
  <c r="O16"/>
  <c r="K16"/>
  <c r="J16"/>
  <c r="S15"/>
  <c r="P15"/>
  <c r="O15"/>
  <c r="K15"/>
  <c r="J15"/>
  <c r="S14"/>
  <c r="P14"/>
  <c r="O14"/>
  <c r="K14"/>
  <c r="J14"/>
  <c r="S13"/>
  <c r="P13"/>
  <c r="O13"/>
  <c r="K13"/>
  <c r="J13"/>
  <c r="S12"/>
  <c r="P12"/>
  <c r="O12"/>
  <c r="K12"/>
  <c r="J12"/>
  <c r="S11"/>
  <c r="P11"/>
  <c r="O11"/>
  <c r="K11"/>
  <c r="J11"/>
  <c r="S10"/>
  <c r="P10"/>
  <c r="O10"/>
  <c r="K10"/>
  <c r="J10"/>
  <c r="S9"/>
  <c r="P9"/>
  <c r="O9"/>
  <c r="K9"/>
  <c r="J9"/>
  <c r="S8"/>
  <c r="S23" s="1"/>
  <c r="P8"/>
  <c r="P23" s="1"/>
  <c r="O8"/>
  <c r="O23" s="1"/>
  <c r="K8"/>
  <c r="K23" s="1"/>
  <c r="J8"/>
  <c r="J23" s="1"/>
  <c r="C1"/>
  <c r="R18" i="191"/>
  <c r="Q18"/>
  <c r="P18"/>
  <c r="N18"/>
  <c r="M18"/>
  <c r="K18"/>
  <c r="J18"/>
  <c r="H18"/>
  <c r="G18"/>
  <c r="F18"/>
  <c r="E18"/>
  <c r="D18"/>
  <c r="O17"/>
  <c r="L17"/>
  <c r="I17"/>
  <c r="O16"/>
  <c r="L16"/>
  <c r="I16"/>
  <c r="O15"/>
  <c r="L15"/>
  <c r="I15"/>
  <c r="O14"/>
  <c r="L14"/>
  <c r="I14"/>
  <c r="O13"/>
  <c r="L13"/>
  <c r="I13"/>
  <c r="O12"/>
  <c r="L12"/>
  <c r="I12"/>
  <c r="O11"/>
  <c r="L11"/>
  <c r="I11"/>
  <c r="O10"/>
  <c r="L10"/>
  <c r="I10"/>
  <c r="O9"/>
  <c r="L9"/>
  <c r="I9"/>
  <c r="O8"/>
  <c r="O18" s="1"/>
  <c r="L8"/>
  <c r="L18" s="1"/>
  <c r="I8"/>
  <c r="I18" s="1"/>
  <c r="AF30" i="189"/>
  <c r="AE30"/>
  <c r="AD30"/>
  <c r="AB30"/>
  <c r="AA30"/>
  <c r="AC30" s="1"/>
  <c r="Z30"/>
  <c r="W30"/>
  <c r="V30"/>
  <c r="U30"/>
  <c r="T30"/>
  <c r="S30"/>
  <c r="X30" s="1"/>
  <c r="Y30" s="1"/>
  <c r="R30"/>
  <c r="O30"/>
  <c r="N30"/>
  <c r="M30"/>
  <c r="L30"/>
  <c r="P30" s="1"/>
  <c r="K30"/>
  <c r="J30"/>
  <c r="I30"/>
  <c r="Q30" s="1"/>
  <c r="G30"/>
  <c r="F30"/>
  <c r="E30"/>
  <c r="H30" s="1"/>
  <c r="C30"/>
  <c r="D30" s="1"/>
  <c r="AC29"/>
  <c r="X29"/>
  <c r="Y29" s="1"/>
  <c r="P29"/>
  <c r="Q29" s="1"/>
  <c r="H29"/>
  <c r="D29"/>
  <c r="AC28"/>
  <c r="Y28"/>
  <c r="X28"/>
  <c r="Q28"/>
  <c r="P28"/>
  <c r="H28"/>
  <c r="D28" s="1"/>
  <c r="AC27"/>
  <c r="X27"/>
  <c r="Y27" s="1"/>
  <c r="P27"/>
  <c r="Q27" s="1"/>
  <c r="H27"/>
  <c r="D27"/>
  <c r="AC26"/>
  <c r="Y26"/>
  <c r="X26"/>
  <c r="Q26"/>
  <c r="P26"/>
  <c r="H26"/>
  <c r="D26" s="1"/>
  <c r="AC25"/>
  <c r="X25"/>
  <c r="Y25" s="1"/>
  <c r="P25"/>
  <c r="Q25" s="1"/>
  <c r="H25"/>
  <c r="D25"/>
  <c r="AC24"/>
  <c r="Y24"/>
  <c r="X24"/>
  <c r="Q24"/>
  <c r="P24"/>
  <c r="H24"/>
  <c r="D24" s="1"/>
  <c r="AC23"/>
  <c r="X23"/>
  <c r="Y23" s="1"/>
  <c r="P23"/>
  <c r="Q23" s="1"/>
  <c r="H23"/>
  <c r="D23"/>
  <c r="AC22"/>
  <c r="Y22"/>
  <c r="X22"/>
  <c r="Q22"/>
  <c r="P22"/>
  <c r="H22"/>
  <c r="D22" s="1"/>
  <c r="AC21"/>
  <c r="X21"/>
  <c r="Y21" s="1"/>
  <c r="P21"/>
  <c r="Q21" s="1"/>
  <c r="H21"/>
  <c r="D21"/>
  <c r="AC20"/>
  <c r="Y20"/>
  <c r="X20"/>
  <c r="Q20"/>
  <c r="P20"/>
  <c r="H20"/>
  <c r="D20" s="1"/>
  <c r="AC19"/>
  <c r="X19"/>
  <c r="Y19" s="1"/>
  <c r="P19"/>
  <c r="Q19" s="1"/>
  <c r="H19"/>
  <c r="D19"/>
  <c r="AC18"/>
  <c r="Y18"/>
  <c r="X18"/>
  <c r="Q18"/>
  <c r="P18"/>
  <c r="H18"/>
  <c r="D18" s="1"/>
  <c r="AC17"/>
  <c r="X17"/>
  <c r="Y17" s="1"/>
  <c r="P17"/>
  <c r="Q17" s="1"/>
  <c r="H17"/>
  <c r="D17"/>
  <c r="AC16"/>
  <c r="Y16"/>
  <c r="X16"/>
  <c r="Q16"/>
  <c r="P16"/>
  <c r="H16"/>
  <c r="D16" s="1"/>
  <c r="AC15"/>
  <c r="X15"/>
  <c r="Y15" s="1"/>
  <c r="P15"/>
  <c r="Q15" s="1"/>
  <c r="H15"/>
  <c r="D15"/>
  <c r="AC14"/>
  <c r="Y14"/>
  <c r="X14"/>
  <c r="Q14"/>
  <c r="P14"/>
  <c r="H14"/>
  <c r="D14" s="1"/>
  <c r="AC13"/>
  <c r="X13"/>
  <c r="Y13" s="1"/>
  <c r="P13"/>
  <c r="Q13" s="1"/>
  <c r="H13"/>
  <c r="D13"/>
  <c r="AC12"/>
  <c r="Y12"/>
  <c r="X12"/>
  <c r="Q12"/>
  <c r="P12"/>
  <c r="H12"/>
  <c r="D12" s="1"/>
  <c r="AC11"/>
  <c r="X11"/>
  <c r="Y11" s="1"/>
  <c r="P11"/>
  <c r="Q11" s="1"/>
  <c r="H11"/>
  <c r="D11"/>
  <c r="AC10"/>
  <c r="Y10"/>
  <c r="X10"/>
  <c r="Q10"/>
  <c r="P10"/>
  <c r="H10"/>
  <c r="D10" s="1"/>
  <c r="AC9"/>
  <c r="X9"/>
  <c r="Y9" s="1"/>
  <c r="P9"/>
  <c r="Q9" s="1"/>
  <c r="H9"/>
  <c r="D9"/>
  <c r="K179" i="253" l="1"/>
  <c r="K180"/>
  <c r="K181"/>
  <c r="K66"/>
  <c r="K115" i="239"/>
  <c r="K100" i="234"/>
  <c r="K98"/>
  <c r="K96"/>
  <c r="K100" i="237"/>
  <c r="K148" i="238"/>
  <c r="K132" i="153"/>
  <c r="K127" i="152"/>
  <c r="K124"/>
  <c r="K122"/>
  <c r="K121"/>
  <c r="K119"/>
  <c r="E8" i="174"/>
  <c r="G8"/>
  <c r="G14" s="1"/>
  <c r="E10"/>
  <c r="E12"/>
  <c r="E9"/>
  <c r="E11"/>
  <c r="E13"/>
  <c r="E14" l="1"/>
  <c r="O70" i="209" l="1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I327" i="153"/>
  <c r="J326"/>
  <c r="K326" s="1"/>
  <c r="I326"/>
  <c r="J325"/>
  <c r="I325"/>
  <c r="K325" s="1"/>
  <c r="J324"/>
  <c r="K324" s="1"/>
  <c r="I324"/>
  <c r="J323"/>
  <c r="I323"/>
  <c r="K323" s="1"/>
  <c r="J322"/>
  <c r="K322" s="1"/>
  <c r="I322"/>
  <c r="J321"/>
  <c r="I321"/>
  <c r="K321" s="1"/>
  <c r="J320"/>
  <c r="K320" s="1"/>
  <c r="I320"/>
  <c r="J319"/>
  <c r="I319"/>
  <c r="K319" s="1"/>
  <c r="J318"/>
  <c r="K318" s="1"/>
  <c r="I318"/>
  <c r="J317"/>
  <c r="K317" s="1"/>
  <c r="I317"/>
  <c r="J316"/>
  <c r="K316" s="1"/>
  <c r="I316"/>
  <c r="J315"/>
  <c r="K315" s="1"/>
  <c r="I315"/>
  <c r="J314"/>
  <c r="K314" s="1"/>
  <c r="I314"/>
  <c r="J313"/>
  <c r="K313" s="1"/>
  <c r="I313"/>
  <c r="J312"/>
  <c r="K312" s="1"/>
  <c r="I312"/>
  <c r="I311"/>
  <c r="J308"/>
  <c r="K308" s="1"/>
  <c r="I308"/>
  <c r="J305"/>
  <c r="K305" s="1"/>
  <c r="I305"/>
  <c r="J304"/>
  <c r="K304" s="1"/>
  <c r="I304"/>
  <c r="J303"/>
  <c r="K303" s="1"/>
  <c r="I303"/>
  <c r="J302"/>
  <c r="K302" s="1"/>
  <c r="I302"/>
  <c r="J301"/>
  <c r="K301" s="1"/>
  <c r="I301"/>
  <c r="J300"/>
  <c r="I300"/>
  <c r="J299"/>
  <c r="K299" s="1"/>
  <c r="I299"/>
  <c r="J298"/>
  <c r="I298"/>
  <c r="J297"/>
  <c r="K297" s="1"/>
  <c r="I297"/>
  <c r="J296"/>
  <c r="I296"/>
  <c r="J295"/>
  <c r="K295" s="1"/>
  <c r="I295"/>
  <c r="J294"/>
  <c r="I294"/>
  <c r="J293"/>
  <c r="K293" s="1"/>
  <c r="I293"/>
  <c r="J292"/>
  <c r="K292" s="1"/>
  <c r="I292"/>
  <c r="J291"/>
  <c r="K291" s="1"/>
  <c r="I291"/>
  <c r="J290"/>
  <c r="K290" s="1"/>
  <c r="I290"/>
  <c r="J289"/>
  <c r="K289" s="1"/>
  <c r="I289"/>
  <c r="J288"/>
  <c r="K288" s="1"/>
  <c r="I288"/>
  <c r="J287"/>
  <c r="K287" s="1"/>
  <c r="I287"/>
  <c r="J286"/>
  <c r="I286"/>
  <c r="J285"/>
  <c r="K285" s="1"/>
  <c r="I285"/>
  <c r="J284"/>
  <c r="I284"/>
  <c r="J283"/>
  <c r="K283" s="1"/>
  <c r="I283"/>
  <c r="J282"/>
  <c r="I282"/>
  <c r="J281"/>
  <c r="K281" s="1"/>
  <c r="I281"/>
  <c r="J280"/>
  <c r="I280"/>
  <c r="J279"/>
  <c r="K279" s="1"/>
  <c r="I279"/>
  <c r="J278"/>
  <c r="I278"/>
  <c r="J277"/>
  <c r="K277" s="1"/>
  <c r="I277"/>
  <c r="J276"/>
  <c r="I276"/>
  <c r="J275"/>
  <c r="K275" s="1"/>
  <c r="I275"/>
  <c r="J274"/>
  <c r="K274" s="1"/>
  <c r="I274"/>
  <c r="J273"/>
  <c r="K273" s="1"/>
  <c r="I273"/>
  <c r="J272"/>
  <c r="K272" s="1"/>
  <c r="I272"/>
  <c r="J271"/>
  <c r="K271" s="1"/>
  <c r="I271"/>
  <c r="J270"/>
  <c r="K270" s="1"/>
  <c r="I270"/>
  <c r="J269"/>
  <c r="K269" s="1"/>
  <c r="I269"/>
  <c r="J268"/>
  <c r="K268" s="1"/>
  <c r="I268"/>
  <c r="J267"/>
  <c r="I267"/>
  <c r="J266"/>
  <c r="K266" s="1"/>
  <c r="I266"/>
  <c r="J265"/>
  <c r="I265"/>
  <c r="J264"/>
  <c r="K264" s="1"/>
  <c r="I264"/>
  <c r="J263"/>
  <c r="I263"/>
  <c r="J262"/>
  <c r="K262" s="1"/>
  <c r="I262"/>
  <c r="J261"/>
  <c r="I261"/>
  <c r="J260"/>
  <c r="K260" s="1"/>
  <c r="I260"/>
  <c r="J259"/>
  <c r="K259" s="1"/>
  <c r="I259"/>
  <c r="J258"/>
  <c r="K258" s="1"/>
  <c r="I258"/>
  <c r="J257"/>
  <c r="K257" s="1"/>
  <c r="I257"/>
  <c r="J253"/>
  <c r="K253" s="1"/>
  <c r="I253"/>
  <c r="J252"/>
  <c r="K252" s="1"/>
  <c r="I252"/>
  <c r="J251"/>
  <c r="K251" s="1"/>
  <c r="I251"/>
  <c r="J250"/>
  <c r="K250" s="1"/>
  <c r="I250"/>
  <c r="J249"/>
  <c r="K249" s="1"/>
  <c r="I249"/>
  <c r="J248"/>
  <c r="K248" s="1"/>
  <c r="I248"/>
  <c r="J247"/>
  <c r="K247" s="1"/>
  <c r="I247"/>
  <c r="J246"/>
  <c r="K246" s="1"/>
  <c r="I246"/>
  <c r="J245"/>
  <c r="K245" s="1"/>
  <c r="I245"/>
  <c r="J244"/>
  <c r="K244" s="1"/>
  <c r="I244"/>
  <c r="J243"/>
  <c r="I243"/>
  <c r="J242"/>
  <c r="K242" s="1"/>
  <c r="I242"/>
  <c r="I241"/>
  <c r="J238"/>
  <c r="K238" s="1"/>
  <c r="I238"/>
  <c r="J237"/>
  <c r="K237" s="1"/>
  <c r="I237"/>
  <c r="J236"/>
  <c r="I236"/>
  <c r="J235"/>
  <c r="K235" s="1"/>
  <c r="I235"/>
  <c r="J234"/>
  <c r="I234"/>
  <c r="J233"/>
  <c r="K233" s="1"/>
  <c r="I233"/>
  <c r="J232"/>
  <c r="I232"/>
  <c r="J231"/>
  <c r="K231" s="1"/>
  <c r="I231"/>
  <c r="J230"/>
  <c r="I230"/>
  <c r="J229"/>
  <c r="K229" s="1"/>
  <c r="I229"/>
  <c r="J228"/>
  <c r="I228"/>
  <c r="J227"/>
  <c r="K227" s="1"/>
  <c r="I227"/>
  <c r="J226"/>
  <c r="I226"/>
  <c r="J225"/>
  <c r="K225" s="1"/>
  <c r="I225"/>
  <c r="J224"/>
  <c r="I224"/>
  <c r="J223"/>
  <c r="K223" s="1"/>
  <c r="I223"/>
  <c r="J222"/>
  <c r="I222"/>
  <c r="J221"/>
  <c r="K221" s="1"/>
  <c r="I221"/>
  <c r="J220"/>
  <c r="I220"/>
  <c r="J219"/>
  <c r="K219" s="1"/>
  <c r="I219"/>
  <c r="J218"/>
  <c r="K218" s="1"/>
  <c r="I218"/>
  <c r="J217"/>
  <c r="K217" s="1"/>
  <c r="I217"/>
  <c r="J216"/>
  <c r="K216" s="1"/>
  <c r="I216"/>
  <c r="J215"/>
  <c r="K215" s="1"/>
  <c r="I215"/>
  <c r="J214"/>
  <c r="K214" s="1"/>
  <c r="I214"/>
  <c r="J213"/>
  <c r="K213" s="1"/>
  <c r="I213"/>
  <c r="J212"/>
  <c r="K212" s="1"/>
  <c r="I212"/>
  <c r="J211"/>
  <c r="I211"/>
  <c r="J210"/>
  <c r="K210" s="1"/>
  <c r="I210"/>
  <c r="J209"/>
  <c r="K209" s="1"/>
  <c r="I209"/>
  <c r="J208"/>
  <c r="K208" s="1"/>
  <c r="I208"/>
  <c r="J207"/>
  <c r="I207"/>
  <c r="J206"/>
  <c r="K206" s="1"/>
  <c r="I206"/>
  <c r="J205"/>
  <c r="I205"/>
  <c r="J204"/>
  <c r="K204" s="1"/>
  <c r="I204"/>
  <c r="J203"/>
  <c r="I203"/>
  <c r="I202"/>
  <c r="I138"/>
  <c r="I139"/>
  <c r="J139"/>
  <c r="K139" s="1"/>
  <c r="I140"/>
  <c r="J140"/>
  <c r="K140" s="1"/>
  <c r="I141"/>
  <c r="J141"/>
  <c r="K141" s="1"/>
  <c r="I142"/>
  <c r="J142"/>
  <c r="K142"/>
  <c r="I143"/>
  <c r="J143"/>
  <c r="K143" s="1"/>
  <c r="I144"/>
  <c r="J144"/>
  <c r="K144" s="1"/>
  <c r="I145"/>
  <c r="J145"/>
  <c r="K145" s="1"/>
  <c r="I146"/>
  <c r="J146"/>
  <c r="K146" s="1"/>
  <c r="I147"/>
  <c r="J147"/>
  <c r="K147" s="1"/>
  <c r="I148"/>
  <c r="J148"/>
  <c r="K148" s="1"/>
  <c r="I149"/>
  <c r="J149"/>
  <c r="K149" s="1"/>
  <c r="I150"/>
  <c r="J150"/>
  <c r="K150" s="1"/>
  <c r="I151"/>
  <c r="J151"/>
  <c r="K151" s="1"/>
  <c r="I152"/>
  <c r="J152"/>
  <c r="K152" s="1"/>
  <c r="I153"/>
  <c r="J153"/>
  <c r="K153" s="1"/>
  <c r="I154"/>
  <c r="J154"/>
  <c r="K154" s="1"/>
  <c r="I155"/>
  <c r="J155"/>
  <c r="K155" s="1"/>
  <c r="I156"/>
  <c r="J156"/>
  <c r="K156" s="1"/>
  <c r="I157"/>
  <c r="J157"/>
  <c r="K157" s="1"/>
  <c r="I158"/>
  <c r="J158"/>
  <c r="K158"/>
  <c r="I159"/>
  <c r="J159"/>
  <c r="K159" s="1"/>
  <c r="I160"/>
  <c r="J160"/>
  <c r="K160" s="1"/>
  <c r="I161"/>
  <c r="J161"/>
  <c r="K161" s="1"/>
  <c r="I162"/>
  <c r="J162"/>
  <c r="K162" s="1"/>
  <c r="I163"/>
  <c r="J163"/>
  <c r="K163" s="1"/>
  <c r="I164"/>
  <c r="J164"/>
  <c r="K164" s="1"/>
  <c r="I165"/>
  <c r="J165"/>
  <c r="K165" s="1"/>
  <c r="I166"/>
  <c r="J166"/>
  <c r="K166"/>
  <c r="I167"/>
  <c r="J167"/>
  <c r="K167" s="1"/>
  <c r="I168"/>
  <c r="J168"/>
  <c r="K168" s="1"/>
  <c r="I169"/>
  <c r="J169"/>
  <c r="K169" s="1"/>
  <c r="I170"/>
  <c r="J170"/>
  <c r="K170"/>
  <c r="I171"/>
  <c r="J171"/>
  <c r="K171" s="1"/>
  <c r="I172"/>
  <c r="J172"/>
  <c r="K172" s="1"/>
  <c r="I173"/>
  <c r="J173"/>
  <c r="K173" s="1"/>
  <c r="I174"/>
  <c r="J174"/>
  <c r="K174" s="1"/>
  <c r="I175"/>
  <c r="J175"/>
  <c r="K175" s="1"/>
  <c r="I176"/>
  <c r="J176"/>
  <c r="K176" s="1"/>
  <c r="I177"/>
  <c r="J177"/>
  <c r="K177" s="1"/>
  <c r="I178"/>
  <c r="J178"/>
  <c r="K178" s="1"/>
  <c r="I179"/>
  <c r="J179"/>
  <c r="K179" s="1"/>
  <c r="I180"/>
  <c r="J180"/>
  <c r="K180" s="1"/>
  <c r="I181"/>
  <c r="J181"/>
  <c r="K181" s="1"/>
  <c r="I182"/>
  <c r="J182"/>
  <c r="K182" s="1"/>
  <c r="I183"/>
  <c r="J183"/>
  <c r="K183" s="1"/>
  <c r="I184"/>
  <c r="J184"/>
  <c r="K184" s="1"/>
  <c r="I185"/>
  <c r="J185"/>
  <c r="K185" s="1"/>
  <c r="I186"/>
  <c r="J186"/>
  <c r="K186" s="1"/>
  <c r="I187"/>
  <c r="J187"/>
  <c r="K187" s="1"/>
  <c r="I188"/>
  <c r="J188"/>
  <c r="K188" s="1"/>
  <c r="I189"/>
  <c r="J189"/>
  <c r="K189" s="1"/>
  <c r="I190"/>
  <c r="J190"/>
  <c r="K190" s="1"/>
  <c r="I191"/>
  <c r="J191"/>
  <c r="K191" s="1"/>
  <c r="I192"/>
  <c r="J192"/>
  <c r="K192"/>
  <c r="I193"/>
  <c r="J193"/>
  <c r="K193" s="1"/>
  <c r="I194"/>
  <c r="J194"/>
  <c r="K194" s="1"/>
  <c r="I195"/>
  <c r="J195"/>
  <c r="K195" s="1"/>
  <c r="I196"/>
  <c r="J196"/>
  <c r="K196"/>
  <c r="I197"/>
  <c r="J197"/>
  <c r="K197" s="1"/>
  <c r="I198"/>
  <c r="J198"/>
  <c r="K198" s="1"/>
  <c r="I199"/>
  <c r="J199"/>
  <c r="K199" s="1"/>
  <c r="I11"/>
  <c r="J11"/>
  <c r="K11" s="1"/>
  <c r="I12"/>
  <c r="J12"/>
  <c r="K12" s="1"/>
  <c r="I13"/>
  <c r="J13"/>
  <c r="K13" s="1"/>
  <c r="I14"/>
  <c r="J14"/>
  <c r="K14" s="1"/>
  <c r="I15"/>
  <c r="J15"/>
  <c r="K15" s="1"/>
  <c r="I16"/>
  <c r="J16"/>
  <c r="K16" s="1"/>
  <c r="I17"/>
  <c r="J17"/>
  <c r="K17" s="1"/>
  <c r="I18"/>
  <c r="J18"/>
  <c r="K18" s="1"/>
  <c r="I19"/>
  <c r="J19"/>
  <c r="K19" s="1"/>
  <c r="I20"/>
  <c r="J20"/>
  <c r="K20" s="1"/>
  <c r="I21"/>
  <c r="J21"/>
  <c r="K21" s="1"/>
  <c r="I22"/>
  <c r="J22"/>
  <c r="K22" s="1"/>
  <c r="I23"/>
  <c r="J23"/>
  <c r="K23" s="1"/>
  <c r="I24"/>
  <c r="J24"/>
  <c r="K24" s="1"/>
  <c r="I25"/>
  <c r="J25"/>
  <c r="K25" s="1"/>
  <c r="I26"/>
  <c r="J26"/>
  <c r="K26" s="1"/>
  <c r="I27"/>
  <c r="J27"/>
  <c r="K27" s="1"/>
  <c r="I28"/>
  <c r="J28"/>
  <c r="K28" s="1"/>
  <c r="I29"/>
  <c r="J29"/>
  <c r="K29" s="1"/>
  <c r="I30"/>
  <c r="J30"/>
  <c r="K30" s="1"/>
  <c r="I31"/>
  <c r="J31"/>
  <c r="K31" s="1"/>
  <c r="I32"/>
  <c r="J32"/>
  <c r="K32"/>
  <c r="I33"/>
  <c r="J33"/>
  <c r="K33" s="1"/>
  <c r="I34"/>
  <c r="J34"/>
  <c r="K34" s="1"/>
  <c r="I35"/>
  <c r="J35"/>
  <c r="K35" s="1"/>
  <c r="I36"/>
  <c r="J36"/>
  <c r="K36" s="1"/>
  <c r="I37"/>
  <c r="J37"/>
  <c r="K37" s="1"/>
  <c r="I38"/>
  <c r="J38"/>
  <c r="K38" s="1"/>
  <c r="I39"/>
  <c r="J39"/>
  <c r="K39" s="1"/>
  <c r="I40"/>
  <c r="J40"/>
  <c r="K40" s="1"/>
  <c r="I41"/>
  <c r="J41"/>
  <c r="K41" s="1"/>
  <c r="I42"/>
  <c r="J42"/>
  <c r="K42"/>
  <c r="I43"/>
  <c r="J43"/>
  <c r="K43" s="1"/>
  <c r="I44"/>
  <c r="J44"/>
  <c r="K44" s="1"/>
  <c r="I45"/>
  <c r="J45"/>
  <c r="K45" s="1"/>
  <c r="I46"/>
  <c r="J46"/>
  <c r="K46" s="1"/>
  <c r="I47"/>
  <c r="J47"/>
  <c r="K47" s="1"/>
  <c r="I48"/>
  <c r="J48"/>
  <c r="K48" s="1"/>
  <c r="I49"/>
  <c r="J49"/>
  <c r="K49" s="1"/>
  <c r="I50"/>
  <c r="J50"/>
  <c r="K50"/>
  <c r="I51"/>
  <c r="J51"/>
  <c r="K51" s="1"/>
  <c r="I52"/>
  <c r="J52"/>
  <c r="K52" s="1"/>
  <c r="I53"/>
  <c r="J53"/>
  <c r="K53" s="1"/>
  <c r="I54"/>
  <c r="J54"/>
  <c r="K54" s="1"/>
  <c r="I55"/>
  <c r="J55"/>
  <c r="K55" s="1"/>
  <c r="I56"/>
  <c r="J56"/>
  <c r="K56" s="1"/>
  <c r="I57"/>
  <c r="J57"/>
  <c r="K57" s="1"/>
  <c r="I58"/>
  <c r="J58"/>
  <c r="K58" s="1"/>
  <c r="I59"/>
  <c r="J59"/>
  <c r="K59" s="1"/>
  <c r="I60"/>
  <c r="J60"/>
  <c r="K60" s="1"/>
  <c r="I61"/>
  <c r="J61"/>
  <c r="K61" s="1"/>
  <c r="I62"/>
  <c r="J62"/>
  <c r="K62" s="1"/>
  <c r="I63"/>
  <c r="J63"/>
  <c r="K63" s="1"/>
  <c r="I64"/>
  <c r="J64"/>
  <c r="K64" s="1"/>
  <c r="I65"/>
  <c r="J65"/>
  <c r="K65" s="1"/>
  <c r="I66"/>
  <c r="J66"/>
  <c r="K66" s="1"/>
  <c r="I67"/>
  <c r="J67"/>
  <c r="K67" s="1"/>
  <c r="I68"/>
  <c r="J68"/>
  <c r="K68" s="1"/>
  <c r="I69"/>
  <c r="J69"/>
  <c r="K69" s="1"/>
  <c r="I70"/>
  <c r="J70"/>
  <c r="K70" s="1"/>
  <c r="I71"/>
  <c r="J71"/>
  <c r="K71" s="1"/>
  <c r="I72"/>
  <c r="J72"/>
  <c r="K72" s="1"/>
  <c r="I73"/>
  <c r="J73"/>
  <c r="K73" s="1"/>
  <c r="I74"/>
  <c r="J74"/>
  <c r="K74"/>
  <c r="I75"/>
  <c r="J75"/>
  <c r="K75" s="1"/>
  <c r="I76"/>
  <c r="J76"/>
  <c r="K76" s="1"/>
  <c r="I77"/>
  <c r="J77"/>
  <c r="K77" s="1"/>
  <c r="I78"/>
  <c r="J78"/>
  <c r="K78" s="1"/>
  <c r="I79"/>
  <c r="J79"/>
  <c r="K79" s="1"/>
  <c r="I80"/>
  <c r="J80"/>
  <c r="K80" s="1"/>
  <c r="I81"/>
  <c r="J81"/>
  <c r="K81" s="1"/>
  <c r="I82"/>
  <c r="J82"/>
  <c r="K82" s="1"/>
  <c r="I83"/>
  <c r="J83"/>
  <c r="K83" s="1"/>
  <c r="I84"/>
  <c r="J84"/>
  <c r="K84" s="1"/>
  <c r="I85"/>
  <c r="J85"/>
  <c r="K85" s="1"/>
  <c r="I86"/>
  <c r="J86"/>
  <c r="K86" s="1"/>
  <c r="I87"/>
  <c r="J87"/>
  <c r="K87" s="1"/>
  <c r="I88"/>
  <c r="J88"/>
  <c r="K88" s="1"/>
  <c r="I89"/>
  <c r="J89"/>
  <c r="K89" s="1"/>
  <c r="I90"/>
  <c r="J90"/>
  <c r="K90" s="1"/>
  <c r="I91"/>
  <c r="J91"/>
  <c r="K91" s="1"/>
  <c r="I92"/>
  <c r="J92"/>
  <c r="K92" s="1"/>
  <c r="I93"/>
  <c r="J93"/>
  <c r="K93" s="1"/>
  <c r="I94"/>
  <c r="J94"/>
  <c r="K94" s="1"/>
  <c r="I95"/>
  <c r="J95"/>
  <c r="K95" s="1"/>
  <c r="I96"/>
  <c r="J96"/>
  <c r="K96" s="1"/>
  <c r="I97"/>
  <c r="J97"/>
  <c r="K97" s="1"/>
  <c r="I98"/>
  <c r="J98"/>
  <c r="K98" s="1"/>
  <c r="I99"/>
  <c r="J99"/>
  <c r="K99" s="1"/>
  <c r="I100"/>
  <c r="J100"/>
  <c r="K100" s="1"/>
  <c r="I101"/>
  <c r="J101"/>
  <c r="K101" s="1"/>
  <c r="I102"/>
  <c r="J102"/>
  <c r="K102" s="1"/>
  <c r="I103"/>
  <c r="J103"/>
  <c r="K103" s="1"/>
  <c r="I104"/>
  <c r="J104"/>
  <c r="K104" s="1"/>
  <c r="I105"/>
  <c r="J105"/>
  <c r="K105" s="1"/>
  <c r="I106"/>
  <c r="J106"/>
  <c r="K106" s="1"/>
  <c r="I107"/>
  <c r="J107"/>
  <c r="K107" s="1"/>
  <c r="I108"/>
  <c r="J108"/>
  <c r="K108" s="1"/>
  <c r="I109"/>
  <c r="J109"/>
  <c r="K109" s="1"/>
  <c r="I110"/>
  <c r="J110"/>
  <c r="K110" s="1"/>
  <c r="I111"/>
  <c r="J111"/>
  <c r="K111" s="1"/>
  <c r="I112"/>
  <c r="J112"/>
  <c r="K112" s="1"/>
  <c r="I113"/>
  <c r="J113"/>
  <c r="K113" s="1"/>
  <c r="I114"/>
  <c r="J114"/>
  <c r="K114" s="1"/>
  <c r="I115"/>
  <c r="J115"/>
  <c r="K115" s="1"/>
  <c r="I116"/>
  <c r="J116"/>
  <c r="K116" s="1"/>
  <c r="I117"/>
  <c r="J117"/>
  <c r="K117" s="1"/>
  <c r="I118"/>
  <c r="J118"/>
  <c r="K118" s="1"/>
  <c r="I119"/>
  <c r="J119"/>
  <c r="K119" s="1"/>
  <c r="I120"/>
  <c r="J120"/>
  <c r="K120" s="1"/>
  <c r="I121"/>
  <c r="J121"/>
  <c r="K121" s="1"/>
  <c r="I122"/>
  <c r="J122"/>
  <c r="K122" s="1"/>
  <c r="I123"/>
  <c r="J123"/>
  <c r="K123" s="1"/>
  <c r="I124"/>
  <c r="J124"/>
  <c r="K124" s="1"/>
  <c r="I125"/>
  <c r="J125"/>
  <c r="K125" s="1"/>
  <c r="I126"/>
  <c r="J126"/>
  <c r="K126" s="1"/>
  <c r="I127"/>
  <c r="J127"/>
  <c r="K127" s="1"/>
  <c r="I128"/>
  <c r="J128"/>
  <c r="K128" s="1"/>
  <c r="I129"/>
  <c r="J129"/>
  <c r="K129" s="1"/>
  <c r="I135"/>
  <c r="J135"/>
  <c r="K135"/>
  <c r="J59" i="233"/>
  <c r="I59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I74" i="267"/>
  <c r="J73"/>
  <c r="K73" s="1"/>
  <c r="I73"/>
  <c r="J72"/>
  <c r="K72" s="1"/>
  <c r="I72"/>
  <c r="J71"/>
  <c r="K71" s="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I29"/>
  <c r="J28"/>
  <c r="K28" s="1"/>
  <c r="I28"/>
  <c r="J27"/>
  <c r="I27"/>
  <c r="J26"/>
  <c r="K26" s="1"/>
  <c r="I26"/>
  <c r="J25"/>
  <c r="I25"/>
  <c r="J24"/>
  <c r="K24" s="1"/>
  <c r="I24"/>
  <c r="J23"/>
  <c r="I23"/>
  <c r="J22"/>
  <c r="K22" s="1"/>
  <c r="I22"/>
  <c r="J21"/>
  <c r="I21"/>
  <c r="J20"/>
  <c r="K20" s="1"/>
  <c r="I20"/>
  <c r="J19"/>
  <c r="I19"/>
  <c r="J18"/>
  <c r="K18" s="1"/>
  <c r="I18"/>
  <c r="J17"/>
  <c r="I17"/>
  <c r="J16"/>
  <c r="K16" s="1"/>
  <c r="I16"/>
  <c r="J15"/>
  <c r="I15"/>
  <c r="J14"/>
  <c r="K14" s="1"/>
  <c r="I14"/>
  <c r="J183" i="253"/>
  <c r="K183" s="1"/>
  <c r="I183"/>
  <c r="J182"/>
  <c r="I182"/>
  <c r="J177"/>
  <c r="I177"/>
  <c r="J176"/>
  <c r="K176" s="1"/>
  <c r="I176"/>
  <c r="J175"/>
  <c r="K175" s="1"/>
  <c r="I175"/>
  <c r="J174"/>
  <c r="K174" s="1"/>
  <c r="I174"/>
  <c r="J173"/>
  <c r="I173"/>
  <c r="J172"/>
  <c r="K172" s="1"/>
  <c r="I172"/>
  <c r="J171"/>
  <c r="I171"/>
  <c r="J170"/>
  <c r="K170" s="1"/>
  <c r="I170"/>
  <c r="J169"/>
  <c r="I169"/>
  <c r="J168"/>
  <c r="K168" s="1"/>
  <c r="I168"/>
  <c r="J167"/>
  <c r="I167"/>
  <c r="J166"/>
  <c r="K166" s="1"/>
  <c r="I166"/>
  <c r="J165"/>
  <c r="I165"/>
  <c r="J164"/>
  <c r="K164" s="1"/>
  <c r="I164"/>
  <c r="J163"/>
  <c r="K163" s="1"/>
  <c r="I163"/>
  <c r="J162"/>
  <c r="K162" s="1"/>
  <c r="I162"/>
  <c r="J161"/>
  <c r="K161" s="1"/>
  <c r="I161"/>
  <c r="J160"/>
  <c r="K160" s="1"/>
  <c r="I160"/>
  <c r="J159"/>
  <c r="K159" s="1"/>
  <c r="I159"/>
  <c r="J158"/>
  <c r="K158" s="1"/>
  <c r="I158"/>
  <c r="J157"/>
  <c r="K157" s="1"/>
  <c r="I157"/>
  <c r="J156"/>
  <c r="K156" s="1"/>
  <c r="I156"/>
  <c r="J155"/>
  <c r="I155"/>
  <c r="J154"/>
  <c r="K154" s="1"/>
  <c r="I154"/>
  <c r="J153"/>
  <c r="I153"/>
  <c r="J152"/>
  <c r="K152" s="1"/>
  <c r="I152"/>
  <c r="J151"/>
  <c r="I151"/>
  <c r="J150"/>
  <c r="K150" s="1"/>
  <c r="I150"/>
  <c r="J149"/>
  <c r="I149"/>
  <c r="J148"/>
  <c r="K148" s="1"/>
  <c r="I148"/>
  <c r="J147"/>
  <c r="K147" s="1"/>
  <c r="I147"/>
  <c r="J146"/>
  <c r="K146" s="1"/>
  <c r="I146"/>
  <c r="J145"/>
  <c r="K145" s="1"/>
  <c r="I145"/>
  <c r="J144"/>
  <c r="K144" s="1"/>
  <c r="I144"/>
  <c r="J143"/>
  <c r="K143" s="1"/>
  <c r="I143"/>
  <c r="J142"/>
  <c r="K142" s="1"/>
  <c r="I142"/>
  <c r="J141"/>
  <c r="K141" s="1"/>
  <c r="I141"/>
  <c r="J140"/>
  <c r="K140" s="1"/>
  <c r="I140"/>
  <c r="J139"/>
  <c r="K139" s="1"/>
  <c r="I139"/>
  <c r="J138"/>
  <c r="K138" s="1"/>
  <c r="I138"/>
  <c r="J137"/>
  <c r="K137" s="1"/>
  <c r="I137"/>
  <c r="J136"/>
  <c r="K136" s="1"/>
  <c r="I136"/>
  <c r="J135"/>
  <c r="K135" s="1"/>
  <c r="I135"/>
  <c r="J134"/>
  <c r="K134" s="1"/>
  <c r="I134"/>
  <c r="J133"/>
  <c r="I133"/>
  <c r="J132"/>
  <c r="K132" s="1"/>
  <c r="I132"/>
  <c r="J131"/>
  <c r="I131"/>
  <c r="J130"/>
  <c r="K130" s="1"/>
  <c r="I130"/>
  <c r="J129"/>
  <c r="I129"/>
  <c r="J128"/>
  <c r="K128" s="1"/>
  <c r="I128"/>
  <c r="J127"/>
  <c r="I127"/>
  <c r="J126"/>
  <c r="K126" s="1"/>
  <c r="I126"/>
  <c r="J125"/>
  <c r="K125" s="1"/>
  <c r="I125"/>
  <c r="J124"/>
  <c r="K124" s="1"/>
  <c r="I124"/>
  <c r="J123"/>
  <c r="K123" s="1"/>
  <c r="I123"/>
  <c r="J122"/>
  <c r="K122" s="1"/>
  <c r="I122"/>
  <c r="J121"/>
  <c r="K121" s="1"/>
  <c r="I121"/>
  <c r="J120"/>
  <c r="K120" s="1"/>
  <c r="I120"/>
  <c r="J119"/>
  <c r="I119"/>
  <c r="J118"/>
  <c r="K118" s="1"/>
  <c r="I118"/>
  <c r="J117"/>
  <c r="I117"/>
  <c r="J116"/>
  <c r="K116" s="1"/>
  <c r="I116"/>
  <c r="J115"/>
  <c r="K115" s="1"/>
  <c r="I115"/>
  <c r="J114"/>
  <c r="K114" s="1"/>
  <c r="I114"/>
  <c r="J113"/>
  <c r="I113"/>
  <c r="J112"/>
  <c r="K112" s="1"/>
  <c r="I112"/>
  <c r="J111"/>
  <c r="I111"/>
  <c r="J110"/>
  <c r="K110" s="1"/>
  <c r="I110"/>
  <c r="J109"/>
  <c r="I109"/>
  <c r="J108"/>
  <c r="K108" s="1"/>
  <c r="I108"/>
  <c r="J107"/>
  <c r="I107"/>
  <c r="J106"/>
  <c r="K106" s="1"/>
  <c r="I106"/>
  <c r="J105"/>
  <c r="I105"/>
  <c r="J104"/>
  <c r="K104" s="1"/>
  <c r="I104"/>
  <c r="J103"/>
  <c r="I103"/>
  <c r="J102"/>
  <c r="K102" s="1"/>
  <c r="I102"/>
  <c r="J101"/>
  <c r="I101"/>
  <c r="J100"/>
  <c r="K100" s="1"/>
  <c r="I100"/>
  <c r="J99"/>
  <c r="K99" s="1"/>
  <c r="I99"/>
  <c r="J98"/>
  <c r="K98" s="1"/>
  <c r="I98"/>
  <c r="J97"/>
  <c r="K97" s="1"/>
  <c r="I97"/>
  <c r="J96"/>
  <c r="I96"/>
  <c r="J95"/>
  <c r="K95" s="1"/>
  <c r="I95"/>
  <c r="J94"/>
  <c r="I94"/>
  <c r="J93"/>
  <c r="K93" s="1"/>
  <c r="I93"/>
  <c r="J92"/>
  <c r="I92"/>
  <c r="J91"/>
  <c r="K91" s="1"/>
  <c r="I91"/>
  <c r="J90"/>
  <c r="I90"/>
  <c r="J89"/>
  <c r="K89" s="1"/>
  <c r="I89"/>
  <c r="J88"/>
  <c r="K88" s="1"/>
  <c r="I88"/>
  <c r="J87"/>
  <c r="K87" s="1"/>
  <c r="I87"/>
  <c r="J86"/>
  <c r="K86" s="1"/>
  <c r="I86"/>
  <c r="J85"/>
  <c r="K85" s="1"/>
  <c r="I85"/>
  <c r="J84"/>
  <c r="K84" s="1"/>
  <c r="I84"/>
  <c r="J83"/>
  <c r="K83" s="1"/>
  <c r="I83"/>
  <c r="J82"/>
  <c r="K82" s="1"/>
  <c r="I82"/>
  <c r="J81"/>
  <c r="I81"/>
  <c r="J80"/>
  <c r="K80" s="1"/>
  <c r="I80"/>
  <c r="J79"/>
  <c r="K79" s="1"/>
  <c r="I79"/>
  <c r="J78"/>
  <c r="K78" s="1"/>
  <c r="I78"/>
  <c r="J77"/>
  <c r="K77" s="1"/>
  <c r="I77"/>
  <c r="J76"/>
  <c r="K76" s="1"/>
  <c r="I76"/>
  <c r="J75"/>
  <c r="K75" s="1"/>
  <c r="I75"/>
  <c r="J74"/>
  <c r="K74" s="1"/>
  <c r="I74"/>
  <c r="J73"/>
  <c r="K73" s="1"/>
  <c r="I73"/>
  <c r="J72"/>
  <c r="K72" s="1"/>
  <c r="I72"/>
  <c r="J77" i="259"/>
  <c r="I77"/>
  <c r="J73"/>
  <c r="K73" s="1"/>
  <c r="I73"/>
  <c r="J72"/>
  <c r="K72" s="1"/>
  <c r="I72"/>
  <c r="J71"/>
  <c r="K71" s="1"/>
  <c r="I71"/>
  <c r="J70"/>
  <c r="K70" s="1"/>
  <c r="I70"/>
  <c r="J69"/>
  <c r="I69"/>
  <c r="K69" s="1"/>
  <c r="J68"/>
  <c r="K68" s="1"/>
  <c r="I68"/>
  <c r="J67"/>
  <c r="I67"/>
  <c r="K67" s="1"/>
  <c r="J66"/>
  <c r="K66" s="1"/>
  <c r="I66"/>
  <c r="J65"/>
  <c r="I65"/>
  <c r="K65" s="1"/>
  <c r="J64"/>
  <c r="K64" s="1"/>
  <c r="I64"/>
  <c r="J63"/>
  <c r="K63" s="1"/>
  <c r="I63"/>
  <c r="J62"/>
  <c r="K62" s="1"/>
  <c r="I62"/>
  <c r="J61"/>
  <c r="I61"/>
  <c r="K61" s="1"/>
  <c r="J60"/>
  <c r="K60" s="1"/>
  <c r="I60"/>
  <c r="J59"/>
  <c r="I59"/>
  <c r="K59" s="1"/>
  <c r="J58"/>
  <c r="K58" s="1"/>
  <c r="I58"/>
  <c r="J57"/>
  <c r="I57"/>
  <c r="K57" s="1"/>
  <c r="J56"/>
  <c r="K56" s="1"/>
  <c r="I56"/>
  <c r="J55"/>
  <c r="I55"/>
  <c r="K55" s="1"/>
  <c r="J54"/>
  <c r="K54" s="1"/>
  <c r="I54"/>
  <c r="J53"/>
  <c r="I53"/>
  <c r="J52"/>
  <c r="K52" s="1"/>
  <c r="I52"/>
  <c r="J51"/>
  <c r="I51"/>
  <c r="K51" s="1"/>
  <c r="J50"/>
  <c r="K50" s="1"/>
  <c r="I50"/>
  <c r="J49"/>
  <c r="K49" s="1"/>
  <c r="I49"/>
  <c r="J48"/>
  <c r="K48" s="1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K39" s="1"/>
  <c r="I39"/>
  <c r="J38"/>
  <c r="I38"/>
  <c r="K38" s="1"/>
  <c r="J37"/>
  <c r="K37" s="1"/>
  <c r="I37"/>
  <c r="J36"/>
  <c r="I36"/>
  <c r="K36" s="1"/>
  <c r="J35"/>
  <c r="K35" s="1"/>
  <c r="I35"/>
  <c r="J34"/>
  <c r="I34"/>
  <c r="K34" s="1"/>
  <c r="J33"/>
  <c r="K33" s="1"/>
  <c r="I33"/>
  <c r="J32"/>
  <c r="I32"/>
  <c r="J31"/>
  <c r="K31" s="1"/>
  <c r="I31"/>
  <c r="J30"/>
  <c r="I30"/>
  <c r="J29"/>
  <c r="K29" s="1"/>
  <c r="I29"/>
  <c r="J28"/>
  <c r="I28"/>
  <c r="K28" s="1"/>
  <c r="J27"/>
  <c r="K27" s="1"/>
  <c r="I27"/>
  <c r="J26"/>
  <c r="K26" s="1"/>
  <c r="I26"/>
  <c r="J25"/>
  <c r="K25" s="1"/>
  <c r="I25"/>
  <c r="J24"/>
  <c r="I24"/>
  <c r="K24" s="1"/>
  <c r="J23"/>
  <c r="K23" s="1"/>
  <c r="I23"/>
  <c r="J22"/>
  <c r="I22"/>
  <c r="K22" s="1"/>
  <c r="J21"/>
  <c r="K21" s="1"/>
  <c r="I21"/>
  <c r="J20"/>
  <c r="I20"/>
  <c r="K20" s="1"/>
  <c r="J19"/>
  <c r="K19" s="1"/>
  <c r="I19"/>
  <c r="J18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03" i="234"/>
  <c r="K103" s="1"/>
  <c r="I103"/>
  <c r="J95"/>
  <c r="K95" s="1"/>
  <c r="I95"/>
  <c r="J94"/>
  <c r="K94" s="1"/>
  <c r="I94"/>
  <c r="J93"/>
  <c r="K93" s="1"/>
  <c r="I93"/>
  <c r="J92"/>
  <c r="I92"/>
  <c r="J91"/>
  <c r="K91" s="1"/>
  <c r="I91"/>
  <c r="J90"/>
  <c r="I90"/>
  <c r="J89"/>
  <c r="K89" s="1"/>
  <c r="I89"/>
  <c r="J88"/>
  <c r="I88"/>
  <c r="J87"/>
  <c r="K87" s="1"/>
  <c r="I87"/>
  <c r="J86"/>
  <c r="K86" s="1"/>
  <c r="I86"/>
  <c r="J85"/>
  <c r="K85" s="1"/>
  <c r="I85"/>
  <c r="J84"/>
  <c r="K84" s="1"/>
  <c r="I84"/>
  <c r="J83"/>
  <c r="K83" s="1"/>
  <c r="I83"/>
  <c r="J82"/>
  <c r="K82" s="1"/>
  <c r="I82"/>
  <c r="J81"/>
  <c r="K81" s="1"/>
  <c r="I81"/>
  <c r="J80"/>
  <c r="K80" s="1"/>
  <c r="I80"/>
  <c r="J79"/>
  <c r="K79" s="1"/>
  <c r="I79"/>
  <c r="J78"/>
  <c r="K78" s="1"/>
  <c r="I78"/>
  <c r="J77"/>
  <c r="K77" s="1"/>
  <c r="I77"/>
  <c r="J76"/>
  <c r="K76" s="1"/>
  <c r="I76"/>
  <c r="J75"/>
  <c r="K75" s="1"/>
  <c r="I75"/>
  <c r="J74"/>
  <c r="K74" s="1"/>
  <c r="I74"/>
  <c r="J73"/>
  <c r="K73" s="1"/>
  <c r="I73"/>
  <c r="J72"/>
  <c r="K72" s="1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62"/>
  <c r="I62"/>
  <c r="J61"/>
  <c r="K61" s="1"/>
  <c r="I61"/>
  <c r="J60"/>
  <c r="I60"/>
  <c r="J59"/>
  <c r="K59" s="1"/>
  <c r="I59"/>
  <c r="J58"/>
  <c r="I5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I106" i="249"/>
  <c r="J105"/>
  <c r="K105" s="1"/>
  <c r="I105"/>
  <c r="J104"/>
  <c r="K104" s="1"/>
  <c r="I104"/>
  <c r="J103"/>
  <c r="K103" s="1"/>
  <c r="I103"/>
  <c r="J102"/>
  <c r="K102" s="1"/>
  <c r="I102"/>
  <c r="J101"/>
  <c r="K101" s="1"/>
  <c r="I101"/>
  <c r="J100"/>
  <c r="K100" s="1"/>
  <c r="I100"/>
  <c r="J99"/>
  <c r="K99" s="1"/>
  <c r="I99"/>
  <c r="J98"/>
  <c r="K98" s="1"/>
  <c r="I98"/>
  <c r="J97"/>
  <c r="K97" s="1"/>
  <c r="I97"/>
  <c r="J96"/>
  <c r="K96" s="1"/>
  <c r="I96"/>
  <c r="J95"/>
  <c r="K95" s="1"/>
  <c r="I95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I89"/>
  <c r="J88"/>
  <c r="K88" s="1"/>
  <c r="I88"/>
  <c r="J87"/>
  <c r="I87"/>
  <c r="J86"/>
  <c r="K86" s="1"/>
  <c r="I86"/>
  <c r="J85"/>
  <c r="I85"/>
  <c r="J84"/>
  <c r="K84" s="1"/>
  <c r="I84"/>
  <c r="J83"/>
  <c r="I83"/>
  <c r="J82"/>
  <c r="K82" s="1"/>
  <c r="I82"/>
  <c r="J81"/>
  <c r="I81"/>
  <c r="J80"/>
  <c r="K80" s="1"/>
  <c r="I80"/>
  <c r="J79"/>
  <c r="I79"/>
  <c r="J78"/>
  <c r="K78" s="1"/>
  <c r="I78"/>
  <c r="J77"/>
  <c r="I77"/>
  <c r="J76"/>
  <c r="K76" s="1"/>
  <c r="I76"/>
  <c r="J75"/>
  <c r="I75"/>
  <c r="J74"/>
  <c r="K74" s="1"/>
  <c r="I74"/>
  <c r="J7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I71" i="250"/>
  <c r="J70"/>
  <c r="K70" s="1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62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K55" s="1"/>
  <c r="I55"/>
  <c r="J54"/>
  <c r="K54" s="1"/>
  <c r="I54"/>
  <c r="J53"/>
  <c r="K53" s="1"/>
  <c r="I53"/>
  <c r="J52"/>
  <c r="K52" s="1"/>
  <c r="I52"/>
  <c r="J51"/>
  <c r="K51" s="1"/>
  <c r="I51"/>
  <c r="J50"/>
  <c r="K50" s="1"/>
  <c r="I50"/>
  <c r="J49"/>
  <c r="I49"/>
  <c r="J48"/>
  <c r="K48" s="1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45" i="235"/>
  <c r="K145" s="1"/>
  <c r="I145"/>
  <c r="J141"/>
  <c r="I141"/>
  <c r="J140"/>
  <c r="K140" s="1"/>
  <c r="I140"/>
  <c r="J139"/>
  <c r="I139"/>
  <c r="J138"/>
  <c r="K138" s="1"/>
  <c r="I138"/>
  <c r="J137"/>
  <c r="I137"/>
  <c r="J136"/>
  <c r="K136" s="1"/>
  <c r="I136"/>
  <c r="J135"/>
  <c r="I135"/>
  <c r="J134"/>
  <c r="K134" s="1"/>
  <c r="I134"/>
  <c r="J133"/>
  <c r="I133"/>
  <c r="J132"/>
  <c r="K132" s="1"/>
  <c r="I132"/>
  <c r="J131"/>
  <c r="I131"/>
  <c r="J130"/>
  <c r="K130" s="1"/>
  <c r="I130"/>
  <c r="J129"/>
  <c r="I129"/>
  <c r="J128"/>
  <c r="K128" s="1"/>
  <c r="I128"/>
  <c r="J127"/>
  <c r="I127"/>
  <c r="J126"/>
  <c r="K126" s="1"/>
  <c r="I126"/>
  <c r="J125"/>
  <c r="I125"/>
  <c r="J124"/>
  <c r="K124" s="1"/>
  <c r="I124"/>
  <c r="J123"/>
  <c r="I123"/>
  <c r="J122"/>
  <c r="K122" s="1"/>
  <c r="I122"/>
  <c r="J121"/>
  <c r="I121"/>
  <c r="J120"/>
  <c r="K120" s="1"/>
  <c r="I120"/>
  <c r="J119"/>
  <c r="I119"/>
  <c r="J118"/>
  <c r="K118" s="1"/>
  <c r="I118"/>
  <c r="J117"/>
  <c r="I117"/>
  <c r="J116"/>
  <c r="K116" s="1"/>
  <c r="I116"/>
  <c r="J115"/>
  <c r="I115"/>
  <c r="J114"/>
  <c r="K114" s="1"/>
  <c r="I114"/>
  <c r="J113"/>
  <c r="I113"/>
  <c r="J112"/>
  <c r="K112" s="1"/>
  <c r="I112"/>
  <c r="J111"/>
  <c r="I111"/>
  <c r="J110"/>
  <c r="K110" s="1"/>
  <c r="I110"/>
  <c r="J109"/>
  <c r="I109"/>
  <c r="J108"/>
  <c r="K108" s="1"/>
  <c r="I108"/>
  <c r="J107"/>
  <c r="I107"/>
  <c r="J106"/>
  <c r="K106" s="1"/>
  <c r="I106"/>
  <c r="J105"/>
  <c r="I105"/>
  <c r="J104"/>
  <c r="K104" s="1"/>
  <c r="I104"/>
  <c r="J103"/>
  <c r="I103"/>
  <c r="J102"/>
  <c r="K102" s="1"/>
  <c r="I102"/>
  <c r="J101"/>
  <c r="I101"/>
  <c r="J100"/>
  <c r="K100" s="1"/>
  <c r="I100"/>
  <c r="J99"/>
  <c r="I99"/>
  <c r="J98"/>
  <c r="K98" s="1"/>
  <c r="I98"/>
  <c r="J97"/>
  <c r="I97"/>
  <c r="J96"/>
  <c r="K96" s="1"/>
  <c r="I96"/>
  <c r="J95"/>
  <c r="I95"/>
  <c r="J94"/>
  <c r="K94" s="1"/>
  <c r="I94"/>
  <c r="J93"/>
  <c r="I93"/>
  <c r="J92"/>
  <c r="K92" s="1"/>
  <c r="I92"/>
  <c r="J91"/>
  <c r="I91"/>
  <c r="J90"/>
  <c r="K90" s="1"/>
  <c r="I90"/>
  <c r="J89"/>
  <c r="I89"/>
  <c r="J88"/>
  <c r="K88" s="1"/>
  <c r="I88"/>
  <c r="J87"/>
  <c r="I87"/>
  <c r="J86"/>
  <c r="K86" s="1"/>
  <c r="I86"/>
  <c r="J85"/>
  <c r="I85"/>
  <c r="J84"/>
  <c r="K84" s="1"/>
  <c r="I84"/>
  <c r="J83"/>
  <c r="I83"/>
  <c r="J82"/>
  <c r="K82" s="1"/>
  <c r="I82"/>
  <c r="J81"/>
  <c r="I81"/>
  <c r="J80"/>
  <c r="K80" s="1"/>
  <c r="I80"/>
  <c r="J79"/>
  <c r="I79"/>
  <c r="J78"/>
  <c r="K78" s="1"/>
  <c r="I78"/>
  <c r="J77"/>
  <c r="I77"/>
  <c r="J76"/>
  <c r="K76" s="1"/>
  <c r="I76"/>
  <c r="J75"/>
  <c r="I75"/>
  <c r="J74"/>
  <c r="K74" s="1"/>
  <c r="I74"/>
  <c r="J7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I29"/>
  <c r="J28"/>
  <c r="K28" s="1"/>
  <c r="I28"/>
  <c r="J27"/>
  <c r="I27"/>
  <c r="J26"/>
  <c r="K26" s="1"/>
  <c r="I26"/>
  <c r="J25"/>
  <c r="I25"/>
  <c r="J24"/>
  <c r="K24" s="1"/>
  <c r="I24"/>
  <c r="J23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99" i="236"/>
  <c r="I99"/>
  <c r="I11"/>
  <c r="J11"/>
  <c r="K11"/>
  <c r="I12"/>
  <c r="J12"/>
  <c r="K12" s="1"/>
  <c r="I13"/>
  <c r="J13"/>
  <c r="K13" s="1"/>
  <c r="I14"/>
  <c r="J14"/>
  <c r="K14" s="1"/>
  <c r="I15"/>
  <c r="J15"/>
  <c r="K15"/>
  <c r="I16"/>
  <c r="J16"/>
  <c r="K16" s="1"/>
  <c r="I17"/>
  <c r="J17"/>
  <c r="K17"/>
  <c r="I18"/>
  <c r="J18"/>
  <c r="K18" s="1"/>
  <c r="I19"/>
  <c r="J19"/>
  <c r="K19"/>
  <c r="I20"/>
  <c r="J20"/>
  <c r="K20" s="1"/>
  <c r="I21"/>
  <c r="J21"/>
  <c r="K21"/>
  <c r="I22"/>
  <c r="J22"/>
  <c r="K22" s="1"/>
  <c r="I23"/>
  <c r="J23"/>
  <c r="K23"/>
  <c r="I24"/>
  <c r="J24"/>
  <c r="K24" s="1"/>
  <c r="I25"/>
  <c r="J25"/>
  <c r="K25"/>
  <c r="I26"/>
  <c r="J26"/>
  <c r="K26" s="1"/>
  <c r="I27"/>
  <c r="J27"/>
  <c r="K27" s="1"/>
  <c r="I28"/>
  <c r="J28"/>
  <c r="K28" s="1"/>
  <c r="I29"/>
  <c r="J29"/>
  <c r="K29" s="1"/>
  <c r="I30"/>
  <c r="J30"/>
  <c r="K30" s="1"/>
  <c r="I31"/>
  <c r="J31"/>
  <c r="K31" s="1"/>
  <c r="I32"/>
  <c r="J32"/>
  <c r="K32" s="1"/>
  <c r="I33"/>
  <c r="J33"/>
  <c r="K33" s="1"/>
  <c r="I34"/>
  <c r="J34"/>
  <c r="K34" s="1"/>
  <c r="I35"/>
  <c r="J35"/>
  <c r="K35" s="1"/>
  <c r="I36"/>
  <c r="J36"/>
  <c r="K36" s="1"/>
  <c r="I37"/>
  <c r="J37"/>
  <c r="K37"/>
  <c r="I38"/>
  <c r="J38"/>
  <c r="K38" s="1"/>
  <c r="I39"/>
  <c r="J39"/>
  <c r="K39" s="1"/>
  <c r="I40"/>
  <c r="J40"/>
  <c r="K40" s="1"/>
  <c r="I41"/>
  <c r="J41"/>
  <c r="K41"/>
  <c r="I42"/>
  <c r="J42"/>
  <c r="K42" s="1"/>
  <c r="I43"/>
  <c r="J43"/>
  <c r="K43" s="1"/>
  <c r="I44"/>
  <c r="J44"/>
  <c r="K44" s="1"/>
  <c r="I45"/>
  <c r="J45"/>
  <c r="K45"/>
  <c r="I46"/>
  <c r="J46"/>
  <c r="K46" s="1"/>
  <c r="I47"/>
  <c r="J47"/>
  <c r="K47" s="1"/>
  <c r="I48"/>
  <c r="J48"/>
  <c r="K48" s="1"/>
  <c r="I49"/>
  <c r="J49"/>
  <c r="K49"/>
  <c r="I50"/>
  <c r="J50"/>
  <c r="K50" s="1"/>
  <c r="I51"/>
  <c r="J51"/>
  <c r="K51" s="1"/>
  <c r="I52"/>
  <c r="J52"/>
  <c r="K52" s="1"/>
  <c r="I53"/>
  <c r="J53"/>
  <c r="K53"/>
  <c r="I54"/>
  <c r="J54"/>
  <c r="K54" s="1"/>
  <c r="I55"/>
  <c r="J55"/>
  <c r="K55" s="1"/>
  <c r="I56"/>
  <c r="J56"/>
  <c r="K56" s="1"/>
  <c r="I57"/>
  <c r="J57"/>
  <c r="K57"/>
  <c r="I58"/>
  <c r="J58"/>
  <c r="K58" s="1"/>
  <c r="I59"/>
  <c r="J59"/>
  <c r="K59" s="1"/>
  <c r="I60"/>
  <c r="J60"/>
  <c r="K60" s="1"/>
  <c r="I61"/>
  <c r="J61"/>
  <c r="K61"/>
  <c r="I62"/>
  <c r="J62"/>
  <c r="K62" s="1"/>
  <c r="I63"/>
  <c r="J63"/>
  <c r="K63" s="1"/>
  <c r="I64"/>
  <c r="J64"/>
  <c r="K64" s="1"/>
  <c r="I65"/>
  <c r="J65"/>
  <c r="K65"/>
  <c r="I66"/>
  <c r="J66"/>
  <c r="K66" s="1"/>
  <c r="I67"/>
  <c r="J67"/>
  <c r="K67" s="1"/>
  <c r="I68"/>
  <c r="J68"/>
  <c r="K68" s="1"/>
  <c r="I69"/>
  <c r="J69"/>
  <c r="K69"/>
  <c r="I70"/>
  <c r="J70"/>
  <c r="K70" s="1"/>
  <c r="I71"/>
  <c r="J71"/>
  <c r="K71" s="1"/>
  <c r="I72"/>
  <c r="J72"/>
  <c r="K72" s="1"/>
  <c r="I73"/>
  <c r="J73"/>
  <c r="K73"/>
  <c r="I74"/>
  <c r="J74"/>
  <c r="K74" s="1"/>
  <c r="I75"/>
  <c r="J75"/>
  <c r="K75" s="1"/>
  <c r="I76"/>
  <c r="J76"/>
  <c r="K76" s="1"/>
  <c r="I77"/>
  <c r="J77"/>
  <c r="K77"/>
  <c r="I78"/>
  <c r="J78"/>
  <c r="K78" s="1"/>
  <c r="I79"/>
  <c r="J79"/>
  <c r="K79" s="1"/>
  <c r="I80"/>
  <c r="J80"/>
  <c r="K80" s="1"/>
  <c r="I81"/>
  <c r="J81"/>
  <c r="K81"/>
  <c r="I82"/>
  <c r="J82"/>
  <c r="K82" s="1"/>
  <c r="I83"/>
  <c r="J83"/>
  <c r="K83" s="1"/>
  <c r="I84"/>
  <c r="J84"/>
  <c r="K84" s="1"/>
  <c r="I85"/>
  <c r="J85"/>
  <c r="K85" s="1"/>
  <c r="I86"/>
  <c r="J86"/>
  <c r="K86" s="1"/>
  <c r="I87"/>
  <c r="J87"/>
  <c r="K87" s="1"/>
  <c r="I88"/>
  <c r="J88"/>
  <c r="K88" s="1"/>
  <c r="I89"/>
  <c r="J89"/>
  <c r="K89"/>
  <c r="I90"/>
  <c r="J90"/>
  <c r="K90" s="1"/>
  <c r="I91"/>
  <c r="J91"/>
  <c r="K91" s="1"/>
  <c r="I92"/>
  <c r="J92"/>
  <c r="K92" s="1"/>
  <c r="I93"/>
  <c r="J93"/>
  <c r="K93"/>
  <c r="I94"/>
  <c r="J94"/>
  <c r="K94" s="1"/>
  <c r="I95"/>
  <c r="J95"/>
  <c r="K95" s="1"/>
  <c r="I96"/>
  <c r="K99"/>
  <c r="I100"/>
  <c r="J100"/>
  <c r="K100" s="1"/>
  <c r="I101"/>
  <c r="J101"/>
  <c r="K101"/>
  <c r="I102"/>
  <c r="J102"/>
  <c r="K102" s="1"/>
  <c r="I103"/>
  <c r="J103"/>
  <c r="K103" s="1"/>
  <c r="I104"/>
  <c r="J104"/>
  <c r="K104" s="1"/>
  <c r="I105"/>
  <c r="J105"/>
  <c r="K105" s="1"/>
  <c r="I106"/>
  <c r="J106"/>
  <c r="K106" s="1"/>
  <c r="I107"/>
  <c r="J107"/>
  <c r="K107" s="1"/>
  <c r="I108"/>
  <c r="J108"/>
  <c r="K108" s="1"/>
  <c r="I109"/>
  <c r="J109"/>
  <c r="K109" s="1"/>
  <c r="I110"/>
  <c r="J110"/>
  <c r="K110" s="1"/>
  <c r="I111"/>
  <c r="J111"/>
  <c r="K111" s="1"/>
  <c r="I112"/>
  <c r="J112"/>
  <c r="K112" s="1"/>
  <c r="I113"/>
  <c r="J113"/>
  <c r="K113" s="1"/>
  <c r="I114"/>
  <c r="J114"/>
  <c r="K114" s="1"/>
  <c r="I115"/>
  <c r="J115"/>
  <c r="K115" s="1"/>
  <c r="I116"/>
  <c r="J116"/>
  <c r="K116" s="1"/>
  <c r="I117"/>
  <c r="J117"/>
  <c r="K117" s="1"/>
  <c r="I118"/>
  <c r="J118"/>
  <c r="K118" s="1"/>
  <c r="I119"/>
  <c r="J119"/>
  <c r="K119"/>
  <c r="I120"/>
  <c r="J120"/>
  <c r="K120" s="1"/>
  <c r="I121"/>
  <c r="J121"/>
  <c r="K121" s="1"/>
  <c r="I122"/>
  <c r="J122"/>
  <c r="K122" s="1"/>
  <c r="I123"/>
  <c r="J123"/>
  <c r="K123" s="1"/>
  <c r="I124"/>
  <c r="J124"/>
  <c r="K124" s="1"/>
  <c r="I125"/>
  <c r="J125"/>
  <c r="K125" s="1"/>
  <c r="I126"/>
  <c r="J126"/>
  <c r="K126" s="1"/>
  <c r="I127"/>
  <c r="J127"/>
  <c r="K127" s="1"/>
  <c r="I128"/>
  <c r="J128"/>
  <c r="K128" s="1"/>
  <c r="I129"/>
  <c r="J129"/>
  <c r="K129" s="1"/>
  <c r="I130"/>
  <c r="J130"/>
  <c r="K130" s="1"/>
  <c r="I131"/>
  <c r="J131"/>
  <c r="K131" s="1"/>
  <c r="I132"/>
  <c r="J132"/>
  <c r="K132" s="1"/>
  <c r="I133"/>
  <c r="J133"/>
  <c r="K133" s="1"/>
  <c r="I134"/>
  <c r="J134"/>
  <c r="K134" s="1"/>
  <c r="I135"/>
  <c r="J135"/>
  <c r="K135"/>
  <c r="I136"/>
  <c r="J136"/>
  <c r="K136" s="1"/>
  <c r="I137"/>
  <c r="J137"/>
  <c r="K137" s="1"/>
  <c r="I138"/>
  <c r="J138"/>
  <c r="K138" s="1"/>
  <c r="I139"/>
  <c r="J139"/>
  <c r="K139" s="1"/>
  <c r="I140"/>
  <c r="J140"/>
  <c r="K140" s="1"/>
  <c r="I141"/>
  <c r="J141"/>
  <c r="K141" s="1"/>
  <c r="I142"/>
  <c r="J142"/>
  <c r="K142" s="1"/>
  <c r="I143"/>
  <c r="J143"/>
  <c r="K143" s="1"/>
  <c r="I144"/>
  <c r="J144"/>
  <c r="K144" s="1"/>
  <c r="I145"/>
  <c r="J145"/>
  <c r="K145" s="1"/>
  <c r="I146"/>
  <c r="J146"/>
  <c r="K146" s="1"/>
  <c r="I147"/>
  <c r="J147"/>
  <c r="K147" s="1"/>
  <c r="I148"/>
  <c r="J148"/>
  <c r="K148" s="1"/>
  <c r="I149"/>
  <c r="J149"/>
  <c r="K149" s="1"/>
  <c r="I150"/>
  <c r="J150"/>
  <c r="K150" s="1"/>
  <c r="I151"/>
  <c r="J151"/>
  <c r="K151"/>
  <c r="I152"/>
  <c r="J152"/>
  <c r="K152" s="1"/>
  <c r="I153"/>
  <c r="J153"/>
  <c r="K153" s="1"/>
  <c r="I154"/>
  <c r="J154"/>
  <c r="K154" s="1"/>
  <c r="I155"/>
  <c r="J155"/>
  <c r="K155" s="1"/>
  <c r="I156"/>
  <c r="J156"/>
  <c r="K156" s="1"/>
  <c r="I157"/>
  <c r="J157"/>
  <c r="K157" s="1"/>
  <c r="I158"/>
  <c r="J158"/>
  <c r="K158" s="1"/>
  <c r="I159"/>
  <c r="J159"/>
  <c r="K159"/>
  <c r="I160"/>
  <c r="J160"/>
  <c r="K160" s="1"/>
  <c r="I161"/>
  <c r="J161"/>
  <c r="K161" s="1"/>
  <c r="I162"/>
  <c r="J162"/>
  <c r="K162" s="1"/>
  <c r="I163"/>
  <c r="J163"/>
  <c r="K163" s="1"/>
  <c r="I164"/>
  <c r="J164"/>
  <c r="K164" s="1"/>
  <c r="I165"/>
  <c r="J165"/>
  <c r="K165" s="1"/>
  <c r="I166"/>
  <c r="J166"/>
  <c r="K166" s="1"/>
  <c r="I167"/>
  <c r="J167"/>
  <c r="K167" s="1"/>
  <c r="I168"/>
  <c r="J168"/>
  <c r="K168" s="1"/>
  <c r="I169"/>
  <c r="J169"/>
  <c r="K169" s="1"/>
  <c r="I170"/>
  <c r="J170"/>
  <c r="K170" s="1"/>
  <c r="I171"/>
  <c r="J171"/>
  <c r="K171" s="1"/>
  <c r="I172"/>
  <c r="J172"/>
  <c r="K172" s="1"/>
  <c r="I173"/>
  <c r="J173"/>
  <c r="K173" s="1"/>
  <c r="I174"/>
  <c r="J174"/>
  <c r="K174" s="1"/>
  <c r="I175"/>
  <c r="J175"/>
  <c r="K175" s="1"/>
  <c r="I176"/>
  <c r="J176"/>
  <c r="K176" s="1"/>
  <c r="I177"/>
  <c r="J177"/>
  <c r="K177" s="1"/>
  <c r="I178"/>
  <c r="J178"/>
  <c r="K178" s="1"/>
  <c r="I179"/>
  <c r="J179"/>
  <c r="K179" s="1"/>
  <c r="I180"/>
  <c r="J180"/>
  <c r="K180" s="1"/>
  <c r="I181"/>
  <c r="J181"/>
  <c r="K181" s="1"/>
  <c r="I182"/>
  <c r="J182"/>
  <c r="K182" s="1"/>
  <c r="I183"/>
  <c r="J183"/>
  <c r="K183"/>
  <c r="I184"/>
  <c r="J184"/>
  <c r="K184" s="1"/>
  <c r="I185"/>
  <c r="J185"/>
  <c r="K185" s="1"/>
  <c r="I186"/>
  <c r="J186"/>
  <c r="K186" s="1"/>
  <c r="I187"/>
  <c r="J187"/>
  <c r="K187" s="1"/>
  <c r="I188"/>
  <c r="J188"/>
  <c r="K188" s="1"/>
  <c r="I189"/>
  <c r="J189"/>
  <c r="K189" s="1"/>
  <c r="I190"/>
  <c r="J190"/>
  <c r="K190" s="1"/>
  <c r="I191"/>
  <c r="J191"/>
  <c r="K191" s="1"/>
  <c r="I192"/>
  <c r="J192"/>
  <c r="K192" s="1"/>
  <c r="I193"/>
  <c r="J193"/>
  <c r="K193" s="1"/>
  <c r="I194"/>
  <c r="J194"/>
  <c r="K194" s="1"/>
  <c r="I195"/>
  <c r="J195"/>
  <c r="K195" s="1"/>
  <c r="I196"/>
  <c r="J196"/>
  <c r="K196" s="1"/>
  <c r="I197"/>
  <c r="J197"/>
  <c r="K197" s="1"/>
  <c r="I198"/>
  <c r="J198"/>
  <c r="K198" s="1"/>
  <c r="I199"/>
  <c r="J199"/>
  <c r="K199" s="1"/>
  <c r="I200"/>
  <c r="J200"/>
  <c r="K200" s="1"/>
  <c r="I201"/>
  <c r="J201"/>
  <c r="K201" s="1"/>
  <c r="I202"/>
  <c r="J202"/>
  <c r="K202" s="1"/>
  <c r="I203"/>
  <c r="J203"/>
  <c r="K203" s="1"/>
  <c r="I204"/>
  <c r="J204"/>
  <c r="K204" s="1"/>
  <c r="I205"/>
  <c r="J205"/>
  <c r="K205" s="1"/>
  <c r="I206"/>
  <c r="J206"/>
  <c r="K206" s="1"/>
  <c r="I207"/>
  <c r="J207"/>
  <c r="K207"/>
  <c r="I208"/>
  <c r="J208"/>
  <c r="K208" s="1"/>
  <c r="I209"/>
  <c r="J209"/>
  <c r="K209" s="1"/>
  <c r="I210"/>
  <c r="J210"/>
  <c r="K210" s="1"/>
  <c r="I211"/>
  <c r="J211"/>
  <c r="K211" s="1"/>
  <c r="I212"/>
  <c r="J212"/>
  <c r="K212" s="1"/>
  <c r="I213"/>
  <c r="J213"/>
  <c r="K213" s="1"/>
  <c r="I214"/>
  <c r="J214"/>
  <c r="K214" s="1"/>
  <c r="I215"/>
  <c r="J215"/>
  <c r="K215"/>
  <c r="I216"/>
  <c r="J216"/>
  <c r="K216" s="1"/>
  <c r="I217"/>
  <c r="J217"/>
  <c r="K217" s="1"/>
  <c r="I218"/>
  <c r="J218"/>
  <c r="K218" s="1"/>
  <c r="I219"/>
  <c r="J219"/>
  <c r="K219" s="1"/>
  <c r="I220"/>
  <c r="J220"/>
  <c r="K220" s="1"/>
  <c r="I221"/>
  <c r="J221"/>
  <c r="K221" s="1"/>
  <c r="I222"/>
  <c r="J222"/>
  <c r="K222" s="1"/>
  <c r="I223"/>
  <c r="J223"/>
  <c r="K223" s="1"/>
  <c r="I224"/>
  <c r="J224"/>
  <c r="K224" s="1"/>
  <c r="I225"/>
  <c r="J225"/>
  <c r="K225" s="1"/>
  <c r="I226"/>
  <c r="J226"/>
  <c r="K226" s="1"/>
  <c r="I227"/>
  <c r="J227"/>
  <c r="K227" s="1"/>
  <c r="I228"/>
  <c r="J228"/>
  <c r="K228" s="1"/>
  <c r="I229"/>
  <c r="J229"/>
  <c r="K229" s="1"/>
  <c r="I230"/>
  <c r="J230"/>
  <c r="K230" s="1"/>
  <c r="I231"/>
  <c r="J231"/>
  <c r="K231"/>
  <c r="I232"/>
  <c r="J232"/>
  <c r="K232" s="1"/>
  <c r="I233"/>
  <c r="J233"/>
  <c r="K233" s="1"/>
  <c r="I234"/>
  <c r="J234"/>
  <c r="K234" s="1"/>
  <c r="I235"/>
  <c r="J235"/>
  <c r="K235" s="1"/>
  <c r="I236"/>
  <c r="J236"/>
  <c r="K236" s="1"/>
  <c r="I237"/>
  <c r="J237"/>
  <c r="K237" s="1"/>
  <c r="I238"/>
  <c r="J238"/>
  <c r="K238" s="1"/>
  <c r="I239"/>
  <c r="J239"/>
  <c r="K239" s="1"/>
  <c r="I240"/>
  <c r="J240"/>
  <c r="K240" s="1"/>
  <c r="I241"/>
  <c r="J241"/>
  <c r="K241" s="1"/>
  <c r="I242"/>
  <c r="J242"/>
  <c r="K242" s="1"/>
  <c r="I243"/>
  <c r="J243"/>
  <c r="K243" s="1"/>
  <c r="I244"/>
  <c r="J244"/>
  <c r="K244" s="1"/>
  <c r="I245"/>
  <c r="J245"/>
  <c r="K245" s="1"/>
  <c r="I246"/>
  <c r="J246"/>
  <c r="K246" s="1"/>
  <c r="I247"/>
  <c r="J247"/>
  <c r="K247"/>
  <c r="I248"/>
  <c r="J248"/>
  <c r="K248" s="1"/>
  <c r="I249"/>
  <c r="J249"/>
  <c r="K249" s="1"/>
  <c r="I250"/>
  <c r="J250"/>
  <c r="K250" s="1"/>
  <c r="I251"/>
  <c r="J251"/>
  <c r="K251" s="1"/>
  <c r="I252"/>
  <c r="J252"/>
  <c r="K252" s="1"/>
  <c r="I253"/>
  <c r="J253"/>
  <c r="K253" s="1"/>
  <c r="I254"/>
  <c r="J254"/>
  <c r="K254" s="1"/>
  <c r="I255"/>
  <c r="J255"/>
  <c r="K255"/>
  <c r="I256"/>
  <c r="J256"/>
  <c r="K256" s="1"/>
  <c r="I257"/>
  <c r="J257"/>
  <c r="K257" s="1"/>
  <c r="I258"/>
  <c r="J258"/>
  <c r="K258" s="1"/>
  <c r="I259"/>
  <c r="J259"/>
  <c r="K259" s="1"/>
  <c r="I260"/>
  <c r="J260"/>
  <c r="K260" s="1"/>
  <c r="I261"/>
  <c r="J261"/>
  <c r="K261" s="1"/>
  <c r="I262"/>
  <c r="J262"/>
  <c r="K262" s="1"/>
  <c r="I263"/>
  <c r="J263"/>
  <c r="K263" s="1"/>
  <c r="I264"/>
  <c r="J264"/>
  <c r="K264" s="1"/>
  <c r="I265"/>
  <c r="J265"/>
  <c r="K265" s="1"/>
  <c r="I266"/>
  <c r="J266"/>
  <c r="K266" s="1"/>
  <c r="I267"/>
  <c r="I207" i="237"/>
  <c r="J206"/>
  <c r="K206" s="1"/>
  <c r="I206"/>
  <c r="J205"/>
  <c r="I205"/>
  <c r="J204"/>
  <c r="K204" s="1"/>
  <c r="I204"/>
  <c r="J203"/>
  <c r="I203"/>
  <c r="J202"/>
  <c r="K202" s="1"/>
  <c r="I202"/>
  <c r="J201"/>
  <c r="I201"/>
  <c r="J200"/>
  <c r="K200" s="1"/>
  <c r="I200"/>
  <c r="J199"/>
  <c r="I199"/>
  <c r="J198"/>
  <c r="K198" s="1"/>
  <c r="I198"/>
  <c r="J197"/>
  <c r="I197"/>
  <c r="J196"/>
  <c r="K196" s="1"/>
  <c r="I196"/>
  <c r="J195"/>
  <c r="I195"/>
  <c r="J194"/>
  <c r="K194" s="1"/>
  <c r="I194"/>
  <c r="J193"/>
  <c r="I193"/>
  <c r="J192"/>
  <c r="K192" s="1"/>
  <c r="I192"/>
  <c r="J191"/>
  <c r="I191"/>
  <c r="J190"/>
  <c r="K190" s="1"/>
  <c r="I190"/>
  <c r="J189"/>
  <c r="I189"/>
  <c r="J188"/>
  <c r="K188" s="1"/>
  <c r="I188"/>
  <c r="J187"/>
  <c r="I187"/>
  <c r="J186"/>
  <c r="K186" s="1"/>
  <c r="I186"/>
  <c r="J185"/>
  <c r="I185"/>
  <c r="J184"/>
  <c r="K184" s="1"/>
  <c r="I184"/>
  <c r="J183"/>
  <c r="I183"/>
  <c r="J182"/>
  <c r="K182" s="1"/>
  <c r="I182"/>
  <c r="J181"/>
  <c r="I181"/>
  <c r="J180"/>
  <c r="K180" s="1"/>
  <c r="I180"/>
  <c r="J179"/>
  <c r="I179"/>
  <c r="J178"/>
  <c r="K178" s="1"/>
  <c r="I178"/>
  <c r="J177"/>
  <c r="I177"/>
  <c r="J176"/>
  <c r="K176" s="1"/>
  <c r="I176"/>
  <c r="J175"/>
  <c r="I175"/>
  <c r="J174"/>
  <c r="K174" s="1"/>
  <c r="I174"/>
  <c r="J173"/>
  <c r="I173"/>
  <c r="J172"/>
  <c r="K172" s="1"/>
  <c r="I172"/>
  <c r="J171"/>
  <c r="I171"/>
  <c r="J170"/>
  <c r="K170" s="1"/>
  <c r="I170"/>
  <c r="J169"/>
  <c r="I169"/>
  <c r="J168"/>
  <c r="K168" s="1"/>
  <c r="I168"/>
  <c r="J167"/>
  <c r="I167"/>
  <c r="J166"/>
  <c r="K166" s="1"/>
  <c r="I166"/>
  <c r="J165"/>
  <c r="I165"/>
  <c r="J164"/>
  <c r="K164" s="1"/>
  <c r="I164"/>
  <c r="J163"/>
  <c r="I163"/>
  <c r="J162"/>
  <c r="K162" s="1"/>
  <c r="I162"/>
  <c r="J161"/>
  <c r="I161"/>
  <c r="J160"/>
  <c r="K160" s="1"/>
  <c r="I160"/>
  <c r="J159"/>
  <c r="I159"/>
  <c r="J158"/>
  <c r="K158" s="1"/>
  <c r="I158"/>
  <c r="J157"/>
  <c r="I157"/>
  <c r="J156"/>
  <c r="K156" s="1"/>
  <c r="I156"/>
  <c r="J155"/>
  <c r="I155"/>
  <c r="J154"/>
  <c r="K154" s="1"/>
  <c r="I154"/>
  <c r="J153"/>
  <c r="I153"/>
  <c r="J152"/>
  <c r="K152" s="1"/>
  <c r="I152"/>
  <c r="J151"/>
  <c r="I151"/>
  <c r="J150"/>
  <c r="K150" s="1"/>
  <c r="I150"/>
  <c r="J149"/>
  <c r="I149"/>
  <c r="J148"/>
  <c r="K148" s="1"/>
  <c r="I148"/>
  <c r="J147"/>
  <c r="I147"/>
  <c r="J146"/>
  <c r="K146" s="1"/>
  <c r="I146"/>
  <c r="J145"/>
  <c r="I145"/>
  <c r="J144"/>
  <c r="K144" s="1"/>
  <c r="I144"/>
  <c r="J143"/>
  <c r="I143"/>
  <c r="J142"/>
  <c r="K142" s="1"/>
  <c r="I142"/>
  <c r="J141"/>
  <c r="I141"/>
  <c r="J140"/>
  <c r="K140" s="1"/>
  <c r="I140"/>
  <c r="J139"/>
  <c r="I139"/>
  <c r="J138"/>
  <c r="K138" s="1"/>
  <c r="I138"/>
  <c r="J137"/>
  <c r="I137"/>
  <c r="J136"/>
  <c r="K136" s="1"/>
  <c r="I136"/>
  <c r="J135"/>
  <c r="I135"/>
  <c r="J134"/>
  <c r="K134" s="1"/>
  <c r="I134"/>
  <c r="J133"/>
  <c r="I133"/>
  <c r="J132"/>
  <c r="K132" s="1"/>
  <c r="I132"/>
  <c r="J131"/>
  <c r="I131"/>
  <c r="J130"/>
  <c r="K130" s="1"/>
  <c r="I130"/>
  <c r="J129"/>
  <c r="I129"/>
  <c r="J128"/>
  <c r="K128" s="1"/>
  <c r="I128"/>
  <c r="J127"/>
  <c r="I127"/>
  <c r="J126"/>
  <c r="K126" s="1"/>
  <c r="I126"/>
  <c r="J125"/>
  <c r="I125"/>
  <c r="J124"/>
  <c r="K124" s="1"/>
  <c r="I124"/>
  <c r="J123"/>
  <c r="I123"/>
  <c r="J122"/>
  <c r="K122" s="1"/>
  <c r="I122"/>
  <c r="J121"/>
  <c r="I121"/>
  <c r="J120"/>
  <c r="K120" s="1"/>
  <c r="I120"/>
  <c r="J119"/>
  <c r="I119"/>
  <c r="J118"/>
  <c r="K118" s="1"/>
  <c r="I118"/>
  <c r="J117"/>
  <c r="I117"/>
  <c r="J116"/>
  <c r="K116" s="1"/>
  <c r="I116"/>
  <c r="J115"/>
  <c r="I115"/>
  <c r="J114"/>
  <c r="K114" s="1"/>
  <c r="I114"/>
  <c r="J113"/>
  <c r="K113" s="1"/>
  <c r="I113"/>
  <c r="J112"/>
  <c r="K112" s="1"/>
  <c r="I112"/>
  <c r="J111"/>
  <c r="K111" s="1"/>
  <c r="I111"/>
  <c r="J110"/>
  <c r="K110" s="1"/>
  <c r="I110"/>
  <c r="J109"/>
  <c r="K109" s="1"/>
  <c r="I109"/>
  <c r="J108"/>
  <c r="K108" s="1"/>
  <c r="I108"/>
  <c r="J107"/>
  <c r="K107" s="1"/>
  <c r="I107"/>
  <c r="J106"/>
  <c r="K106" s="1"/>
  <c r="I106"/>
  <c r="J105"/>
  <c r="K105" s="1"/>
  <c r="I105"/>
  <c r="J101"/>
  <c r="K101" s="1"/>
  <c r="I101"/>
  <c r="J97"/>
  <c r="K97" s="1"/>
  <c r="I97"/>
  <c r="J96"/>
  <c r="K96" s="1"/>
  <c r="I96"/>
  <c r="J95"/>
  <c r="K95" s="1"/>
  <c r="I95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K89" s="1"/>
  <c r="I89"/>
  <c r="J88"/>
  <c r="K88" s="1"/>
  <c r="I88"/>
  <c r="J87"/>
  <c r="K87" s="1"/>
  <c r="I87"/>
  <c r="J86"/>
  <c r="K86" s="1"/>
  <c r="I86"/>
  <c r="J85"/>
  <c r="K85" s="1"/>
  <c r="I85"/>
  <c r="J84"/>
  <c r="I84"/>
  <c r="J83"/>
  <c r="K83" s="1"/>
  <c r="I83"/>
  <c r="J82"/>
  <c r="I82"/>
  <c r="J81"/>
  <c r="K81" s="1"/>
  <c r="I81"/>
  <c r="J80"/>
  <c r="I80"/>
  <c r="J79"/>
  <c r="K79" s="1"/>
  <c r="I79"/>
  <c r="J78"/>
  <c r="I78"/>
  <c r="J77"/>
  <c r="K77" s="1"/>
  <c r="I77"/>
  <c r="J76"/>
  <c r="K76" s="1"/>
  <c r="I76"/>
  <c r="J75"/>
  <c r="K75" s="1"/>
  <c r="I75"/>
  <c r="J74"/>
  <c r="K74" s="1"/>
  <c r="I74"/>
  <c r="J73"/>
  <c r="K73" s="1"/>
  <c r="I73"/>
  <c r="J72"/>
  <c r="K72" s="1"/>
  <c r="I72"/>
  <c r="J71"/>
  <c r="K71" s="1"/>
  <c r="I71"/>
  <c r="J70"/>
  <c r="K70" s="1"/>
  <c r="I70"/>
  <c r="J69"/>
  <c r="K69" s="1"/>
  <c r="I69"/>
  <c r="J68"/>
  <c r="K68" s="1"/>
  <c r="I68"/>
  <c r="J67"/>
  <c r="K67" s="1"/>
  <c r="I67"/>
  <c r="J66"/>
  <c r="K66" s="1"/>
  <c r="I66"/>
  <c r="J65"/>
  <c r="K65" s="1"/>
  <c r="I65"/>
  <c r="J64"/>
  <c r="K64" s="1"/>
  <c r="I64"/>
  <c r="J63"/>
  <c r="K63" s="1"/>
  <c r="I63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K55" s="1"/>
  <c r="I55"/>
  <c r="J54"/>
  <c r="K54" s="1"/>
  <c r="I54"/>
  <c r="J53"/>
  <c r="K53" s="1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I29"/>
  <c r="J28"/>
  <c r="K28" s="1"/>
  <c r="I28"/>
  <c r="J27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I12"/>
  <c r="I104"/>
  <c r="J104"/>
  <c r="K104" s="1"/>
  <c r="I311" i="238"/>
  <c r="J310"/>
  <c r="K310" s="1"/>
  <c r="I310"/>
  <c r="J309"/>
  <c r="K309" s="1"/>
  <c r="I309"/>
  <c r="J308"/>
  <c r="I308"/>
  <c r="J307"/>
  <c r="K307" s="1"/>
  <c r="I307"/>
  <c r="J306"/>
  <c r="I306"/>
  <c r="J305"/>
  <c r="K305" s="1"/>
  <c r="I305"/>
  <c r="J304"/>
  <c r="I304"/>
  <c r="J303"/>
  <c r="K303" s="1"/>
  <c r="I303"/>
  <c r="J302"/>
  <c r="I302"/>
  <c r="J301"/>
  <c r="K301" s="1"/>
  <c r="I301"/>
  <c r="J300"/>
  <c r="I300"/>
  <c r="J299"/>
  <c r="K299" s="1"/>
  <c r="I299"/>
  <c r="J298"/>
  <c r="I298"/>
  <c r="J297"/>
  <c r="K297" s="1"/>
  <c r="I297"/>
  <c r="J296"/>
  <c r="I296"/>
  <c r="J295"/>
  <c r="K295" s="1"/>
  <c r="I295"/>
  <c r="J294"/>
  <c r="I294"/>
  <c r="J293"/>
  <c r="K293" s="1"/>
  <c r="I293"/>
  <c r="J292"/>
  <c r="I292"/>
  <c r="J291"/>
  <c r="K291" s="1"/>
  <c r="I291"/>
  <c r="J290"/>
  <c r="I290"/>
  <c r="J289"/>
  <c r="K289" s="1"/>
  <c r="I289"/>
  <c r="J288"/>
  <c r="I288"/>
  <c r="J287"/>
  <c r="K287" s="1"/>
  <c r="I287"/>
  <c r="J286"/>
  <c r="I286"/>
  <c r="J285"/>
  <c r="K285" s="1"/>
  <c r="I285"/>
  <c r="J284"/>
  <c r="I284"/>
  <c r="J283"/>
  <c r="K283" s="1"/>
  <c r="I283"/>
  <c r="J282"/>
  <c r="I282"/>
  <c r="J281"/>
  <c r="K281" s="1"/>
  <c r="I281"/>
  <c r="J280"/>
  <c r="I280"/>
  <c r="J279"/>
  <c r="K279" s="1"/>
  <c r="I279"/>
  <c r="J278"/>
  <c r="I278"/>
  <c r="J277"/>
  <c r="K277" s="1"/>
  <c r="I277"/>
  <c r="J276"/>
  <c r="I276"/>
  <c r="J275"/>
  <c r="K275" s="1"/>
  <c r="I275"/>
  <c r="J274"/>
  <c r="I274"/>
  <c r="J273"/>
  <c r="K273" s="1"/>
  <c r="I273"/>
  <c r="J272"/>
  <c r="I272"/>
  <c r="J271"/>
  <c r="K271" s="1"/>
  <c r="I271"/>
  <c r="J270"/>
  <c r="I270"/>
  <c r="J269"/>
  <c r="K269" s="1"/>
  <c r="I269"/>
  <c r="J268"/>
  <c r="I268"/>
  <c r="J267"/>
  <c r="K267" s="1"/>
  <c r="I267"/>
  <c r="J266"/>
  <c r="I266"/>
  <c r="J265"/>
  <c r="K265" s="1"/>
  <c r="I265"/>
  <c r="J264"/>
  <c r="I264"/>
  <c r="J263"/>
  <c r="K263" s="1"/>
  <c r="I263"/>
  <c r="J262"/>
  <c r="I262"/>
  <c r="J261"/>
  <c r="K261" s="1"/>
  <c r="I261"/>
  <c r="J260"/>
  <c r="I260"/>
  <c r="J259"/>
  <c r="K259" s="1"/>
  <c r="I259"/>
  <c r="J258"/>
  <c r="I258"/>
  <c r="J257"/>
  <c r="K257" s="1"/>
  <c r="I257"/>
  <c r="J256"/>
  <c r="I256"/>
  <c r="J255"/>
  <c r="K255" s="1"/>
  <c r="I255"/>
  <c r="J254"/>
  <c r="I254"/>
  <c r="J253"/>
  <c r="K253" s="1"/>
  <c r="I253"/>
  <c r="J252"/>
  <c r="I252"/>
  <c r="J251"/>
  <c r="K251" s="1"/>
  <c r="I251"/>
  <c r="J250"/>
  <c r="I250"/>
  <c r="J249"/>
  <c r="K249" s="1"/>
  <c r="I249"/>
  <c r="J248"/>
  <c r="I248"/>
  <c r="J247"/>
  <c r="K247" s="1"/>
  <c r="I247"/>
  <c r="J246"/>
  <c r="I246"/>
  <c r="J245"/>
  <c r="K245" s="1"/>
  <c r="I245"/>
  <c r="J244"/>
  <c r="I244"/>
  <c r="J243"/>
  <c r="K243" s="1"/>
  <c r="I243"/>
  <c r="J242"/>
  <c r="I242"/>
  <c r="J241"/>
  <c r="K241" s="1"/>
  <c r="I241"/>
  <c r="J240"/>
  <c r="I240"/>
  <c r="J239"/>
  <c r="K239" s="1"/>
  <c r="I239"/>
  <c r="J238"/>
  <c r="I238"/>
  <c r="J237"/>
  <c r="K237" s="1"/>
  <c r="I237"/>
  <c r="J236"/>
  <c r="I236"/>
  <c r="J235"/>
  <c r="K235" s="1"/>
  <c r="I235"/>
  <c r="J234"/>
  <c r="I234"/>
  <c r="J233"/>
  <c r="K233" s="1"/>
  <c r="I233"/>
  <c r="J232"/>
  <c r="I232"/>
  <c r="J231"/>
  <c r="K231" s="1"/>
  <c r="I231"/>
  <c r="J230"/>
  <c r="I230"/>
  <c r="J229"/>
  <c r="K229" s="1"/>
  <c r="I229"/>
  <c r="J228"/>
  <c r="I228"/>
  <c r="J227"/>
  <c r="K227" s="1"/>
  <c r="I227"/>
  <c r="J226"/>
  <c r="I226"/>
  <c r="J225"/>
  <c r="K225" s="1"/>
  <c r="I225"/>
  <c r="J224"/>
  <c r="I224"/>
  <c r="J223"/>
  <c r="K223" s="1"/>
  <c r="I223"/>
  <c r="J222"/>
  <c r="I222"/>
  <c r="J221"/>
  <c r="K221" s="1"/>
  <c r="I221"/>
  <c r="J220"/>
  <c r="I220"/>
  <c r="J219"/>
  <c r="K219" s="1"/>
  <c r="I219"/>
  <c r="J218"/>
  <c r="I218"/>
  <c r="J217"/>
  <c r="K217" s="1"/>
  <c r="I217"/>
  <c r="J216"/>
  <c r="I216"/>
  <c r="J215"/>
  <c r="K215" s="1"/>
  <c r="I215"/>
  <c r="J214"/>
  <c r="I214"/>
  <c r="J213"/>
  <c r="K213" s="1"/>
  <c r="I213"/>
  <c r="J212"/>
  <c r="I212"/>
  <c r="J211"/>
  <c r="K211" s="1"/>
  <c r="I211"/>
  <c r="J210"/>
  <c r="I210"/>
  <c r="J209"/>
  <c r="K209" s="1"/>
  <c r="I209"/>
  <c r="J208"/>
  <c r="I208"/>
  <c r="J207"/>
  <c r="K207" s="1"/>
  <c r="I207"/>
  <c r="J206"/>
  <c r="I206"/>
  <c r="J205"/>
  <c r="K205" s="1"/>
  <c r="I205"/>
  <c r="J204"/>
  <c r="I204"/>
  <c r="J203"/>
  <c r="K203" s="1"/>
  <c r="I203"/>
  <c r="J202"/>
  <c r="I202"/>
  <c r="J201"/>
  <c r="K201" s="1"/>
  <c r="I201"/>
  <c r="J200"/>
  <c r="I200"/>
  <c r="J199"/>
  <c r="K199" s="1"/>
  <c r="I199"/>
  <c r="J198"/>
  <c r="I198"/>
  <c r="J197"/>
  <c r="K197" s="1"/>
  <c r="I197"/>
  <c r="J196"/>
  <c r="I196"/>
  <c r="J195"/>
  <c r="K195" s="1"/>
  <c r="I195"/>
  <c r="J194"/>
  <c r="I194"/>
  <c r="J193"/>
  <c r="K193" s="1"/>
  <c r="I193"/>
  <c r="J192"/>
  <c r="I192"/>
  <c r="J191"/>
  <c r="K191" s="1"/>
  <c r="I191"/>
  <c r="J190"/>
  <c r="I190"/>
  <c r="J189"/>
  <c r="K189" s="1"/>
  <c r="I189"/>
  <c r="J188"/>
  <c r="I188"/>
  <c r="J187"/>
  <c r="K187" s="1"/>
  <c r="I187"/>
  <c r="J186"/>
  <c r="I186"/>
  <c r="J185"/>
  <c r="K185" s="1"/>
  <c r="I185"/>
  <c r="J184"/>
  <c r="I184"/>
  <c r="J183"/>
  <c r="K183" s="1"/>
  <c r="I183"/>
  <c r="J182"/>
  <c r="I182"/>
  <c r="J181"/>
  <c r="K181" s="1"/>
  <c r="I181"/>
  <c r="J180"/>
  <c r="I180"/>
  <c r="J179"/>
  <c r="K179" s="1"/>
  <c r="I179"/>
  <c r="J178"/>
  <c r="I178"/>
  <c r="J177"/>
  <c r="K177" s="1"/>
  <c r="I177"/>
  <c r="J176"/>
  <c r="I176"/>
  <c r="J175"/>
  <c r="K175" s="1"/>
  <c r="I175"/>
  <c r="J174"/>
  <c r="I174"/>
  <c r="J173"/>
  <c r="K173" s="1"/>
  <c r="I173"/>
  <c r="J172"/>
  <c r="I172"/>
  <c r="J171"/>
  <c r="K171" s="1"/>
  <c r="I171"/>
  <c r="J170"/>
  <c r="I170"/>
  <c r="J169"/>
  <c r="K169" s="1"/>
  <c r="I169"/>
  <c r="J168"/>
  <c r="I168"/>
  <c r="J167"/>
  <c r="K167" s="1"/>
  <c r="I167"/>
  <c r="J166"/>
  <c r="I166"/>
  <c r="J165"/>
  <c r="K165" s="1"/>
  <c r="I165"/>
  <c r="J164"/>
  <c r="I164"/>
  <c r="J163"/>
  <c r="K163" s="1"/>
  <c r="I163"/>
  <c r="J162"/>
  <c r="K162" s="1"/>
  <c r="I162"/>
  <c r="J161"/>
  <c r="K161" s="1"/>
  <c r="I161"/>
  <c r="J160"/>
  <c r="K160" s="1"/>
  <c r="I160"/>
  <c r="J159"/>
  <c r="K159" s="1"/>
  <c r="I159"/>
  <c r="J158"/>
  <c r="K158" s="1"/>
  <c r="I158"/>
  <c r="J157"/>
  <c r="K157" s="1"/>
  <c r="I157"/>
  <c r="J156"/>
  <c r="K156" s="1"/>
  <c r="I156"/>
  <c r="J155"/>
  <c r="K155" s="1"/>
  <c r="I155"/>
  <c r="J151"/>
  <c r="K151" s="1"/>
  <c r="I151"/>
  <c r="J150"/>
  <c r="I150"/>
  <c r="J149"/>
  <c r="K149" s="1"/>
  <c r="I149"/>
  <c r="J146"/>
  <c r="I146"/>
  <c r="J145"/>
  <c r="K145" s="1"/>
  <c r="I145"/>
  <c r="J144"/>
  <c r="I144"/>
  <c r="J143"/>
  <c r="K143" s="1"/>
  <c r="I143"/>
  <c r="J142"/>
  <c r="I142"/>
  <c r="J141"/>
  <c r="K141" s="1"/>
  <c r="I141"/>
  <c r="J140"/>
  <c r="I140"/>
  <c r="J139"/>
  <c r="K139" s="1"/>
  <c r="I139"/>
  <c r="J138"/>
  <c r="I138"/>
  <c r="J137"/>
  <c r="K137" s="1"/>
  <c r="I137"/>
  <c r="J136"/>
  <c r="I136"/>
  <c r="J135"/>
  <c r="K135" s="1"/>
  <c r="I135"/>
  <c r="J134"/>
  <c r="I134"/>
  <c r="J133"/>
  <c r="K133" s="1"/>
  <c r="I133"/>
  <c r="J132"/>
  <c r="I132"/>
  <c r="J131"/>
  <c r="K131" s="1"/>
  <c r="I131"/>
  <c r="J130"/>
  <c r="I130"/>
  <c r="J129"/>
  <c r="K129" s="1"/>
  <c r="I129"/>
  <c r="J128"/>
  <c r="I128"/>
  <c r="J127"/>
  <c r="K127" s="1"/>
  <c r="I127"/>
  <c r="J126"/>
  <c r="I126"/>
  <c r="J125"/>
  <c r="K125" s="1"/>
  <c r="I125"/>
  <c r="J124"/>
  <c r="I124"/>
  <c r="J123"/>
  <c r="K123" s="1"/>
  <c r="I123"/>
  <c r="J122"/>
  <c r="I122"/>
  <c r="J121"/>
  <c r="K121" s="1"/>
  <c r="I121"/>
  <c r="J120"/>
  <c r="I120"/>
  <c r="J119"/>
  <c r="K119" s="1"/>
  <c r="I119"/>
  <c r="J118"/>
  <c r="I118"/>
  <c r="J117"/>
  <c r="K117" s="1"/>
  <c r="I117"/>
  <c r="J116"/>
  <c r="I116"/>
  <c r="J115"/>
  <c r="K115" s="1"/>
  <c r="I115"/>
  <c r="J114"/>
  <c r="I114"/>
  <c r="J113"/>
  <c r="K113" s="1"/>
  <c r="I113"/>
  <c r="J112"/>
  <c r="I112"/>
  <c r="J111"/>
  <c r="K111" s="1"/>
  <c r="I111"/>
  <c r="J110"/>
  <c r="I110"/>
  <c r="J109"/>
  <c r="K109" s="1"/>
  <c r="I109"/>
  <c r="J108"/>
  <c r="I108"/>
  <c r="J107"/>
  <c r="K107" s="1"/>
  <c r="I107"/>
  <c r="J106"/>
  <c r="I106"/>
  <c r="J105"/>
  <c r="K105" s="1"/>
  <c r="I105"/>
  <c r="J104"/>
  <c r="I104"/>
  <c r="J103"/>
  <c r="K103" s="1"/>
  <c r="I103"/>
  <c r="J102"/>
  <c r="I102"/>
  <c r="J101"/>
  <c r="K101" s="1"/>
  <c r="I101"/>
  <c r="J100"/>
  <c r="I100"/>
  <c r="J99"/>
  <c r="K99" s="1"/>
  <c r="I99"/>
  <c r="J98"/>
  <c r="I98"/>
  <c r="J97"/>
  <c r="K97" s="1"/>
  <c r="I97"/>
  <c r="J96"/>
  <c r="I96"/>
  <c r="J95"/>
  <c r="K95" s="1"/>
  <c r="I95"/>
  <c r="J94"/>
  <c r="I94"/>
  <c r="J93"/>
  <c r="K93" s="1"/>
  <c r="I93"/>
  <c r="J92"/>
  <c r="I92"/>
  <c r="J91"/>
  <c r="K91" s="1"/>
  <c r="I91"/>
  <c r="J90"/>
  <c r="I90"/>
  <c r="J89"/>
  <c r="K89" s="1"/>
  <c r="I89"/>
  <c r="J88"/>
  <c r="I88"/>
  <c r="J87"/>
  <c r="K87" s="1"/>
  <c r="I87"/>
  <c r="J86"/>
  <c r="I86"/>
  <c r="J85"/>
  <c r="K85" s="1"/>
  <c r="I85"/>
  <c r="J84"/>
  <c r="I84"/>
  <c r="J83"/>
  <c r="K83" s="1"/>
  <c r="I83"/>
  <c r="J82"/>
  <c r="I82"/>
  <c r="J81"/>
  <c r="K81" s="1"/>
  <c r="I81"/>
  <c r="J80"/>
  <c r="I80"/>
  <c r="J79"/>
  <c r="K79" s="1"/>
  <c r="I79"/>
  <c r="J78"/>
  <c r="I78"/>
  <c r="J77"/>
  <c r="K77" s="1"/>
  <c r="I77"/>
  <c r="J76"/>
  <c r="I76"/>
  <c r="J75"/>
  <c r="K75" s="1"/>
  <c r="I75"/>
  <c r="J74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62"/>
  <c r="I62"/>
  <c r="J61"/>
  <c r="K61" s="1"/>
  <c r="I61"/>
  <c r="J60"/>
  <c r="I60"/>
  <c r="J59"/>
  <c r="K59" s="1"/>
  <c r="I59"/>
  <c r="J58"/>
  <c r="I5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K20" s="1"/>
  <c r="I20"/>
  <c r="J19"/>
  <c r="K19" s="1"/>
  <c r="I19"/>
  <c r="J18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I11"/>
  <c r="J118" i="239"/>
  <c r="I118"/>
  <c r="J114"/>
  <c r="K114" s="1"/>
  <c r="I114"/>
  <c r="J113"/>
  <c r="I113"/>
  <c r="J112"/>
  <c r="K112" s="1"/>
  <c r="I112"/>
  <c r="J111"/>
  <c r="I111"/>
  <c r="J110"/>
  <c r="K110" s="1"/>
  <c r="I110"/>
  <c r="J109"/>
  <c r="I109"/>
  <c r="J108"/>
  <c r="K108" s="1"/>
  <c r="I108"/>
  <c r="J107"/>
  <c r="I107"/>
  <c r="J106"/>
  <c r="K106" s="1"/>
  <c r="I106"/>
  <c r="J105"/>
  <c r="I105"/>
  <c r="J104"/>
  <c r="K104" s="1"/>
  <c r="I104"/>
  <c r="J103"/>
  <c r="I103"/>
  <c r="J102"/>
  <c r="K102" s="1"/>
  <c r="I102"/>
  <c r="J101"/>
  <c r="I101"/>
  <c r="J100"/>
  <c r="K100" s="1"/>
  <c r="I100"/>
  <c r="J99"/>
  <c r="I99"/>
  <c r="J98"/>
  <c r="K98" s="1"/>
  <c r="I98"/>
  <c r="J97"/>
  <c r="I97"/>
  <c r="J96"/>
  <c r="K96" s="1"/>
  <c r="I96"/>
  <c r="J95"/>
  <c r="I95"/>
  <c r="J94"/>
  <c r="K94" s="1"/>
  <c r="I94"/>
  <c r="J93"/>
  <c r="I93"/>
  <c r="J92"/>
  <c r="K92" s="1"/>
  <c r="I92"/>
  <c r="J91"/>
  <c r="I91"/>
  <c r="J90"/>
  <c r="K90" s="1"/>
  <c r="I90"/>
  <c r="J89"/>
  <c r="I89"/>
  <c r="J88"/>
  <c r="K88" s="1"/>
  <c r="I88"/>
  <c r="J87"/>
  <c r="I87"/>
  <c r="J86"/>
  <c r="K86" s="1"/>
  <c r="I86"/>
  <c r="J85"/>
  <c r="I85"/>
  <c r="J84"/>
  <c r="K84" s="1"/>
  <c r="I84"/>
  <c r="J83"/>
  <c r="I83"/>
  <c r="J82"/>
  <c r="K82" s="1"/>
  <c r="I82"/>
  <c r="J81"/>
  <c r="I81"/>
  <c r="J80"/>
  <c r="K80" s="1"/>
  <c r="I80"/>
  <c r="J79"/>
  <c r="I79"/>
  <c r="J78"/>
  <c r="K78" s="1"/>
  <c r="I78"/>
  <c r="J77"/>
  <c r="I77"/>
  <c r="J76"/>
  <c r="K76" s="1"/>
  <c r="I76"/>
  <c r="J75"/>
  <c r="I75"/>
  <c r="J74"/>
  <c r="K74" s="1"/>
  <c r="I74"/>
  <c r="J7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I11"/>
  <c r="I101" i="240"/>
  <c r="J100"/>
  <c r="K100" s="1"/>
  <c r="I100"/>
  <c r="J99"/>
  <c r="K99" s="1"/>
  <c r="I99"/>
  <c r="J98"/>
  <c r="I98"/>
  <c r="J97"/>
  <c r="K97" s="1"/>
  <c r="I97"/>
  <c r="J96"/>
  <c r="K96" s="1"/>
  <c r="I96"/>
  <c r="J95"/>
  <c r="K95" s="1"/>
  <c r="I95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K89" s="1"/>
  <c r="I89"/>
  <c r="J88"/>
  <c r="K88" s="1"/>
  <c r="I88"/>
  <c r="J87"/>
  <c r="K87" s="1"/>
  <c r="I87"/>
  <c r="J86"/>
  <c r="K86" s="1"/>
  <c r="I86"/>
  <c r="J85"/>
  <c r="K85" s="1"/>
  <c r="I85"/>
  <c r="J84"/>
  <c r="K84" s="1"/>
  <c r="I84"/>
  <c r="J83"/>
  <c r="K83" s="1"/>
  <c r="I83"/>
  <c r="J82"/>
  <c r="K82" s="1"/>
  <c r="I82"/>
  <c r="J81"/>
  <c r="K81" s="1"/>
  <c r="I81"/>
  <c r="J80"/>
  <c r="K80" s="1"/>
  <c r="I80"/>
  <c r="J79"/>
  <c r="K79" s="1"/>
  <c r="I79"/>
  <c r="J78"/>
  <c r="K78" s="1"/>
  <c r="I78"/>
  <c r="J77"/>
  <c r="K77" s="1"/>
  <c r="I77"/>
  <c r="J76"/>
  <c r="K76" s="1"/>
  <c r="I76"/>
  <c r="J75"/>
  <c r="I75"/>
  <c r="J74"/>
  <c r="K74" s="1"/>
  <c r="I74"/>
  <c r="J7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K51" s="1"/>
  <c r="I51"/>
  <c r="J50"/>
  <c r="K50" s="1"/>
  <c r="I50"/>
  <c r="J49"/>
  <c r="K49" s="1"/>
  <c r="I49"/>
  <c r="J48"/>
  <c r="K48" s="1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I61" i="241"/>
  <c r="J60"/>
  <c r="I60"/>
  <c r="J59"/>
  <c r="K59" s="1"/>
  <c r="I59"/>
  <c r="J58"/>
  <c r="I5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I59" i="243"/>
  <c r="J58"/>
  <c r="K58" s="1"/>
  <c r="I5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K42" s="1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I113" i="247"/>
  <c r="J112"/>
  <c r="K112" s="1"/>
  <c r="I112"/>
  <c r="J111"/>
  <c r="I111"/>
  <c r="J110"/>
  <c r="K110" s="1"/>
  <c r="I110"/>
  <c r="J109"/>
  <c r="I109"/>
  <c r="J108"/>
  <c r="K108" s="1"/>
  <c r="I108"/>
  <c r="J107"/>
  <c r="I107"/>
  <c r="J106"/>
  <c r="K106" s="1"/>
  <c r="I106"/>
  <c r="J105"/>
  <c r="I105"/>
  <c r="J104"/>
  <c r="K104" s="1"/>
  <c r="I104"/>
  <c r="J103"/>
  <c r="I103"/>
  <c r="J102"/>
  <c r="K102" s="1"/>
  <c r="I102"/>
  <c r="J101"/>
  <c r="I101"/>
  <c r="J100"/>
  <c r="K100" s="1"/>
  <c r="I100"/>
  <c r="J99"/>
  <c r="I99"/>
  <c r="J98"/>
  <c r="K98" s="1"/>
  <c r="I98"/>
  <c r="J97"/>
  <c r="I97"/>
  <c r="J96"/>
  <c r="K96" s="1"/>
  <c r="I96"/>
  <c r="J95"/>
  <c r="I95"/>
  <c r="J94"/>
  <c r="K94" s="1"/>
  <c r="I94"/>
  <c r="J93"/>
  <c r="I93"/>
  <c r="J92"/>
  <c r="K92" s="1"/>
  <c r="I92"/>
  <c r="J91"/>
  <c r="I91"/>
  <c r="J90"/>
  <c r="K90" s="1"/>
  <c r="I90"/>
  <c r="J89"/>
  <c r="I89"/>
  <c r="J88"/>
  <c r="K88" s="1"/>
  <c r="I88"/>
  <c r="J87"/>
  <c r="I87"/>
  <c r="J86"/>
  <c r="K86" s="1"/>
  <c r="I86"/>
  <c r="J85"/>
  <c r="I85"/>
  <c r="J84"/>
  <c r="K84" s="1"/>
  <c r="I84"/>
  <c r="J83"/>
  <c r="I83"/>
  <c r="J82"/>
  <c r="K82" s="1"/>
  <c r="I82"/>
  <c r="J81"/>
  <c r="I81"/>
  <c r="J80"/>
  <c r="K80" s="1"/>
  <c r="I80"/>
  <c r="J79"/>
  <c r="I79"/>
  <c r="J78"/>
  <c r="K78" s="1"/>
  <c r="I78"/>
  <c r="J77"/>
  <c r="I77"/>
  <c r="J76"/>
  <c r="K76" s="1"/>
  <c r="I76"/>
  <c r="J75"/>
  <c r="I75"/>
  <c r="J74"/>
  <c r="K74" s="1"/>
  <c r="I74"/>
  <c r="J7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K33" s="1"/>
  <c r="I33"/>
  <c r="J32"/>
  <c r="K32" s="1"/>
  <c r="I32"/>
  <c r="J31"/>
  <c r="I31"/>
  <c r="J30"/>
  <c r="K30" s="1"/>
  <c r="I30"/>
  <c r="J29"/>
  <c r="I29"/>
  <c r="J28"/>
  <c r="K28" s="1"/>
  <c r="I28"/>
  <c r="J27"/>
  <c r="K27" s="1"/>
  <c r="I27"/>
  <c r="J26"/>
  <c r="K26" s="1"/>
  <c r="I26"/>
  <c r="J25"/>
  <c r="I25"/>
  <c r="J24"/>
  <c r="K24" s="1"/>
  <c r="I24"/>
  <c r="J23"/>
  <c r="I23"/>
  <c r="J22"/>
  <c r="K22" s="1"/>
  <c r="I22"/>
  <c r="J21"/>
  <c r="I21"/>
  <c r="J20"/>
  <c r="K20" s="1"/>
  <c r="I20"/>
  <c r="J19"/>
  <c r="I19"/>
  <c r="J18"/>
  <c r="K18" s="1"/>
  <c r="I18"/>
  <c r="J17"/>
  <c r="I17"/>
  <c r="J16"/>
  <c r="K16" s="1"/>
  <c r="I16"/>
  <c r="J15"/>
  <c r="I15"/>
  <c r="J14"/>
  <c r="K14" s="1"/>
  <c r="I14"/>
  <c r="I29" i="244"/>
  <c r="J28"/>
  <c r="K28" s="1"/>
  <c r="I28"/>
  <c r="J27"/>
  <c r="K27" s="1"/>
  <c r="I27"/>
  <c r="J26"/>
  <c r="I26"/>
  <c r="J25"/>
  <c r="K25" s="1"/>
  <c r="I25"/>
  <c r="J24"/>
  <c r="K24" s="1"/>
  <c r="I24"/>
  <c r="J23"/>
  <c r="K23" s="1"/>
  <c r="I23"/>
  <c r="J22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41" i="271"/>
  <c r="K41" s="1"/>
  <c r="I41"/>
  <c r="J40"/>
  <c r="K40" s="1"/>
  <c r="I40"/>
  <c r="J39"/>
  <c r="K39" s="1"/>
  <c r="I39"/>
  <c r="J38"/>
  <c r="K38" s="1"/>
  <c r="I38"/>
  <c r="J37"/>
  <c r="K37" s="1"/>
  <c r="I37"/>
  <c r="J36"/>
  <c r="K36" s="1"/>
  <c r="I36"/>
  <c r="J35"/>
  <c r="K35" s="1"/>
  <c r="I35"/>
  <c r="J34"/>
  <c r="K34" s="1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6"/>
  <c r="I26"/>
  <c r="J25"/>
  <c r="I25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I80" i="248"/>
  <c r="J79"/>
  <c r="K79" s="1"/>
  <c r="I79"/>
  <c r="J78"/>
  <c r="K78" s="1"/>
  <c r="I78"/>
  <c r="J77"/>
  <c r="K77" s="1"/>
  <c r="I77"/>
  <c r="J76"/>
  <c r="K76" s="1"/>
  <c r="I76"/>
  <c r="J75"/>
  <c r="K75" s="1"/>
  <c r="I75"/>
  <c r="J74"/>
  <c r="K74" s="1"/>
  <c r="I74"/>
  <c r="J73"/>
  <c r="K73" s="1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K55" s="1"/>
  <c r="I55"/>
  <c r="J54"/>
  <c r="K54" s="1"/>
  <c r="I54"/>
  <c r="J53"/>
  <c r="K53" s="1"/>
  <c r="I53"/>
  <c r="J52"/>
  <c r="K52" s="1"/>
  <c r="I52"/>
  <c r="J51"/>
  <c r="K51" s="1"/>
  <c r="I51"/>
  <c r="J50"/>
  <c r="K50" s="1"/>
  <c r="I50"/>
  <c r="J49"/>
  <c r="I49"/>
  <c r="J48"/>
  <c r="K48" s="1"/>
  <c r="I48"/>
  <c r="J47"/>
  <c r="K47" s="1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K37" s="1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I81" i="210"/>
  <c r="J80"/>
  <c r="K80" s="1"/>
  <c r="I80"/>
  <c r="J79"/>
  <c r="K79" s="1"/>
  <c r="I79"/>
  <c r="J78"/>
  <c r="K78" s="1"/>
  <c r="I78"/>
  <c r="J77"/>
  <c r="K77" s="1"/>
  <c r="I77"/>
  <c r="J76"/>
  <c r="I76"/>
  <c r="J75"/>
  <c r="K75" s="1"/>
  <c r="I75"/>
  <c r="J74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K64" s="1"/>
  <c r="I64"/>
  <c r="J63"/>
  <c r="K63" s="1"/>
  <c r="I63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K29" s="1"/>
  <c r="I29"/>
  <c r="J28"/>
  <c r="K28" s="1"/>
  <c r="I28"/>
  <c r="J27"/>
  <c r="I27"/>
  <c r="J26"/>
  <c r="K26" s="1"/>
  <c r="I26"/>
  <c r="J25"/>
  <c r="I25"/>
  <c r="J24"/>
  <c r="K24" s="1"/>
  <c r="I24"/>
  <c r="J23"/>
  <c r="I23"/>
  <c r="J22"/>
  <c r="K22" s="1"/>
  <c r="I22"/>
  <c r="J21"/>
  <c r="I21"/>
  <c r="J20"/>
  <c r="K20" s="1"/>
  <c r="I20"/>
  <c r="J19"/>
  <c r="I19"/>
  <c r="J18"/>
  <c r="K18" s="1"/>
  <c r="I18"/>
  <c r="J17"/>
  <c r="I17"/>
  <c r="J16"/>
  <c r="K16" s="1"/>
  <c r="I16"/>
  <c r="J15"/>
  <c r="I15"/>
  <c r="K15" s="1"/>
  <c r="J72" i="258"/>
  <c r="K72" s="1"/>
  <c r="I72"/>
  <c r="J71"/>
  <c r="K71" s="1"/>
  <c r="I71"/>
  <c r="J70"/>
  <c r="K70" s="1"/>
  <c r="I70"/>
  <c r="J69"/>
  <c r="K69" s="1"/>
  <c r="I69"/>
  <c r="J68"/>
  <c r="K68" s="1"/>
  <c r="I68"/>
  <c r="J67"/>
  <c r="K67" s="1"/>
  <c r="I67"/>
  <c r="J66"/>
  <c r="K66" s="1"/>
  <c r="I66"/>
  <c r="J65"/>
  <c r="K65" s="1"/>
  <c r="I65"/>
  <c r="J64"/>
  <c r="K64" s="1"/>
  <c r="I64"/>
  <c r="J63"/>
  <c r="K63" s="1"/>
  <c r="I63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K35" s="1"/>
  <c r="I35"/>
  <c r="J34"/>
  <c r="K34" s="1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J13"/>
  <c r="K13" s="1"/>
  <c r="I13"/>
  <c r="J12"/>
  <c r="I12"/>
  <c r="J11"/>
  <c r="K11" s="1"/>
  <c r="I11"/>
  <c r="J36" i="200"/>
  <c r="I36"/>
  <c r="H36"/>
  <c r="G36"/>
  <c r="F36"/>
  <c r="E36"/>
  <c r="D36"/>
  <c r="J165" i="258"/>
  <c r="K165" s="1"/>
  <c r="I165"/>
  <c r="H165"/>
  <c r="E165"/>
  <c r="J164"/>
  <c r="K164" s="1"/>
  <c r="I164"/>
  <c r="H164"/>
  <c r="E164"/>
  <c r="J163"/>
  <c r="K163" s="1"/>
  <c r="I163"/>
  <c r="H163"/>
  <c r="E163"/>
  <c r="J162"/>
  <c r="K162" s="1"/>
  <c r="I162"/>
  <c r="H162"/>
  <c r="E162"/>
  <c r="J161"/>
  <c r="K161" s="1"/>
  <c r="I161"/>
  <c r="H161"/>
  <c r="E161"/>
  <c r="J160"/>
  <c r="K160" s="1"/>
  <c r="I160"/>
  <c r="H160"/>
  <c r="E160"/>
  <c r="J159"/>
  <c r="I159"/>
  <c r="H159"/>
  <c r="E159"/>
  <c r="H38" i="239"/>
  <c r="E38"/>
  <c r="H265" i="236"/>
  <c r="E265"/>
  <c r="H264"/>
  <c r="E264"/>
  <c r="H263"/>
  <c r="E263"/>
  <c r="H262"/>
  <c r="E262"/>
  <c r="H261"/>
  <c r="E261"/>
  <c r="H94"/>
  <c r="E94"/>
  <c r="H93"/>
  <c r="E93"/>
  <c r="H307" i="238"/>
  <c r="E307"/>
  <c r="H306"/>
  <c r="E306"/>
  <c r="E308"/>
  <c r="H308"/>
  <c r="H309"/>
  <c r="E309"/>
  <c r="H305"/>
  <c r="E305"/>
  <c r="H149"/>
  <c r="E149"/>
  <c r="H146"/>
  <c r="E146"/>
  <c r="H150"/>
  <c r="E150"/>
  <c r="H145"/>
  <c r="E145"/>
  <c r="H310"/>
  <c r="E310"/>
  <c r="H303"/>
  <c r="E303"/>
  <c r="H304"/>
  <c r="E304"/>
  <c r="H302"/>
  <c r="E302"/>
  <c r="H143"/>
  <c r="E143"/>
  <c r="H142"/>
  <c r="E142"/>
  <c r="H144"/>
  <c r="E144"/>
  <c r="H141"/>
  <c r="E141"/>
  <c r="H140"/>
  <c r="E140"/>
  <c r="H139"/>
  <c r="E139"/>
  <c r="H205" i="237"/>
  <c r="E205"/>
  <c r="H204"/>
  <c r="E204"/>
  <c r="H203"/>
  <c r="E203"/>
  <c r="H97"/>
  <c r="E97"/>
  <c r="H182" i="253"/>
  <c r="E182"/>
  <c r="H177"/>
  <c r="E177"/>
  <c r="J63"/>
  <c r="K63" s="1"/>
  <c r="I63"/>
  <c r="H63"/>
  <c r="E63"/>
  <c r="J62"/>
  <c r="I62"/>
  <c r="H62"/>
  <c r="E62"/>
  <c r="J61"/>
  <c r="K61" s="1"/>
  <c r="I61"/>
  <c r="H61"/>
  <c r="E61"/>
  <c r="H94" i="234"/>
  <c r="E94"/>
  <c r="H93"/>
  <c r="E93"/>
  <c r="H67" i="250"/>
  <c r="E67"/>
  <c r="H66"/>
  <c r="E66"/>
  <c r="H65"/>
  <c r="E65"/>
  <c r="H69"/>
  <c r="E69"/>
  <c r="H68"/>
  <c r="E68"/>
  <c r="H106" i="247"/>
  <c r="E106"/>
  <c r="H105"/>
  <c r="E105"/>
  <c r="H104"/>
  <c r="E104"/>
  <c r="E127"/>
  <c r="H127"/>
  <c r="K127"/>
  <c r="E128"/>
  <c r="H128"/>
  <c r="K128"/>
  <c r="E129"/>
  <c r="H129"/>
  <c r="K129"/>
  <c r="H103"/>
  <c r="E103"/>
  <c r="H102"/>
  <c r="E102"/>
  <c r="H101"/>
  <c r="E101"/>
  <c r="H100"/>
  <c r="E100"/>
  <c r="H111"/>
  <c r="E111"/>
  <c r="H110"/>
  <c r="E110"/>
  <c r="H109"/>
  <c r="E109"/>
  <c r="H108"/>
  <c r="E108"/>
  <c r="H107"/>
  <c r="E107"/>
  <c r="I89" i="232"/>
  <c r="J88"/>
  <c r="K88" s="1"/>
  <c r="I88"/>
  <c r="J87"/>
  <c r="K87" s="1"/>
  <c r="I87"/>
  <c r="J86"/>
  <c r="K86" s="1"/>
  <c r="I86"/>
  <c r="J85"/>
  <c r="K85" s="1"/>
  <c r="I85"/>
  <c r="H87"/>
  <c r="E87"/>
  <c r="H86"/>
  <c r="E86"/>
  <c r="H85"/>
  <c r="E85"/>
  <c r="J84"/>
  <c r="I84"/>
  <c r="H84"/>
  <c r="E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H83"/>
  <c r="E83"/>
  <c r="H82"/>
  <c r="E82"/>
  <c r="H81"/>
  <c r="E81"/>
  <c r="H80"/>
  <c r="E80"/>
  <c r="H79"/>
  <c r="E79"/>
  <c r="H78"/>
  <c r="E78"/>
  <c r="H77"/>
  <c r="E77"/>
  <c r="H76"/>
  <c r="E76"/>
  <c r="H88"/>
  <c r="E88"/>
  <c r="C89"/>
  <c r="D89"/>
  <c r="F89"/>
  <c r="G89"/>
  <c r="J89" s="1"/>
  <c r="K89" s="1"/>
  <c r="H75"/>
  <c r="E75"/>
  <c r="H74"/>
  <c r="E74"/>
  <c r="H73"/>
  <c r="E73"/>
  <c r="H72"/>
  <c r="E72"/>
  <c r="H71"/>
  <c r="E71"/>
  <c r="H70"/>
  <c r="E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E91"/>
  <c r="H91"/>
  <c r="I91"/>
  <c r="J91"/>
  <c r="E92"/>
  <c r="H92"/>
  <c r="I92"/>
  <c r="J92"/>
  <c r="E93"/>
  <c r="H93"/>
  <c r="I93"/>
  <c r="J93"/>
  <c r="E94"/>
  <c r="H94"/>
  <c r="I94"/>
  <c r="J94"/>
  <c r="E95"/>
  <c r="H95"/>
  <c r="I95"/>
  <c r="J95"/>
  <c r="E96"/>
  <c r="H96"/>
  <c r="I96"/>
  <c r="J96"/>
  <c r="E97"/>
  <c r="H97"/>
  <c r="I97"/>
  <c r="J97"/>
  <c r="E98"/>
  <c r="H98"/>
  <c r="I98"/>
  <c r="J98"/>
  <c r="E99"/>
  <c r="H99"/>
  <c r="I99"/>
  <c r="J99"/>
  <c r="E100"/>
  <c r="H100"/>
  <c r="I100"/>
  <c r="J100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H64" i="250"/>
  <c r="E64"/>
  <c r="H58" i="232"/>
  <c r="E58"/>
  <c r="E57"/>
  <c r="H57"/>
  <c r="H56"/>
  <c r="E56"/>
  <c r="H55"/>
  <c r="E55"/>
  <c r="H54"/>
  <c r="E54"/>
  <c r="H53"/>
  <c r="E53"/>
  <c r="H52"/>
  <c r="E52"/>
  <c r="H51"/>
  <c r="E51"/>
  <c r="H50"/>
  <c r="E50"/>
  <c r="H141" i="235"/>
  <c r="E141"/>
  <c r="H140"/>
  <c r="E140"/>
  <c r="H197" i="153"/>
  <c r="E197"/>
  <c r="H196"/>
  <c r="E196"/>
  <c r="H129"/>
  <c r="E129"/>
  <c r="H128"/>
  <c r="E128"/>
  <c r="H127"/>
  <c r="E127"/>
  <c r="H305"/>
  <c r="E305"/>
  <c r="H304"/>
  <c r="E304"/>
  <c r="D311"/>
  <c r="C256"/>
  <c r="I256" s="1"/>
  <c r="F256"/>
  <c r="G256"/>
  <c r="D256"/>
  <c r="D241"/>
  <c r="F327"/>
  <c r="G327"/>
  <c r="H99" i="247"/>
  <c r="E99"/>
  <c r="H98"/>
  <c r="E98"/>
  <c r="H97"/>
  <c r="E97"/>
  <c r="H96"/>
  <c r="E96"/>
  <c r="H95"/>
  <c r="E95"/>
  <c r="H94"/>
  <c r="E94"/>
  <c r="H93"/>
  <c r="E93"/>
  <c r="H112"/>
  <c r="E112"/>
  <c r="H92"/>
  <c r="E92"/>
  <c r="H91"/>
  <c r="E91"/>
  <c r="H63" i="250"/>
  <c r="E63"/>
  <c r="H61"/>
  <c r="E61"/>
  <c r="H60"/>
  <c r="E60"/>
  <c r="H98" i="240"/>
  <c r="E98"/>
  <c r="H97"/>
  <c r="E97"/>
  <c r="D101"/>
  <c r="H104" i="249"/>
  <c r="E104"/>
  <c r="H103"/>
  <c r="E103"/>
  <c r="H102"/>
  <c r="E102"/>
  <c r="H78" i="210"/>
  <c r="E78"/>
  <c r="H77"/>
  <c r="E77"/>
  <c r="H76"/>
  <c r="E76"/>
  <c r="H75"/>
  <c r="E75"/>
  <c r="H74"/>
  <c r="E74"/>
  <c r="H79"/>
  <c r="E79"/>
  <c r="H73"/>
  <c r="E73"/>
  <c r="H72"/>
  <c r="E72"/>
  <c r="H92" i="234"/>
  <c r="E92"/>
  <c r="H90"/>
  <c r="E90"/>
  <c r="H91"/>
  <c r="E91"/>
  <c r="H57" i="243"/>
  <c r="E57"/>
  <c r="B20" i="276"/>
  <c r="F8" i="26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7"/>
  <c r="I30" i="256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9"/>
  <c r="I30" i="255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9"/>
  <c r="H284" i="152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4"/>
  <c r="H133"/>
  <c r="H132"/>
  <c r="H131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31"/>
  <c r="E132"/>
  <c r="E133"/>
  <c r="E134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11"/>
  <c r="H9"/>
  <c r="H8"/>
  <c r="E9"/>
  <c r="E8"/>
  <c r="H326" i="153"/>
  <c r="H325"/>
  <c r="H324"/>
  <c r="H323"/>
  <c r="H322"/>
  <c r="H321"/>
  <c r="H320"/>
  <c r="H319"/>
  <c r="H318"/>
  <c r="H317"/>
  <c r="H316"/>
  <c r="H315"/>
  <c r="H314"/>
  <c r="H313"/>
  <c r="H312"/>
  <c r="H310"/>
  <c r="E312"/>
  <c r="E313"/>
  <c r="E314"/>
  <c r="E315"/>
  <c r="E316"/>
  <c r="E317"/>
  <c r="E318"/>
  <c r="E319"/>
  <c r="E320"/>
  <c r="E321"/>
  <c r="E322"/>
  <c r="E323"/>
  <c r="E324"/>
  <c r="E325"/>
  <c r="E326"/>
  <c r="E310"/>
  <c r="H308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8"/>
  <c r="E255"/>
  <c r="H253"/>
  <c r="H252"/>
  <c r="H251"/>
  <c r="H250"/>
  <c r="H249"/>
  <c r="H248"/>
  <c r="H247"/>
  <c r="H246"/>
  <c r="H245"/>
  <c r="H244"/>
  <c r="H243"/>
  <c r="H242"/>
  <c r="H240"/>
  <c r="E242"/>
  <c r="E243"/>
  <c r="E244"/>
  <c r="E245"/>
  <c r="E246"/>
  <c r="E247"/>
  <c r="E248"/>
  <c r="E249"/>
  <c r="E250"/>
  <c r="E251"/>
  <c r="E252"/>
  <c r="E253"/>
  <c r="E240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1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01"/>
  <c r="H199"/>
  <c r="H198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7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8"/>
  <c r="E199"/>
  <c r="E137"/>
  <c r="H135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35"/>
  <c r="E11"/>
  <c r="H9"/>
  <c r="E9"/>
  <c r="H74" i="233"/>
  <c r="H73"/>
  <c r="H72"/>
  <c r="H71"/>
  <c r="H70"/>
  <c r="H69"/>
  <c r="H68"/>
  <c r="H67"/>
  <c r="H66"/>
  <c r="H65"/>
  <c r="H64"/>
  <c r="H63"/>
  <c r="H62"/>
  <c r="E63"/>
  <c r="E64"/>
  <c r="E65"/>
  <c r="E66"/>
  <c r="E67"/>
  <c r="E68"/>
  <c r="E69"/>
  <c r="E70"/>
  <c r="E71"/>
  <c r="E72"/>
  <c r="E73"/>
  <c r="E74"/>
  <c r="E62"/>
  <c r="H59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9"/>
  <c r="E13"/>
  <c r="G75"/>
  <c r="H75" s="1"/>
  <c r="F75"/>
  <c r="D75"/>
  <c r="C75"/>
  <c r="G60"/>
  <c r="G76" s="1"/>
  <c r="F60"/>
  <c r="F76" s="1"/>
  <c r="D60"/>
  <c r="D76" s="1"/>
  <c r="C60"/>
  <c r="C76" s="1"/>
  <c r="H87" i="267"/>
  <c r="H86"/>
  <c r="H85"/>
  <c r="H84"/>
  <c r="H83"/>
  <c r="H82"/>
  <c r="H81"/>
  <c r="H80"/>
  <c r="H79"/>
  <c r="H78"/>
  <c r="H77"/>
  <c r="H76"/>
  <c r="E77"/>
  <c r="E78"/>
  <c r="E79"/>
  <c r="E80"/>
  <c r="E81"/>
  <c r="E82"/>
  <c r="E83"/>
  <c r="E84"/>
  <c r="E85"/>
  <c r="E86"/>
  <c r="E87"/>
  <c r="E76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13"/>
  <c r="G88"/>
  <c r="F88"/>
  <c r="D88"/>
  <c r="C88"/>
  <c r="H198" i="253"/>
  <c r="H197"/>
  <c r="H196"/>
  <c r="H195"/>
  <c r="H194"/>
  <c r="H193"/>
  <c r="H192"/>
  <c r="H191"/>
  <c r="H190"/>
  <c r="H189"/>
  <c r="H188"/>
  <c r="H187"/>
  <c r="H186"/>
  <c r="E187"/>
  <c r="E188"/>
  <c r="E189"/>
  <c r="E190"/>
  <c r="E191"/>
  <c r="E192"/>
  <c r="E193"/>
  <c r="E194"/>
  <c r="E195"/>
  <c r="E196"/>
  <c r="E197"/>
  <c r="E198"/>
  <c r="E186"/>
  <c r="H183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83"/>
  <c r="E71"/>
  <c r="H68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8"/>
  <c r="E10"/>
  <c r="C69"/>
  <c r="G199"/>
  <c r="H199" s="1"/>
  <c r="F199"/>
  <c r="D199"/>
  <c r="C199"/>
  <c r="H91" i="259"/>
  <c r="H90"/>
  <c r="H89"/>
  <c r="H88"/>
  <c r="H87"/>
  <c r="H86"/>
  <c r="H85"/>
  <c r="H84"/>
  <c r="H83"/>
  <c r="H82"/>
  <c r="H81"/>
  <c r="H80"/>
  <c r="E81"/>
  <c r="E82"/>
  <c r="E83"/>
  <c r="E84"/>
  <c r="E85"/>
  <c r="E86"/>
  <c r="E87"/>
  <c r="E88"/>
  <c r="E89"/>
  <c r="E90"/>
  <c r="E91"/>
  <c r="E80"/>
  <c r="H77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7"/>
  <c r="E12"/>
  <c r="C78"/>
  <c r="G92"/>
  <c r="H92" s="1"/>
  <c r="F92"/>
  <c r="D92"/>
  <c r="C92"/>
  <c r="E92" s="1"/>
  <c r="G78"/>
  <c r="F78"/>
  <c r="D78"/>
  <c r="E78" s="1"/>
  <c r="H121" i="234"/>
  <c r="H120"/>
  <c r="H119"/>
  <c r="H118"/>
  <c r="H117"/>
  <c r="H116"/>
  <c r="H115"/>
  <c r="H114"/>
  <c r="H113"/>
  <c r="H112"/>
  <c r="H111"/>
  <c r="H110"/>
  <c r="H109"/>
  <c r="H108"/>
  <c r="H107"/>
  <c r="H106"/>
  <c r="E107"/>
  <c r="E108"/>
  <c r="E109"/>
  <c r="E110"/>
  <c r="E111"/>
  <c r="E112"/>
  <c r="E113"/>
  <c r="E114"/>
  <c r="E115"/>
  <c r="E116"/>
  <c r="E117"/>
  <c r="E118"/>
  <c r="E119"/>
  <c r="E120"/>
  <c r="E121"/>
  <c r="E106"/>
  <c r="H103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103"/>
  <c r="E12"/>
  <c r="G122"/>
  <c r="F122"/>
  <c r="D122"/>
  <c r="C122"/>
  <c r="G104"/>
  <c r="F104"/>
  <c r="F123" s="1"/>
  <c r="D104"/>
  <c r="J104" s="1"/>
  <c r="C104"/>
  <c r="C123" s="1"/>
  <c r="H11" i="249"/>
  <c r="H10"/>
  <c r="E11"/>
  <c r="E10"/>
  <c r="H119"/>
  <c r="H118"/>
  <c r="H117"/>
  <c r="H116"/>
  <c r="H115"/>
  <c r="H114"/>
  <c r="H113"/>
  <c r="H112"/>
  <c r="H111"/>
  <c r="H110"/>
  <c r="H109"/>
  <c r="H108"/>
  <c r="E109"/>
  <c r="E110"/>
  <c r="E111"/>
  <c r="E112"/>
  <c r="E113"/>
  <c r="E114"/>
  <c r="E115"/>
  <c r="E116"/>
  <c r="E117"/>
  <c r="E118"/>
  <c r="E119"/>
  <c r="E108"/>
  <c r="H105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5"/>
  <c r="E13"/>
  <c r="G120"/>
  <c r="F120"/>
  <c r="D120"/>
  <c r="E120" s="1"/>
  <c r="C120"/>
  <c r="G106"/>
  <c r="G121" s="1"/>
  <c r="F106"/>
  <c r="D106"/>
  <c r="E106" s="1"/>
  <c r="C106"/>
  <c r="C121" s="1"/>
  <c r="G90" i="250"/>
  <c r="J89"/>
  <c r="K89" s="1"/>
  <c r="J88"/>
  <c r="J87"/>
  <c r="J86"/>
  <c r="J85"/>
  <c r="H89"/>
  <c r="H88"/>
  <c r="H87"/>
  <c r="H86"/>
  <c r="H85"/>
  <c r="H84"/>
  <c r="H83"/>
  <c r="H82"/>
  <c r="H81"/>
  <c r="H80"/>
  <c r="H79"/>
  <c r="H78"/>
  <c r="H77"/>
  <c r="H76"/>
  <c r="H75"/>
  <c r="H74"/>
  <c r="H73"/>
  <c r="E74"/>
  <c r="E75"/>
  <c r="E76"/>
  <c r="E77"/>
  <c r="E78"/>
  <c r="E79"/>
  <c r="E80"/>
  <c r="E81"/>
  <c r="E82"/>
  <c r="E83"/>
  <c r="E84"/>
  <c r="E85"/>
  <c r="E86"/>
  <c r="E87"/>
  <c r="E88"/>
  <c r="E89"/>
  <c r="E73"/>
  <c r="H70"/>
  <c r="H62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2"/>
  <c r="E70"/>
  <c r="E13"/>
  <c r="F90"/>
  <c r="H90" s="1"/>
  <c r="D90"/>
  <c r="J90" s="1"/>
  <c r="C90"/>
  <c r="I90" s="1"/>
  <c r="F71"/>
  <c r="D71"/>
  <c r="D91" s="1"/>
  <c r="G71"/>
  <c r="G91" s="1"/>
  <c r="I83"/>
  <c r="J83"/>
  <c r="I84"/>
  <c r="J84"/>
  <c r="I85"/>
  <c r="I86"/>
  <c r="K86" s="1"/>
  <c r="I87"/>
  <c r="I88"/>
  <c r="K88" s="1"/>
  <c r="I89"/>
  <c r="C71"/>
  <c r="H145" i="235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5"/>
  <c r="E12"/>
  <c r="H281" i="236"/>
  <c r="H280"/>
  <c r="H279"/>
  <c r="H278"/>
  <c r="H277"/>
  <c r="H276"/>
  <c r="H275"/>
  <c r="H274"/>
  <c r="H273"/>
  <c r="H272"/>
  <c r="H271"/>
  <c r="H270"/>
  <c r="H269"/>
  <c r="E270"/>
  <c r="E271"/>
  <c r="E272"/>
  <c r="E273"/>
  <c r="E274"/>
  <c r="E275"/>
  <c r="E276"/>
  <c r="E277"/>
  <c r="E278"/>
  <c r="E279"/>
  <c r="E280"/>
  <c r="E281"/>
  <c r="E269"/>
  <c r="H266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6"/>
  <c r="E98"/>
  <c r="H95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5"/>
  <c r="E10"/>
  <c r="H220" i="237"/>
  <c r="H219"/>
  <c r="H218"/>
  <c r="H217"/>
  <c r="H216"/>
  <c r="H215"/>
  <c r="H214"/>
  <c r="H213"/>
  <c r="H212"/>
  <c r="H211"/>
  <c r="H210"/>
  <c r="H209"/>
  <c r="H206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6"/>
  <c r="E209"/>
  <c r="E210"/>
  <c r="E211"/>
  <c r="E212"/>
  <c r="E213"/>
  <c r="E214"/>
  <c r="E215"/>
  <c r="E216"/>
  <c r="E217"/>
  <c r="E218"/>
  <c r="E219"/>
  <c r="E220"/>
  <c r="E104"/>
  <c r="H101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101"/>
  <c r="E11"/>
  <c r="H325" i="238"/>
  <c r="H324"/>
  <c r="H323"/>
  <c r="H322"/>
  <c r="H321"/>
  <c r="H320"/>
  <c r="H319"/>
  <c r="H318"/>
  <c r="H317"/>
  <c r="H316"/>
  <c r="H315"/>
  <c r="H314"/>
  <c r="H313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1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51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13"/>
  <c r="E314"/>
  <c r="E315"/>
  <c r="E316"/>
  <c r="E317"/>
  <c r="E318"/>
  <c r="E319"/>
  <c r="E320"/>
  <c r="E321"/>
  <c r="E322"/>
  <c r="E323"/>
  <c r="E324"/>
  <c r="E325"/>
  <c r="E10"/>
  <c r="H133" i="239"/>
  <c r="H132"/>
  <c r="H131"/>
  <c r="H130"/>
  <c r="H129"/>
  <c r="H128"/>
  <c r="H127"/>
  <c r="H126"/>
  <c r="H125"/>
  <c r="H124"/>
  <c r="H123"/>
  <c r="H122"/>
  <c r="H121"/>
  <c r="E122"/>
  <c r="E123"/>
  <c r="E124"/>
  <c r="E125"/>
  <c r="E126"/>
  <c r="E127"/>
  <c r="E128"/>
  <c r="E129"/>
  <c r="E130"/>
  <c r="E131"/>
  <c r="E132"/>
  <c r="E133"/>
  <c r="E121"/>
  <c r="H118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8"/>
  <c r="E42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9"/>
  <c r="E10"/>
  <c r="H100" i="240"/>
  <c r="H99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9"/>
  <c r="E100"/>
  <c r="E13"/>
  <c r="H74" i="241"/>
  <c r="H73"/>
  <c r="H72"/>
  <c r="H71"/>
  <c r="H70"/>
  <c r="H69"/>
  <c r="H68"/>
  <c r="H67"/>
  <c r="H66"/>
  <c r="H65"/>
  <c r="H64"/>
  <c r="H63"/>
  <c r="E64"/>
  <c r="E65"/>
  <c r="E66"/>
  <c r="E67"/>
  <c r="E68"/>
  <c r="E69"/>
  <c r="E70"/>
  <c r="E71"/>
  <c r="E72"/>
  <c r="E73"/>
  <c r="E74"/>
  <c r="E63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13"/>
  <c r="F61"/>
  <c r="F76" s="1"/>
  <c r="C61"/>
  <c r="G61"/>
  <c r="H61" s="1"/>
  <c r="D61"/>
  <c r="D76" s="1"/>
  <c r="D75"/>
  <c r="F75"/>
  <c r="G75"/>
  <c r="H75" s="1"/>
  <c r="C75"/>
  <c r="H72" i="243"/>
  <c r="H71"/>
  <c r="H70"/>
  <c r="H69"/>
  <c r="H68"/>
  <c r="H67"/>
  <c r="H66"/>
  <c r="H65"/>
  <c r="H64"/>
  <c r="H63"/>
  <c r="H62"/>
  <c r="H61"/>
  <c r="E62"/>
  <c r="E63"/>
  <c r="E64"/>
  <c r="E65"/>
  <c r="E66"/>
  <c r="E67"/>
  <c r="E68"/>
  <c r="E69"/>
  <c r="E70"/>
  <c r="E71"/>
  <c r="E72"/>
  <c r="E61"/>
  <c r="H5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8"/>
  <c r="E13"/>
  <c r="G59"/>
  <c r="F59"/>
  <c r="C59"/>
  <c r="G73"/>
  <c r="H73" s="1"/>
  <c r="F73"/>
  <c r="D73"/>
  <c r="C73"/>
  <c r="C74" s="1"/>
  <c r="D59"/>
  <c r="H42" i="244"/>
  <c r="H41"/>
  <c r="H40"/>
  <c r="H39"/>
  <c r="H38"/>
  <c r="H37"/>
  <c r="H36"/>
  <c r="H35"/>
  <c r="H34"/>
  <c r="H33"/>
  <c r="H32"/>
  <c r="H31"/>
  <c r="E32"/>
  <c r="E33"/>
  <c r="E34"/>
  <c r="E35"/>
  <c r="E36"/>
  <c r="E37"/>
  <c r="E38"/>
  <c r="E39"/>
  <c r="E40"/>
  <c r="E41"/>
  <c r="E42"/>
  <c r="E31"/>
  <c r="G43"/>
  <c r="F43"/>
  <c r="D43"/>
  <c r="E43" s="1"/>
  <c r="C43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13"/>
  <c r="G29"/>
  <c r="G44" s="1"/>
  <c r="F29"/>
  <c r="F44" s="1"/>
  <c r="D29"/>
  <c r="E29" s="1"/>
  <c r="C29"/>
  <c r="C44" s="1"/>
  <c r="K130" i="247"/>
  <c r="H134"/>
  <c r="H133"/>
  <c r="H132"/>
  <c r="H131"/>
  <c r="H130"/>
  <c r="H126"/>
  <c r="H125"/>
  <c r="H124"/>
  <c r="H123"/>
  <c r="H122"/>
  <c r="H121"/>
  <c r="H120"/>
  <c r="H119"/>
  <c r="H118"/>
  <c r="H117"/>
  <c r="H116"/>
  <c r="H115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115"/>
  <c r="E116"/>
  <c r="E117"/>
  <c r="E118"/>
  <c r="E119"/>
  <c r="E120"/>
  <c r="E121"/>
  <c r="E122"/>
  <c r="E123"/>
  <c r="E124"/>
  <c r="E125"/>
  <c r="E126"/>
  <c r="E130"/>
  <c r="E131"/>
  <c r="E132"/>
  <c r="E133"/>
  <c r="E134"/>
  <c r="E13"/>
  <c r="F135"/>
  <c r="D135"/>
  <c r="D113"/>
  <c r="C113"/>
  <c r="F113"/>
  <c r="F136" s="1"/>
  <c r="G113"/>
  <c r="G135"/>
  <c r="H135" s="1"/>
  <c r="C135"/>
  <c r="G41" i="271"/>
  <c r="F41"/>
  <c r="H41" s="1"/>
  <c r="D41"/>
  <c r="C41"/>
  <c r="H40"/>
  <c r="H39"/>
  <c r="H38"/>
  <c r="H37"/>
  <c r="H36"/>
  <c r="H35"/>
  <c r="H34"/>
  <c r="H33"/>
  <c r="H32"/>
  <c r="H31"/>
  <c r="H30"/>
  <c r="H29"/>
  <c r="H26"/>
  <c r="H25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5"/>
  <c r="E26"/>
  <c r="E29"/>
  <c r="E30"/>
  <c r="E31"/>
  <c r="E32"/>
  <c r="E33"/>
  <c r="E34"/>
  <c r="E35"/>
  <c r="E36"/>
  <c r="E37"/>
  <c r="E38"/>
  <c r="E39"/>
  <c r="E40"/>
  <c r="E13"/>
  <c r="F27"/>
  <c r="C27"/>
  <c r="C42" s="1"/>
  <c r="G27"/>
  <c r="H27" s="1"/>
  <c r="D27"/>
  <c r="E27" s="1"/>
  <c r="H93" i="248"/>
  <c r="H92"/>
  <c r="H91"/>
  <c r="H90"/>
  <c r="H89"/>
  <c r="H88"/>
  <c r="H87"/>
  <c r="H86"/>
  <c r="H85"/>
  <c r="H84"/>
  <c r="H83"/>
  <c r="H82"/>
  <c r="E83"/>
  <c r="E84"/>
  <c r="E85"/>
  <c r="E86"/>
  <c r="E87"/>
  <c r="E88"/>
  <c r="E89"/>
  <c r="E90"/>
  <c r="E91"/>
  <c r="E92"/>
  <c r="E93"/>
  <c r="E82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14"/>
  <c r="C80"/>
  <c r="F80"/>
  <c r="D80"/>
  <c r="E80" s="1"/>
  <c r="G80"/>
  <c r="G95" s="1"/>
  <c r="G94"/>
  <c r="F94"/>
  <c r="D94"/>
  <c r="E94" s="1"/>
  <c r="C94"/>
  <c r="C95" s="1"/>
  <c r="H103" i="232"/>
  <c r="H102"/>
  <c r="H101"/>
  <c r="E101"/>
  <c r="E102"/>
  <c r="E103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13"/>
  <c r="F104"/>
  <c r="D104"/>
  <c r="G104"/>
  <c r="C104"/>
  <c r="K99" i="210"/>
  <c r="K98"/>
  <c r="K97"/>
  <c r="K96"/>
  <c r="K95"/>
  <c r="H99"/>
  <c r="H98"/>
  <c r="H97"/>
  <c r="H96"/>
  <c r="H95"/>
  <c r="H94"/>
  <c r="H93"/>
  <c r="H92"/>
  <c r="H91"/>
  <c r="H90"/>
  <c r="H89"/>
  <c r="H88"/>
  <c r="H87"/>
  <c r="H86"/>
  <c r="H85"/>
  <c r="H84"/>
  <c r="H83"/>
  <c r="E84"/>
  <c r="E85"/>
  <c r="E86"/>
  <c r="E87"/>
  <c r="E88"/>
  <c r="E89"/>
  <c r="E90"/>
  <c r="E91"/>
  <c r="E92"/>
  <c r="E93"/>
  <c r="E94"/>
  <c r="E95"/>
  <c r="E96"/>
  <c r="E97"/>
  <c r="E98"/>
  <c r="E99"/>
  <c r="E83"/>
  <c r="H80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80"/>
  <c r="E14"/>
  <c r="G100"/>
  <c r="C81"/>
  <c r="C101" s="1"/>
  <c r="D100"/>
  <c r="E100" s="1"/>
  <c r="F100"/>
  <c r="C100"/>
  <c r="D81"/>
  <c r="D101" s="1"/>
  <c r="F81"/>
  <c r="F101" s="1"/>
  <c r="G81"/>
  <c r="J81" s="1"/>
  <c r="K81" s="1"/>
  <c r="H185" i="258"/>
  <c r="H184"/>
  <c r="H183"/>
  <c r="H182"/>
  <c r="H181"/>
  <c r="H180"/>
  <c r="H179"/>
  <c r="H178"/>
  <c r="H177"/>
  <c r="H176"/>
  <c r="H175"/>
  <c r="H174"/>
  <c r="H173"/>
  <c r="H16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69"/>
  <c r="E173"/>
  <c r="E174"/>
  <c r="E175"/>
  <c r="E176"/>
  <c r="E177"/>
  <c r="E178"/>
  <c r="E179"/>
  <c r="E180"/>
  <c r="E181"/>
  <c r="E182"/>
  <c r="E183"/>
  <c r="E184"/>
  <c r="E185"/>
  <c r="E10"/>
  <c r="E11" i="266"/>
  <c r="E12"/>
  <c r="E13"/>
  <c r="E14"/>
  <c r="E15"/>
  <c r="E16"/>
  <c r="E17"/>
  <c r="E18"/>
  <c r="E19"/>
  <c r="E20"/>
  <c r="E21"/>
  <c r="E22"/>
  <c r="E23"/>
  <c r="E24"/>
  <c r="E25"/>
  <c r="E26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1"/>
  <c r="E532"/>
  <c r="E533"/>
  <c r="E534"/>
  <c r="E535"/>
  <c r="E536"/>
  <c r="E537"/>
  <c r="E538"/>
  <c r="E539"/>
  <c r="E540"/>
  <c r="E541"/>
  <c r="E542"/>
  <c r="E543"/>
  <c r="E544"/>
  <c r="E545"/>
  <c r="E546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7"/>
  <c r="E568"/>
  <c r="E569"/>
  <c r="E570"/>
  <c r="E571"/>
  <c r="E572"/>
  <c r="E573"/>
  <c r="E574"/>
  <c r="E575"/>
  <c r="E576"/>
  <c r="E577"/>
  <c r="E578"/>
  <c r="E579"/>
  <c r="E580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8"/>
  <c r="E609"/>
  <c r="E610"/>
  <c r="E611"/>
  <c r="E612"/>
  <c r="E613"/>
  <c r="E614"/>
  <c r="E615"/>
  <c r="E616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6"/>
  <c r="E657"/>
  <c r="E658"/>
  <c r="E659"/>
  <c r="E660"/>
  <c r="E661"/>
  <c r="E662"/>
  <c r="E663"/>
  <c r="E664"/>
  <c r="E665"/>
  <c r="E666"/>
  <c r="E668"/>
  <c r="E669"/>
  <c r="E670"/>
  <c r="E671"/>
  <c r="E672"/>
  <c r="E673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5"/>
  <c r="E706"/>
  <c r="E707"/>
  <c r="E708"/>
  <c r="E709"/>
  <c r="E710"/>
  <c r="E711"/>
  <c r="E712"/>
  <c r="E714"/>
  <c r="E715"/>
  <c r="E716"/>
  <c r="E717"/>
  <c r="E718"/>
  <c r="E719"/>
  <c r="E720"/>
  <c r="E721"/>
  <c r="E722"/>
  <c r="E723"/>
  <c r="E724"/>
  <c r="E725"/>
  <c r="E726"/>
  <c r="E728"/>
  <c r="E729"/>
  <c r="E730"/>
  <c r="E732"/>
  <c r="E733"/>
  <c r="E734"/>
  <c r="E10"/>
  <c r="D8"/>
  <c r="C8"/>
  <c r="N19" i="264"/>
  <c r="O19"/>
  <c r="O17"/>
  <c r="N17"/>
  <c r="M17"/>
  <c r="L17"/>
  <c r="K17"/>
  <c r="J17"/>
  <c r="I17"/>
  <c r="H17"/>
  <c r="F17"/>
  <c r="E17"/>
  <c r="D17"/>
  <c r="E14"/>
  <c r="F14"/>
  <c r="H14"/>
  <c r="I14"/>
  <c r="J14"/>
  <c r="K14"/>
  <c r="L14"/>
  <c r="M14"/>
  <c r="N14"/>
  <c r="O14"/>
  <c r="D14"/>
  <c r="G16"/>
  <c r="G15"/>
  <c r="G14"/>
  <c r="G12"/>
  <c r="H17" i="269"/>
  <c r="H16"/>
  <c r="H15"/>
  <c r="E16"/>
  <c r="E17"/>
  <c r="E15"/>
  <c r="H12"/>
  <c r="H11"/>
  <c r="H10"/>
  <c r="H9"/>
  <c r="E10"/>
  <c r="E11"/>
  <c r="E12"/>
  <c r="E9"/>
  <c r="H19" i="185"/>
  <c r="H18"/>
  <c r="H17"/>
  <c r="E18"/>
  <c r="E19"/>
  <c r="E17"/>
  <c r="K14"/>
  <c r="H14"/>
  <c r="H13"/>
  <c r="H12"/>
  <c r="H11"/>
  <c r="H10"/>
  <c r="H9"/>
  <c r="E10"/>
  <c r="E11"/>
  <c r="E12"/>
  <c r="E13"/>
  <c r="E14"/>
  <c r="E9"/>
  <c r="H19" i="216"/>
  <c r="H18"/>
  <c r="H17"/>
  <c r="E18"/>
  <c r="E19"/>
  <c r="E17"/>
  <c r="H14"/>
  <c r="H13"/>
  <c r="H12"/>
  <c r="H11"/>
  <c r="H10"/>
  <c r="H9"/>
  <c r="E10"/>
  <c r="E11"/>
  <c r="E12"/>
  <c r="E13"/>
  <c r="E14"/>
  <c r="E9"/>
  <c r="H17" i="217"/>
  <c r="H16"/>
  <c r="H15"/>
  <c r="E16"/>
  <c r="E17"/>
  <c r="E15"/>
  <c r="H12"/>
  <c r="H11"/>
  <c r="H10"/>
  <c r="H9"/>
  <c r="E10"/>
  <c r="E11"/>
  <c r="E12"/>
  <c r="E9"/>
  <c r="H19" i="218"/>
  <c r="H18"/>
  <c r="H17"/>
  <c r="E18"/>
  <c r="E19"/>
  <c r="E17"/>
  <c r="H14"/>
  <c r="H13"/>
  <c r="H12"/>
  <c r="H11"/>
  <c r="H10"/>
  <c r="H9"/>
  <c r="E10"/>
  <c r="E11"/>
  <c r="E12"/>
  <c r="E13"/>
  <c r="E14"/>
  <c r="E9"/>
  <c r="H17" i="261"/>
  <c r="H16"/>
  <c r="H15"/>
  <c r="E16"/>
  <c r="E17"/>
  <c r="E15"/>
  <c r="H12"/>
  <c r="H11"/>
  <c r="H10"/>
  <c r="H9"/>
  <c r="E10"/>
  <c r="E11"/>
  <c r="E12"/>
  <c r="E9"/>
  <c r="H19" i="221"/>
  <c r="H18"/>
  <c r="H17"/>
  <c r="E18"/>
  <c r="E19"/>
  <c r="E17"/>
  <c r="H14"/>
  <c r="H13"/>
  <c r="H12"/>
  <c r="H11"/>
  <c r="H10"/>
  <c r="H9"/>
  <c r="E10"/>
  <c r="E11"/>
  <c r="E12"/>
  <c r="E13"/>
  <c r="E14"/>
  <c r="E9"/>
  <c r="H19" i="222"/>
  <c r="H18"/>
  <c r="H17"/>
  <c r="E18"/>
  <c r="E19"/>
  <c r="E17"/>
  <c r="H14"/>
  <c r="H13"/>
  <c r="H12"/>
  <c r="H11"/>
  <c r="H10"/>
  <c r="H9"/>
  <c r="E10"/>
  <c r="E11"/>
  <c r="E12"/>
  <c r="E13"/>
  <c r="E14"/>
  <c r="E9"/>
  <c r="F8" i="197"/>
  <c r="I8"/>
  <c r="F9"/>
  <c r="I9"/>
  <c r="F10"/>
  <c r="I10"/>
  <c r="F11"/>
  <c r="I11"/>
  <c r="F12"/>
  <c r="I12"/>
  <c r="F13"/>
  <c r="I13"/>
  <c r="C14"/>
  <c r="D14"/>
  <c r="E14"/>
  <c r="G14"/>
  <c r="H14"/>
  <c r="I14" s="1"/>
  <c r="H17" i="223"/>
  <c r="H16"/>
  <c r="H15"/>
  <c r="E16"/>
  <c r="E17"/>
  <c r="E15"/>
  <c r="H12"/>
  <c r="H11"/>
  <c r="H10"/>
  <c r="H9"/>
  <c r="E10"/>
  <c r="E11"/>
  <c r="E12"/>
  <c r="E9"/>
  <c r="H19" i="224"/>
  <c r="H18"/>
  <c r="H17"/>
  <c r="E18"/>
  <c r="E19"/>
  <c r="E17"/>
  <c r="H14"/>
  <c r="H13"/>
  <c r="H12"/>
  <c r="H11"/>
  <c r="H10"/>
  <c r="H9"/>
  <c r="E10"/>
  <c r="E11"/>
  <c r="E12"/>
  <c r="E13"/>
  <c r="E14"/>
  <c r="E9"/>
  <c r="H19" i="225"/>
  <c r="H18"/>
  <c r="H17"/>
  <c r="E18"/>
  <c r="E19"/>
  <c r="E17"/>
  <c r="K14"/>
  <c r="H14"/>
  <c r="H13"/>
  <c r="H12"/>
  <c r="H11"/>
  <c r="H10"/>
  <c r="H9"/>
  <c r="E10"/>
  <c r="E11"/>
  <c r="E12"/>
  <c r="E13"/>
  <c r="E14"/>
  <c r="E9"/>
  <c r="H19" i="226"/>
  <c r="H18"/>
  <c r="H17"/>
  <c r="E18"/>
  <c r="E19"/>
  <c r="E17"/>
  <c r="H14"/>
  <c r="H13"/>
  <c r="H12"/>
  <c r="H11"/>
  <c r="H10"/>
  <c r="H9"/>
  <c r="E10"/>
  <c r="E11"/>
  <c r="E12"/>
  <c r="E13"/>
  <c r="E14"/>
  <c r="E9"/>
  <c r="H19" i="227"/>
  <c r="H18"/>
  <c r="H17"/>
  <c r="E18"/>
  <c r="E19"/>
  <c r="E17"/>
  <c r="H14"/>
  <c r="H13"/>
  <c r="H12"/>
  <c r="H11"/>
  <c r="H10"/>
  <c r="H9"/>
  <c r="E10"/>
  <c r="E11"/>
  <c r="E12"/>
  <c r="E13"/>
  <c r="E14"/>
  <c r="E9"/>
  <c r="H19" i="228"/>
  <c r="H18"/>
  <c r="H17"/>
  <c r="E18"/>
  <c r="E19"/>
  <c r="E17"/>
  <c r="H14"/>
  <c r="H13"/>
  <c r="H12"/>
  <c r="H11"/>
  <c r="H10"/>
  <c r="H9"/>
  <c r="E10"/>
  <c r="E11"/>
  <c r="E12"/>
  <c r="E13"/>
  <c r="E14"/>
  <c r="E9"/>
  <c r="H16" i="229"/>
  <c r="H15"/>
  <c r="H14"/>
  <c r="E15"/>
  <c r="E16"/>
  <c r="E14"/>
  <c r="H11"/>
  <c r="H10"/>
  <c r="H9"/>
  <c r="E10"/>
  <c r="E11"/>
  <c r="E9"/>
  <c r="H18" i="230"/>
  <c r="H17"/>
  <c r="H16"/>
  <c r="E17"/>
  <c r="E18"/>
  <c r="E16"/>
  <c r="H13"/>
  <c r="H12"/>
  <c r="H11"/>
  <c r="H10"/>
  <c r="H9"/>
  <c r="E10"/>
  <c r="E11"/>
  <c r="E12"/>
  <c r="E13"/>
  <c r="E9"/>
  <c r="H19" i="251"/>
  <c r="H18"/>
  <c r="H17"/>
  <c r="E18"/>
  <c r="E19"/>
  <c r="E17"/>
  <c r="H14"/>
  <c r="H13"/>
  <c r="H12"/>
  <c r="H11"/>
  <c r="H10"/>
  <c r="H9"/>
  <c r="E10"/>
  <c r="E11"/>
  <c r="E12"/>
  <c r="E13"/>
  <c r="E14"/>
  <c r="E9"/>
  <c r="Q17" i="260"/>
  <c r="Q16"/>
  <c r="Q15"/>
  <c r="Q14"/>
  <c r="Q13"/>
  <c r="Q12"/>
  <c r="Q11"/>
  <c r="Q10"/>
  <c r="Q9"/>
  <c r="Q8"/>
  <c r="N17"/>
  <c r="N16"/>
  <c r="N15"/>
  <c r="N14"/>
  <c r="N13"/>
  <c r="N12"/>
  <c r="N11"/>
  <c r="N10"/>
  <c r="N9"/>
  <c r="N8"/>
  <c r="K17"/>
  <c r="K16"/>
  <c r="K15"/>
  <c r="K14"/>
  <c r="K13"/>
  <c r="K12"/>
  <c r="K11"/>
  <c r="K10"/>
  <c r="K9"/>
  <c r="K8"/>
  <c r="H9"/>
  <c r="H10"/>
  <c r="H11"/>
  <c r="H12"/>
  <c r="H13"/>
  <c r="H14"/>
  <c r="H15"/>
  <c r="H16"/>
  <c r="H17"/>
  <c r="H8"/>
  <c r="H12" i="183"/>
  <c r="H11"/>
  <c r="H10"/>
  <c r="H9"/>
  <c r="E9"/>
  <c r="E10"/>
  <c r="E11"/>
  <c r="E12"/>
  <c r="I21" i="208"/>
  <c r="I20"/>
  <c r="I19"/>
  <c r="I18"/>
  <c r="I17"/>
  <c r="I16"/>
  <c r="I15"/>
  <c r="I14"/>
  <c r="I13"/>
  <c r="I12"/>
  <c r="I11"/>
  <c r="I10"/>
  <c r="I9"/>
  <c r="I8"/>
  <c r="F9"/>
  <c r="F10"/>
  <c r="F11"/>
  <c r="F12"/>
  <c r="F13"/>
  <c r="F14"/>
  <c r="F15"/>
  <c r="F16"/>
  <c r="F17"/>
  <c r="F18"/>
  <c r="F19"/>
  <c r="F20"/>
  <c r="F21"/>
  <c r="F8"/>
  <c r="J70" i="209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70"/>
  <c r="G8"/>
  <c r="F18" i="269"/>
  <c r="F13"/>
  <c r="F19" s="1"/>
  <c r="C18"/>
  <c r="I18" s="1"/>
  <c r="C13"/>
  <c r="C19" s="1"/>
  <c r="I19" s="1"/>
  <c r="G18"/>
  <c r="H18" s="1"/>
  <c r="D18"/>
  <c r="E18" s="1"/>
  <c r="J17"/>
  <c r="I17"/>
  <c r="J16"/>
  <c r="I16"/>
  <c r="J15"/>
  <c r="K15" s="1"/>
  <c r="I15"/>
  <c r="G13"/>
  <c r="D13"/>
  <c r="J12"/>
  <c r="I12"/>
  <c r="J11"/>
  <c r="I11"/>
  <c r="J10"/>
  <c r="I10"/>
  <c r="J9"/>
  <c r="I9"/>
  <c r="G31" i="255"/>
  <c r="D31"/>
  <c r="H31"/>
  <c r="E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J31" s="1"/>
  <c r="D10" i="153"/>
  <c r="D138"/>
  <c r="D202"/>
  <c r="C10"/>
  <c r="C138"/>
  <c r="C202"/>
  <c r="C241"/>
  <c r="C311"/>
  <c r="F311"/>
  <c r="F241"/>
  <c r="F202"/>
  <c r="F138"/>
  <c r="F10"/>
  <c r="F328" s="1"/>
  <c r="C327"/>
  <c r="H327"/>
  <c r="D327"/>
  <c r="J327" s="1"/>
  <c r="K327" s="1"/>
  <c r="G311"/>
  <c r="H311" s="1"/>
  <c r="J310"/>
  <c r="I310"/>
  <c r="J255"/>
  <c r="I255"/>
  <c r="G241"/>
  <c r="H241" s="1"/>
  <c r="J240"/>
  <c r="I240"/>
  <c r="G202"/>
  <c r="H202" s="1"/>
  <c r="J201"/>
  <c r="I201"/>
  <c r="G138"/>
  <c r="H138" s="1"/>
  <c r="J137"/>
  <c r="I137"/>
  <c r="G10"/>
  <c r="J9"/>
  <c r="K9" s="1"/>
  <c r="I9"/>
  <c r="J103" i="232"/>
  <c r="I103"/>
  <c r="J102"/>
  <c r="I102"/>
  <c r="J101"/>
  <c r="I101"/>
  <c r="J13"/>
  <c r="I13"/>
  <c r="D29" i="262"/>
  <c r="G31" i="256"/>
  <c r="D31"/>
  <c r="F286" i="152"/>
  <c r="F285"/>
  <c r="F199"/>
  <c r="F135"/>
  <c r="F10"/>
  <c r="C286"/>
  <c r="C285"/>
  <c r="C199"/>
  <c r="C135"/>
  <c r="C10"/>
  <c r="C287" s="1"/>
  <c r="F74" i="267"/>
  <c r="F89" s="1"/>
  <c r="C74"/>
  <c r="C89" s="1"/>
  <c r="I89" s="1"/>
  <c r="F184" i="253"/>
  <c r="F69"/>
  <c r="C184"/>
  <c r="C200" s="1"/>
  <c r="C147" i="235"/>
  <c r="I147" s="1"/>
  <c r="F267" i="236"/>
  <c r="F96"/>
  <c r="C267"/>
  <c r="C96"/>
  <c r="C102" i="237"/>
  <c r="C207"/>
  <c r="F102"/>
  <c r="F207"/>
  <c r="I220"/>
  <c r="I219"/>
  <c r="I218"/>
  <c r="I217"/>
  <c r="I216"/>
  <c r="I215"/>
  <c r="I214"/>
  <c r="I213"/>
  <c r="I212"/>
  <c r="I211"/>
  <c r="I210"/>
  <c r="I209"/>
  <c r="I11"/>
  <c r="F311" i="238"/>
  <c r="F152"/>
  <c r="C311"/>
  <c r="C152"/>
  <c r="I152" s="1"/>
  <c r="F119" i="239"/>
  <c r="F40"/>
  <c r="F134"/>
  <c r="C119"/>
  <c r="I119" s="1"/>
  <c r="C40"/>
  <c r="C134" s="1"/>
  <c r="I134" s="1"/>
  <c r="F101" i="240"/>
  <c r="C101"/>
  <c r="J73" i="24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13"/>
  <c r="K13" s="1"/>
  <c r="I13"/>
  <c r="C170" i="258"/>
  <c r="C74"/>
  <c r="F170"/>
  <c r="I170" s="1"/>
  <c r="F74"/>
  <c r="C20" i="185"/>
  <c r="C15"/>
  <c r="C20" i="216"/>
  <c r="C15"/>
  <c r="C21" s="1"/>
  <c r="C18" i="217"/>
  <c r="C13"/>
  <c r="C20" i="218"/>
  <c r="C15"/>
  <c r="C21" s="1"/>
  <c r="C18" i="261"/>
  <c r="C19" s="1"/>
  <c r="C13"/>
  <c r="C20" i="221"/>
  <c r="C15"/>
  <c r="C21" s="1"/>
  <c r="C20" i="222"/>
  <c r="C21" s="1"/>
  <c r="C15"/>
  <c r="C18" i="223"/>
  <c r="C13"/>
  <c r="C19" s="1"/>
  <c r="C20" i="224"/>
  <c r="C15"/>
  <c r="C21" s="1"/>
  <c r="C20" i="225"/>
  <c r="C21" s="1"/>
  <c r="C15"/>
  <c r="C20" i="226"/>
  <c r="C15"/>
  <c r="C21"/>
  <c r="C20" i="227"/>
  <c r="C15"/>
  <c r="C21"/>
  <c r="C20" i="228"/>
  <c r="C21" s="1"/>
  <c r="C15"/>
  <c r="C17" i="229"/>
  <c r="C12"/>
  <c r="C18" s="1"/>
  <c r="C19" i="230"/>
  <c r="C14"/>
  <c r="C20" i="251"/>
  <c r="C15"/>
  <c r="C21" s="1"/>
  <c r="R17" i="260"/>
  <c r="R16"/>
  <c r="R15"/>
  <c r="R14"/>
  <c r="R13"/>
  <c r="R12"/>
  <c r="R11"/>
  <c r="R10"/>
  <c r="R9"/>
  <c r="R8"/>
  <c r="O18"/>
  <c r="L18"/>
  <c r="I18"/>
  <c r="F18"/>
  <c r="F8" i="183"/>
  <c r="C8"/>
  <c r="G22" i="208"/>
  <c r="D22"/>
  <c r="N8" i="209"/>
  <c r="P8" s="1"/>
  <c r="N9"/>
  <c r="P9" s="1"/>
  <c r="N10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7"/>
  <c r="P27" s="1"/>
  <c r="N28"/>
  <c r="P28" s="1"/>
  <c r="N29"/>
  <c r="P29" s="1"/>
  <c r="N30"/>
  <c r="P30" s="1"/>
  <c r="N31"/>
  <c r="P31" s="1"/>
  <c r="N32"/>
  <c r="P32" s="1"/>
  <c r="N33"/>
  <c r="P33" s="1"/>
  <c r="N34"/>
  <c r="P34" s="1"/>
  <c r="N35"/>
  <c r="P35" s="1"/>
  <c r="N36"/>
  <c r="P36" s="1"/>
  <c r="N37"/>
  <c r="P37" s="1"/>
  <c r="N38"/>
  <c r="P38" s="1"/>
  <c r="N39"/>
  <c r="P39" s="1"/>
  <c r="N40"/>
  <c r="P40" s="1"/>
  <c r="N41"/>
  <c r="P41" s="1"/>
  <c r="N42"/>
  <c r="P42" s="1"/>
  <c r="N43"/>
  <c r="P43" s="1"/>
  <c r="N44"/>
  <c r="P44" s="1"/>
  <c r="N45"/>
  <c r="P45" s="1"/>
  <c r="N46"/>
  <c r="P46" s="1"/>
  <c r="N47"/>
  <c r="P47" s="1"/>
  <c r="N48"/>
  <c r="P48" s="1"/>
  <c r="N49"/>
  <c r="P49" s="1"/>
  <c r="N50"/>
  <c r="P50" s="1"/>
  <c r="N51"/>
  <c r="P51" s="1"/>
  <c r="N52"/>
  <c r="P52" s="1"/>
  <c r="N53"/>
  <c r="P53" s="1"/>
  <c r="N54"/>
  <c r="P54" s="1"/>
  <c r="N55"/>
  <c r="P55" s="1"/>
  <c r="N56"/>
  <c r="P56" s="1"/>
  <c r="N57"/>
  <c r="P57" s="1"/>
  <c r="N58"/>
  <c r="P58" s="1"/>
  <c r="N59"/>
  <c r="P59" s="1"/>
  <c r="N60"/>
  <c r="P60" s="1"/>
  <c r="N61"/>
  <c r="P61" s="1"/>
  <c r="N62"/>
  <c r="P62" s="1"/>
  <c r="N63"/>
  <c r="P63" s="1"/>
  <c r="N64"/>
  <c r="P64" s="1"/>
  <c r="N65"/>
  <c r="P65" s="1"/>
  <c r="N66"/>
  <c r="P66" s="1"/>
  <c r="N67"/>
  <c r="P67" s="1"/>
  <c r="K70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H71"/>
  <c r="H69"/>
  <c r="H68"/>
  <c r="E71"/>
  <c r="E69"/>
  <c r="E68"/>
  <c r="J25" i="256"/>
  <c r="K25"/>
  <c r="L25" s="1"/>
  <c r="J24"/>
  <c r="K24"/>
  <c r="J158" i="258"/>
  <c r="I158"/>
  <c r="J157"/>
  <c r="K157" s="1"/>
  <c r="I157"/>
  <c r="J60" i="253"/>
  <c r="I60"/>
  <c r="J59"/>
  <c r="K59" s="1"/>
  <c r="I59"/>
  <c r="J133" i="247"/>
  <c r="I133"/>
  <c r="J132"/>
  <c r="I132"/>
  <c r="D147" i="235"/>
  <c r="E147" s="1"/>
  <c r="J120" i="234"/>
  <c r="I120"/>
  <c r="J119"/>
  <c r="I119"/>
  <c r="J118"/>
  <c r="I118"/>
  <c r="J117"/>
  <c r="K117" s="1"/>
  <c r="I117"/>
  <c r="G135" i="152"/>
  <c r="H135" s="1"/>
  <c r="G199"/>
  <c r="H199" s="1"/>
  <c r="D199"/>
  <c r="D8" i="183"/>
  <c r="E8" s="1"/>
  <c r="I19" i="264"/>
  <c r="H19"/>
  <c r="G101" i="240"/>
  <c r="H101" s="1"/>
  <c r="J156" i="258"/>
  <c r="K156" s="1"/>
  <c r="I156"/>
  <c r="J155"/>
  <c r="I155"/>
  <c r="J154"/>
  <c r="K154" s="1"/>
  <c r="I154"/>
  <c r="J58" i="253"/>
  <c r="I58"/>
  <c r="J117" i="152"/>
  <c r="K117" s="1"/>
  <c r="I117"/>
  <c r="J116"/>
  <c r="I116"/>
  <c r="J191"/>
  <c r="I191"/>
  <c r="J194"/>
  <c r="K194" s="1"/>
  <c r="I194"/>
  <c r="J193"/>
  <c r="I193"/>
  <c r="J192"/>
  <c r="K192" s="1"/>
  <c r="I192"/>
  <c r="D135"/>
  <c r="E135" s="1"/>
  <c r="J190"/>
  <c r="I190"/>
  <c r="J189"/>
  <c r="I189"/>
  <c r="J118"/>
  <c r="I118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5"/>
  <c r="I105"/>
  <c r="J104"/>
  <c r="I104"/>
  <c r="J103"/>
  <c r="I103"/>
  <c r="J100"/>
  <c r="I100"/>
  <c r="J99"/>
  <c r="I99"/>
  <c r="J98"/>
  <c r="I98"/>
  <c r="J102"/>
  <c r="I102"/>
  <c r="J101"/>
  <c r="I101"/>
  <c r="J97"/>
  <c r="I97"/>
  <c r="J96"/>
  <c r="I96"/>
  <c r="J106"/>
  <c r="I106"/>
  <c r="J95"/>
  <c r="I95"/>
  <c r="J94"/>
  <c r="I94"/>
  <c r="J93"/>
  <c r="I93"/>
  <c r="J92"/>
  <c r="I92"/>
  <c r="J91"/>
  <c r="I91"/>
  <c r="J131"/>
  <c r="I131"/>
  <c r="J90"/>
  <c r="I90"/>
  <c r="J89"/>
  <c r="I89"/>
  <c r="J88"/>
  <c r="I88"/>
  <c r="J87"/>
  <c r="I87"/>
  <c r="H147" i="235"/>
  <c r="J12"/>
  <c r="I12"/>
  <c r="G20" i="227"/>
  <c r="H20" s="1"/>
  <c r="F20"/>
  <c r="I20" s="1"/>
  <c r="D20"/>
  <c r="J19"/>
  <c r="I19"/>
  <c r="J18"/>
  <c r="I18"/>
  <c r="J17"/>
  <c r="I17"/>
  <c r="G15"/>
  <c r="F15"/>
  <c r="D15"/>
  <c r="E15" s="1"/>
  <c r="I15"/>
  <c r="J14"/>
  <c r="I14"/>
  <c r="J13"/>
  <c r="I13"/>
  <c r="J12"/>
  <c r="I12"/>
  <c r="J11"/>
  <c r="I11"/>
  <c r="J10"/>
  <c r="I10"/>
  <c r="J9"/>
  <c r="I9"/>
  <c r="J43" i="244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13"/>
  <c r="I13"/>
  <c r="G20" i="221"/>
  <c r="F20"/>
  <c r="D20"/>
  <c r="E20" s="1"/>
  <c r="J19"/>
  <c r="I19"/>
  <c r="J18"/>
  <c r="K18" s="1"/>
  <c r="I18"/>
  <c r="J17"/>
  <c r="I17"/>
  <c r="G15"/>
  <c r="F15"/>
  <c r="D15"/>
  <c r="E15" s="1"/>
  <c r="I15"/>
  <c r="J14"/>
  <c r="K14" s="1"/>
  <c r="I14"/>
  <c r="J13"/>
  <c r="I13"/>
  <c r="J12"/>
  <c r="K12" s="1"/>
  <c r="I12"/>
  <c r="J11"/>
  <c r="I11"/>
  <c r="J10"/>
  <c r="K10" s="1"/>
  <c r="I10"/>
  <c r="J9"/>
  <c r="I9"/>
  <c r="J75" i="233"/>
  <c r="K75" s="1"/>
  <c r="I75"/>
  <c r="J74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62"/>
  <c r="I62"/>
  <c r="J13"/>
  <c r="K13" s="1"/>
  <c r="I13"/>
  <c r="J120" i="249"/>
  <c r="I120"/>
  <c r="J119"/>
  <c r="K119" s="1"/>
  <c r="I119"/>
  <c r="J118"/>
  <c r="I118"/>
  <c r="J117"/>
  <c r="K117" s="1"/>
  <c r="I117"/>
  <c r="J116"/>
  <c r="I116"/>
  <c r="J115"/>
  <c r="K115" s="1"/>
  <c r="I115"/>
  <c r="J114"/>
  <c r="I114"/>
  <c r="J113"/>
  <c r="K113" s="1"/>
  <c r="I113"/>
  <c r="J112"/>
  <c r="I112"/>
  <c r="J111"/>
  <c r="K111" s="1"/>
  <c r="I111"/>
  <c r="J110"/>
  <c r="I110"/>
  <c r="J109"/>
  <c r="K109" s="1"/>
  <c r="I109"/>
  <c r="J108"/>
  <c r="I108"/>
  <c r="J13"/>
  <c r="I13"/>
  <c r="J11"/>
  <c r="K11" s="1"/>
  <c r="I11"/>
  <c r="J10"/>
  <c r="I10"/>
  <c r="G17" i="229"/>
  <c r="H17" s="1"/>
  <c r="F17"/>
  <c r="D17"/>
  <c r="I17"/>
  <c r="J16"/>
  <c r="K16" s="1"/>
  <c r="I16"/>
  <c r="J15"/>
  <c r="I15"/>
  <c r="J14"/>
  <c r="K14" s="1"/>
  <c r="I14"/>
  <c r="G12"/>
  <c r="F12"/>
  <c r="F18" s="1"/>
  <c r="I18" s="1"/>
  <c r="D12"/>
  <c r="J11"/>
  <c r="I11"/>
  <c r="J10"/>
  <c r="K10" s="1"/>
  <c r="I10"/>
  <c r="J9"/>
  <c r="I9"/>
  <c r="J185" i="258"/>
  <c r="K185" s="1"/>
  <c r="I185"/>
  <c r="J184"/>
  <c r="I184"/>
  <c r="J183"/>
  <c r="K183" s="1"/>
  <c r="I183"/>
  <c r="J182"/>
  <c r="I182"/>
  <c r="J181"/>
  <c r="K181" s="1"/>
  <c r="I181"/>
  <c r="J180"/>
  <c r="I180"/>
  <c r="J179"/>
  <c r="K179" s="1"/>
  <c r="I179"/>
  <c r="J178"/>
  <c r="I178"/>
  <c r="J177"/>
  <c r="K177" s="1"/>
  <c r="I177"/>
  <c r="J176"/>
  <c r="I176"/>
  <c r="J175"/>
  <c r="K175" s="1"/>
  <c r="I175"/>
  <c r="J174"/>
  <c r="I174"/>
  <c r="J173"/>
  <c r="K173" s="1"/>
  <c r="I173"/>
  <c r="G170"/>
  <c r="D170"/>
  <c r="E170" s="1"/>
  <c r="J169"/>
  <c r="I169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G74"/>
  <c r="H74" s="1"/>
  <c r="D74"/>
  <c r="E74" s="1"/>
  <c r="J10"/>
  <c r="K10" s="1"/>
  <c r="I10"/>
  <c r="G20" i="185"/>
  <c r="F20"/>
  <c r="D20"/>
  <c r="E20" s="1"/>
  <c r="J19"/>
  <c r="I19"/>
  <c r="J18"/>
  <c r="I18"/>
  <c r="J17"/>
  <c r="I17"/>
  <c r="G15"/>
  <c r="F15"/>
  <c r="I15" s="1"/>
  <c r="D15"/>
  <c r="J13"/>
  <c r="I13"/>
  <c r="J12"/>
  <c r="K12" s="1"/>
  <c r="I12"/>
  <c r="J11"/>
  <c r="I11"/>
  <c r="J10"/>
  <c r="K10" s="1"/>
  <c r="I10"/>
  <c r="J9"/>
  <c r="I9"/>
  <c r="J75" i="241"/>
  <c r="K75" s="1"/>
  <c r="I75"/>
  <c r="J74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13"/>
  <c r="I13"/>
  <c r="M19" i="264"/>
  <c r="L19"/>
  <c r="K19"/>
  <c r="J19"/>
  <c r="F19"/>
  <c r="D19"/>
  <c r="G19"/>
  <c r="E19"/>
  <c r="E29" i="262"/>
  <c r="F29" s="1"/>
  <c r="G20" i="216"/>
  <c r="F20"/>
  <c r="I20" s="1"/>
  <c r="D20"/>
  <c r="J19"/>
  <c r="I19"/>
  <c r="J18"/>
  <c r="I18"/>
  <c r="J17"/>
  <c r="I17"/>
  <c r="G15"/>
  <c r="G21" s="1"/>
  <c r="H21" s="1"/>
  <c r="F15"/>
  <c r="F21"/>
  <c r="D15"/>
  <c r="E15" s="1"/>
  <c r="J14"/>
  <c r="K14" s="1"/>
  <c r="I14"/>
  <c r="J13"/>
  <c r="I13"/>
  <c r="J12"/>
  <c r="K12" s="1"/>
  <c r="I12"/>
  <c r="J11"/>
  <c r="I11"/>
  <c r="J10"/>
  <c r="K10" s="1"/>
  <c r="I10"/>
  <c r="J9"/>
  <c r="I9"/>
  <c r="I135" i="247"/>
  <c r="J134"/>
  <c r="I134"/>
  <c r="J131"/>
  <c r="I131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3"/>
  <c r="I13"/>
  <c r="G20" i="218"/>
  <c r="H20" s="1"/>
  <c r="F20"/>
  <c r="I20" s="1"/>
  <c r="D20"/>
  <c r="E20" s="1"/>
  <c r="J19"/>
  <c r="I19"/>
  <c r="J18"/>
  <c r="I18"/>
  <c r="J17"/>
  <c r="I17"/>
  <c r="G15"/>
  <c r="F15"/>
  <c r="I15" s="1"/>
  <c r="D15"/>
  <c r="J14"/>
  <c r="I14"/>
  <c r="J13"/>
  <c r="I13"/>
  <c r="J12"/>
  <c r="I12"/>
  <c r="J11"/>
  <c r="I11"/>
  <c r="J10"/>
  <c r="I10"/>
  <c r="J9"/>
  <c r="I9"/>
  <c r="J82" i="250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13"/>
  <c r="I13"/>
  <c r="G20" i="228"/>
  <c r="F20"/>
  <c r="D20"/>
  <c r="E20" s="1"/>
  <c r="I20"/>
  <c r="J19"/>
  <c r="I19"/>
  <c r="J18"/>
  <c r="I18"/>
  <c r="J17"/>
  <c r="I17"/>
  <c r="G15"/>
  <c r="F15"/>
  <c r="F21" s="1"/>
  <c r="D15"/>
  <c r="E15" s="1"/>
  <c r="J14"/>
  <c r="K14" s="1"/>
  <c r="I14"/>
  <c r="J13"/>
  <c r="K13" s="1"/>
  <c r="I13"/>
  <c r="J12"/>
  <c r="K12" s="1"/>
  <c r="I12"/>
  <c r="J11"/>
  <c r="K11" s="1"/>
  <c r="I11"/>
  <c r="J10"/>
  <c r="K10" s="1"/>
  <c r="I10"/>
  <c r="J9"/>
  <c r="K9" s="1"/>
  <c r="I9"/>
  <c r="J100" i="210"/>
  <c r="I100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K89" s="1"/>
  <c r="I89"/>
  <c r="J88"/>
  <c r="K88" s="1"/>
  <c r="I88"/>
  <c r="J87"/>
  <c r="K87" s="1"/>
  <c r="I87"/>
  <c r="J86"/>
  <c r="K86" s="1"/>
  <c r="I86"/>
  <c r="J85"/>
  <c r="K85" s="1"/>
  <c r="I85"/>
  <c r="J84"/>
  <c r="K84" s="1"/>
  <c r="I84"/>
  <c r="J83"/>
  <c r="K83" s="1"/>
  <c r="I83"/>
  <c r="J14"/>
  <c r="K14" s="1"/>
  <c r="I14"/>
  <c r="J13" i="240"/>
  <c r="K13" s="1"/>
  <c r="I13"/>
  <c r="G20" i="222"/>
  <c r="H20" s="1"/>
  <c r="F20"/>
  <c r="D20"/>
  <c r="E20" s="1"/>
  <c r="I20"/>
  <c r="J19"/>
  <c r="K19" s="1"/>
  <c r="I19"/>
  <c r="J18"/>
  <c r="K18" s="1"/>
  <c r="I18"/>
  <c r="J17"/>
  <c r="K17" s="1"/>
  <c r="I17"/>
  <c r="G15"/>
  <c r="H15" s="1"/>
  <c r="F15"/>
  <c r="F21" s="1"/>
  <c r="D15"/>
  <c r="E15" s="1"/>
  <c r="J14"/>
  <c r="K14" s="1"/>
  <c r="I14"/>
  <c r="J13"/>
  <c r="I13"/>
  <c r="J12"/>
  <c r="K12" s="1"/>
  <c r="I12"/>
  <c r="J11"/>
  <c r="I11"/>
  <c r="J10"/>
  <c r="K10" s="1"/>
  <c r="I10"/>
  <c r="J9"/>
  <c r="I9"/>
  <c r="J88" i="267"/>
  <c r="K88" s="1"/>
  <c r="I88"/>
  <c r="J87"/>
  <c r="I87"/>
  <c r="J86"/>
  <c r="K86" s="1"/>
  <c r="I86"/>
  <c r="J85"/>
  <c r="I85"/>
  <c r="J84"/>
  <c r="K84" s="1"/>
  <c r="I84"/>
  <c r="J83"/>
  <c r="I83"/>
  <c r="J82"/>
  <c r="K82" s="1"/>
  <c r="I82"/>
  <c r="J81"/>
  <c r="I81"/>
  <c r="J80"/>
  <c r="K80" s="1"/>
  <c r="I80"/>
  <c r="J79"/>
  <c r="I79"/>
  <c r="J78"/>
  <c r="K78" s="1"/>
  <c r="I78"/>
  <c r="J77"/>
  <c r="I77"/>
  <c r="J76"/>
  <c r="K76" s="1"/>
  <c r="I76"/>
  <c r="G74"/>
  <c r="J74" s="1"/>
  <c r="K74" s="1"/>
  <c r="D74"/>
  <c r="J13"/>
  <c r="K13" s="1"/>
  <c r="I13"/>
  <c r="J94" i="248"/>
  <c r="I94"/>
  <c r="J93"/>
  <c r="K93" s="1"/>
  <c r="I93"/>
  <c r="J92"/>
  <c r="I92"/>
  <c r="J91"/>
  <c r="K91" s="1"/>
  <c r="I91"/>
  <c r="J90"/>
  <c r="I90"/>
  <c r="J89"/>
  <c r="K89" s="1"/>
  <c r="I89"/>
  <c r="J88"/>
  <c r="I88"/>
  <c r="J87"/>
  <c r="K87" s="1"/>
  <c r="I87"/>
  <c r="J86"/>
  <c r="I86"/>
  <c r="J85"/>
  <c r="K85" s="1"/>
  <c r="I85"/>
  <c r="J84"/>
  <c r="I84"/>
  <c r="J83"/>
  <c r="K83" s="1"/>
  <c r="I83"/>
  <c r="J82"/>
  <c r="I82"/>
  <c r="J14"/>
  <c r="K14" s="1"/>
  <c r="I14"/>
  <c r="G18" i="217"/>
  <c r="F18"/>
  <c r="I18" s="1"/>
  <c r="D18"/>
  <c r="E18" s="1"/>
  <c r="J17"/>
  <c r="I17"/>
  <c r="J16"/>
  <c r="I16"/>
  <c r="J15"/>
  <c r="I15"/>
  <c r="G13"/>
  <c r="F13"/>
  <c r="D13"/>
  <c r="J12"/>
  <c r="K12" s="1"/>
  <c r="I12"/>
  <c r="J11"/>
  <c r="K11" s="1"/>
  <c r="I11"/>
  <c r="J10"/>
  <c r="K10" s="1"/>
  <c r="I10"/>
  <c r="J9"/>
  <c r="K9" s="1"/>
  <c r="I9"/>
  <c r="J13" i="271"/>
  <c r="K13" s="1"/>
  <c r="I13"/>
  <c r="G18" i="261"/>
  <c r="H18" s="1"/>
  <c r="F18"/>
  <c r="I18" s="1"/>
  <c r="D18"/>
  <c r="E18" s="1"/>
  <c r="J17"/>
  <c r="I17"/>
  <c r="J16"/>
  <c r="I16"/>
  <c r="J15"/>
  <c r="I15"/>
  <c r="G13"/>
  <c r="F13"/>
  <c r="I13" s="1"/>
  <c r="D13"/>
  <c r="E13" s="1"/>
  <c r="J12"/>
  <c r="I12"/>
  <c r="J11"/>
  <c r="I11"/>
  <c r="J10"/>
  <c r="I10"/>
  <c r="J9"/>
  <c r="I9"/>
  <c r="I123" i="234"/>
  <c r="J122"/>
  <c r="I122"/>
  <c r="J121"/>
  <c r="I121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K106" s="1"/>
  <c r="I106"/>
  <c r="J12"/>
  <c r="I12"/>
  <c r="G19" i="230"/>
  <c r="H19" s="1"/>
  <c r="F19"/>
  <c r="I19" s="1"/>
  <c r="D19"/>
  <c r="E19" s="1"/>
  <c r="J18"/>
  <c r="K18" s="1"/>
  <c r="I18"/>
  <c r="J17"/>
  <c r="I17"/>
  <c r="J16"/>
  <c r="K16" s="1"/>
  <c r="I16"/>
  <c r="G14"/>
  <c r="F14"/>
  <c r="I14" s="1"/>
  <c r="D14"/>
  <c r="E14" s="1"/>
  <c r="J13"/>
  <c r="K13" s="1"/>
  <c r="I13"/>
  <c r="J12"/>
  <c r="I12"/>
  <c r="J11"/>
  <c r="K11" s="1"/>
  <c r="I11"/>
  <c r="J10"/>
  <c r="I10"/>
  <c r="J9"/>
  <c r="K9" s="1"/>
  <c r="I9"/>
  <c r="G8" i="183"/>
  <c r="H8" s="1"/>
  <c r="B8"/>
  <c r="H22" i="208"/>
  <c r="I22" s="1"/>
  <c r="E22"/>
  <c r="F22" s="1"/>
  <c r="U14" i="260"/>
  <c r="V14"/>
  <c r="U15"/>
  <c r="V15"/>
  <c r="W15" s="1"/>
  <c r="U16"/>
  <c r="V16"/>
  <c r="U17"/>
  <c r="V17"/>
  <c r="W17" s="1"/>
  <c r="S14"/>
  <c r="T14" s="1"/>
  <c r="S15"/>
  <c r="T15" s="1"/>
  <c r="S16"/>
  <c r="T16" s="1"/>
  <c r="S17"/>
  <c r="T17" s="1"/>
  <c r="J281" i="236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G267"/>
  <c r="H267" s="1"/>
  <c r="D267"/>
  <c r="E267" s="1"/>
  <c r="J98"/>
  <c r="I98"/>
  <c r="G96"/>
  <c r="H96" s="1"/>
  <c r="D96"/>
  <c r="E96" s="1"/>
  <c r="J10"/>
  <c r="I10"/>
  <c r="P18" i="260"/>
  <c r="Q18" s="1"/>
  <c r="M18"/>
  <c r="N18" s="1"/>
  <c r="J18"/>
  <c r="K18" s="1"/>
  <c r="G18"/>
  <c r="H18" s="1"/>
  <c r="E18"/>
  <c r="D18"/>
  <c r="V13"/>
  <c r="U13"/>
  <c r="S13"/>
  <c r="T13" s="1"/>
  <c r="V12"/>
  <c r="U12"/>
  <c r="S12"/>
  <c r="T12" s="1"/>
  <c r="V11"/>
  <c r="W11" s="1"/>
  <c r="U11"/>
  <c r="S11"/>
  <c r="T11" s="1"/>
  <c r="V10"/>
  <c r="U10"/>
  <c r="S10"/>
  <c r="T10" s="1"/>
  <c r="V9"/>
  <c r="U9"/>
  <c r="S9"/>
  <c r="T9" s="1"/>
  <c r="V8"/>
  <c r="U8"/>
  <c r="S8"/>
  <c r="T8" s="1"/>
  <c r="J199" i="253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G184"/>
  <c r="H184" s="1"/>
  <c r="D184"/>
  <c r="E184" s="1"/>
  <c r="J71"/>
  <c r="K71" s="1"/>
  <c r="I71"/>
  <c r="G69"/>
  <c r="D69"/>
  <c r="J68"/>
  <c r="I6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J13"/>
  <c r="K13" s="1"/>
  <c r="I13"/>
  <c r="J12"/>
  <c r="I12"/>
  <c r="J11"/>
  <c r="K11" s="1"/>
  <c r="I11"/>
  <c r="J10"/>
  <c r="I10"/>
  <c r="J220" i="237"/>
  <c r="K220" s="1"/>
  <c r="J219"/>
  <c r="K219" s="1"/>
  <c r="J218"/>
  <c r="K218" s="1"/>
  <c r="J217"/>
  <c r="K217" s="1"/>
  <c r="J216"/>
  <c r="K216" s="1"/>
  <c r="J215"/>
  <c r="K215" s="1"/>
  <c r="J214"/>
  <c r="K214" s="1"/>
  <c r="J213"/>
  <c r="K213" s="1"/>
  <c r="J212"/>
  <c r="K212" s="1"/>
  <c r="J211"/>
  <c r="K211" s="1"/>
  <c r="J210"/>
  <c r="K210" s="1"/>
  <c r="J209"/>
  <c r="K209" s="1"/>
  <c r="G207"/>
  <c r="H207" s="1"/>
  <c r="D207"/>
  <c r="G102"/>
  <c r="H102" s="1"/>
  <c r="D102"/>
  <c r="E102" s="1"/>
  <c r="J11"/>
  <c r="K11" s="1"/>
  <c r="J325" i="238"/>
  <c r="K325" s="1"/>
  <c r="I325"/>
  <c r="J324"/>
  <c r="I324"/>
  <c r="J323"/>
  <c r="K323" s="1"/>
  <c r="I323"/>
  <c r="J322"/>
  <c r="I322"/>
  <c r="J321"/>
  <c r="K321" s="1"/>
  <c r="I321"/>
  <c r="J320"/>
  <c r="I320"/>
  <c r="J319"/>
  <c r="K319" s="1"/>
  <c r="I319"/>
  <c r="J318"/>
  <c r="I318"/>
  <c r="J317"/>
  <c r="K317" s="1"/>
  <c r="I317"/>
  <c r="J316"/>
  <c r="I316"/>
  <c r="J315"/>
  <c r="K315" s="1"/>
  <c r="I315"/>
  <c r="J314"/>
  <c r="I314"/>
  <c r="J313"/>
  <c r="K313" s="1"/>
  <c r="I313"/>
  <c r="G311"/>
  <c r="H311" s="1"/>
  <c r="D311"/>
  <c r="J154"/>
  <c r="I154"/>
  <c r="G152"/>
  <c r="D152"/>
  <c r="J10"/>
  <c r="I10"/>
  <c r="J133" i="239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G119"/>
  <c r="H119" s="1"/>
  <c r="D119"/>
  <c r="E119" s="1"/>
  <c r="J42"/>
  <c r="I42"/>
  <c r="G40"/>
  <c r="D40"/>
  <c r="E40" s="1"/>
  <c r="J10"/>
  <c r="I10"/>
  <c r="J250" i="152"/>
  <c r="J247"/>
  <c r="I247"/>
  <c r="J246"/>
  <c r="K246" s="1"/>
  <c r="I246"/>
  <c r="J245"/>
  <c r="I245"/>
  <c r="J244"/>
  <c r="K244" s="1"/>
  <c r="I244"/>
  <c r="J243"/>
  <c r="I243"/>
  <c r="I250"/>
  <c r="J249"/>
  <c r="I249"/>
  <c r="J248"/>
  <c r="I248"/>
  <c r="J242"/>
  <c r="I242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228"/>
  <c r="I228"/>
  <c r="J227"/>
  <c r="I227"/>
  <c r="J226"/>
  <c r="I226"/>
  <c r="J225"/>
  <c r="I225"/>
  <c r="J224"/>
  <c r="I224"/>
  <c r="J223"/>
  <c r="I223"/>
  <c r="J222"/>
  <c r="I222"/>
  <c r="J221"/>
  <c r="I221"/>
  <c r="J231"/>
  <c r="I231"/>
  <c r="J251"/>
  <c r="I251"/>
  <c r="J232"/>
  <c r="I232"/>
  <c r="J230"/>
  <c r="I230"/>
  <c r="J229"/>
  <c r="I229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7"/>
  <c r="I207"/>
  <c r="J206"/>
  <c r="I206"/>
  <c r="J205"/>
  <c r="I205"/>
  <c r="J204"/>
  <c r="I204"/>
  <c r="J203"/>
  <c r="I203"/>
  <c r="J187"/>
  <c r="I187"/>
  <c r="J196"/>
  <c r="I196"/>
  <c r="J195"/>
  <c r="I195"/>
  <c r="G286"/>
  <c r="H286" s="1"/>
  <c r="D286"/>
  <c r="E286" s="1"/>
  <c r="G285"/>
  <c r="H285" s="1"/>
  <c r="D285"/>
  <c r="E285" s="1"/>
  <c r="J208"/>
  <c r="I208"/>
  <c r="J202"/>
  <c r="K202" s="1"/>
  <c r="I202"/>
  <c r="J201"/>
  <c r="I201"/>
  <c r="J200"/>
  <c r="K200" s="1"/>
  <c r="I200"/>
  <c r="J198"/>
  <c r="J9" i="256"/>
  <c r="K9"/>
  <c r="K10"/>
  <c r="L10" s="1"/>
  <c r="K11"/>
  <c r="K12"/>
  <c r="K13"/>
  <c r="K14"/>
  <c r="L14" s="1"/>
  <c r="K15"/>
  <c r="K16"/>
  <c r="K17"/>
  <c r="K18"/>
  <c r="L18" s="1"/>
  <c r="K19"/>
  <c r="K20"/>
  <c r="K21"/>
  <c r="K22"/>
  <c r="L22" s="1"/>
  <c r="K23"/>
  <c r="K26"/>
  <c r="K27"/>
  <c r="K28"/>
  <c r="L28" s="1"/>
  <c r="K29"/>
  <c r="K30"/>
  <c r="J10"/>
  <c r="J11"/>
  <c r="J12"/>
  <c r="J13"/>
  <c r="J14"/>
  <c r="J15"/>
  <c r="J16"/>
  <c r="J17"/>
  <c r="J18"/>
  <c r="J19"/>
  <c r="J20"/>
  <c r="J21"/>
  <c r="J22"/>
  <c r="J23"/>
  <c r="J26"/>
  <c r="J27"/>
  <c r="J28"/>
  <c r="J29"/>
  <c r="J30"/>
  <c r="E31"/>
  <c r="F31" s="1"/>
  <c r="H31"/>
  <c r="I31" s="1"/>
  <c r="I8" i="152"/>
  <c r="J8"/>
  <c r="I9"/>
  <c r="J9"/>
  <c r="D10"/>
  <c r="E10" s="1"/>
  <c r="G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132"/>
  <c r="J132"/>
  <c r="I133"/>
  <c r="J133"/>
  <c r="I134"/>
  <c r="J134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8"/>
  <c r="J188"/>
  <c r="I197"/>
  <c r="J197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6"/>
  <c r="I12" i="259"/>
  <c r="J12"/>
  <c r="I80"/>
  <c r="J80"/>
  <c r="I81"/>
  <c r="J81"/>
  <c r="K81" s="1"/>
  <c r="I82"/>
  <c r="J82"/>
  <c r="I83"/>
  <c r="J83"/>
  <c r="K83" s="1"/>
  <c r="I84"/>
  <c r="J84"/>
  <c r="I85"/>
  <c r="J85"/>
  <c r="K85" s="1"/>
  <c r="I86"/>
  <c r="J86"/>
  <c r="I87"/>
  <c r="J87"/>
  <c r="K87" s="1"/>
  <c r="I88"/>
  <c r="J88"/>
  <c r="I89"/>
  <c r="J89"/>
  <c r="K89" s="1"/>
  <c r="I90"/>
  <c r="J90"/>
  <c r="I91"/>
  <c r="J91"/>
  <c r="K91" s="1"/>
  <c r="I92"/>
  <c r="J92"/>
  <c r="D18" i="264"/>
  <c r="E18"/>
  <c r="F18"/>
  <c r="H18"/>
  <c r="I18"/>
  <c r="J18"/>
  <c r="K18"/>
  <c r="L18"/>
  <c r="M18"/>
  <c r="N18"/>
  <c r="N20" s="1"/>
  <c r="O18"/>
  <c r="O20" s="1"/>
  <c r="I9" i="223"/>
  <c r="J9"/>
  <c r="I10"/>
  <c r="J10"/>
  <c r="I11"/>
  <c r="J11"/>
  <c r="I12"/>
  <c r="J12"/>
  <c r="D13"/>
  <c r="E13" s="1"/>
  <c r="F13"/>
  <c r="I13" s="1"/>
  <c r="G13"/>
  <c r="I15"/>
  <c r="J15"/>
  <c r="I16"/>
  <c r="J16"/>
  <c r="K16" s="1"/>
  <c r="I17"/>
  <c r="J17"/>
  <c r="D18"/>
  <c r="E18" s="1"/>
  <c r="F18"/>
  <c r="I18" s="1"/>
  <c r="G18"/>
  <c r="I9" i="224"/>
  <c r="J9"/>
  <c r="K9" s="1"/>
  <c r="I10"/>
  <c r="J10"/>
  <c r="I11"/>
  <c r="J11"/>
  <c r="K11" s="1"/>
  <c r="I12"/>
  <c r="J12"/>
  <c r="I13"/>
  <c r="J13"/>
  <c r="K13" s="1"/>
  <c r="I14"/>
  <c r="J14"/>
  <c r="D15"/>
  <c r="E15" s="1"/>
  <c r="F15"/>
  <c r="F21" s="1"/>
  <c r="I21" s="1"/>
  <c r="G15"/>
  <c r="I17"/>
  <c r="J17"/>
  <c r="I18"/>
  <c r="J18"/>
  <c r="I19"/>
  <c r="J19"/>
  <c r="D20"/>
  <c r="F20"/>
  <c r="I20" s="1"/>
  <c r="G20"/>
  <c r="G21"/>
  <c r="I9" i="225"/>
  <c r="J9"/>
  <c r="I10"/>
  <c r="J10"/>
  <c r="K10" s="1"/>
  <c r="I11"/>
  <c r="J11"/>
  <c r="I12"/>
  <c r="J12"/>
  <c r="K12" s="1"/>
  <c r="I13"/>
  <c r="J13"/>
  <c r="D15"/>
  <c r="E15" s="1"/>
  <c r="F15"/>
  <c r="I15" s="1"/>
  <c r="G15"/>
  <c r="I17"/>
  <c r="J17"/>
  <c r="K17" s="1"/>
  <c r="I18"/>
  <c r="J18"/>
  <c r="I19"/>
  <c r="J19"/>
  <c r="K19" s="1"/>
  <c r="D20"/>
  <c r="E20" s="1"/>
  <c r="F20"/>
  <c r="G20"/>
  <c r="H20" s="1"/>
  <c r="I20"/>
  <c r="F21"/>
  <c r="I9" i="226"/>
  <c r="J9"/>
  <c r="I10"/>
  <c r="J10"/>
  <c r="K10" s="1"/>
  <c r="I11"/>
  <c r="J11"/>
  <c r="I12"/>
  <c r="J12"/>
  <c r="K12" s="1"/>
  <c r="I13"/>
  <c r="J13"/>
  <c r="I14"/>
  <c r="J14"/>
  <c r="K14" s="1"/>
  <c r="I15"/>
  <c r="D15"/>
  <c r="E15" s="1"/>
  <c r="F15"/>
  <c r="G15"/>
  <c r="H15" s="1"/>
  <c r="I17"/>
  <c r="J17"/>
  <c r="I18"/>
  <c r="J18"/>
  <c r="K18" s="1"/>
  <c r="I19"/>
  <c r="J19"/>
  <c r="D20"/>
  <c r="E20" s="1"/>
  <c r="F20"/>
  <c r="I20" s="1"/>
  <c r="G20"/>
  <c r="J20" s="1"/>
  <c r="I9" i="251"/>
  <c r="J9"/>
  <c r="K9" s="1"/>
  <c r="I10"/>
  <c r="J10"/>
  <c r="I11"/>
  <c r="J11"/>
  <c r="K11" s="1"/>
  <c r="I12"/>
  <c r="J12"/>
  <c r="I13"/>
  <c r="J13"/>
  <c r="K13" s="1"/>
  <c r="I14"/>
  <c r="J14"/>
  <c r="D15"/>
  <c r="E15" s="1"/>
  <c r="F15"/>
  <c r="F21" s="1"/>
  <c r="I21" s="1"/>
  <c r="G15"/>
  <c r="J15" s="1"/>
  <c r="I17"/>
  <c r="J17"/>
  <c r="I18"/>
  <c r="J18"/>
  <c r="I19"/>
  <c r="J19"/>
  <c r="D20"/>
  <c r="E20" s="1"/>
  <c r="F20"/>
  <c r="I20" s="1"/>
  <c r="G20"/>
  <c r="L8" i="209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D68"/>
  <c r="F68"/>
  <c r="G68" s="1"/>
  <c r="I68"/>
  <c r="O68" s="1"/>
  <c r="D69"/>
  <c r="N69" s="1"/>
  <c r="F69"/>
  <c r="G69" s="1"/>
  <c r="I69"/>
  <c r="O69" s="1"/>
  <c r="D70"/>
  <c r="L70"/>
  <c r="M70" s="1"/>
  <c r="D71"/>
  <c r="F71"/>
  <c r="G71" s="1"/>
  <c r="I71"/>
  <c r="O71" s="1"/>
  <c r="I198" i="152"/>
  <c r="I199"/>
  <c r="I285"/>
  <c r="J31" i="256"/>
  <c r="J13" i="217"/>
  <c r="J18"/>
  <c r="K18" s="1"/>
  <c r="J13" i="261"/>
  <c r="J18"/>
  <c r="K18" s="1"/>
  <c r="J14" i="230"/>
  <c r="J19"/>
  <c r="K19" s="1"/>
  <c r="J20" i="216"/>
  <c r="K20" s="1"/>
  <c r="J15" i="218"/>
  <c r="J20"/>
  <c r="K20" s="1"/>
  <c r="J15" i="228"/>
  <c r="J20"/>
  <c r="K20" s="1"/>
  <c r="J15" i="222"/>
  <c r="J20"/>
  <c r="K20" s="1"/>
  <c r="J13" i="223"/>
  <c r="J15" i="227"/>
  <c r="K15" s="1"/>
  <c r="J20"/>
  <c r="J15" i="221"/>
  <c r="K15" s="1"/>
  <c r="J20"/>
  <c r="J15" i="185"/>
  <c r="K15" s="1"/>
  <c r="J20"/>
  <c r="I10" i="152"/>
  <c r="D21" i="226"/>
  <c r="E21" s="1"/>
  <c r="D18" i="229"/>
  <c r="E18" s="1"/>
  <c r="G186" i="258"/>
  <c r="D186"/>
  <c r="D134" i="239"/>
  <c r="G282" i="236"/>
  <c r="J12" i="229"/>
  <c r="K12" s="1"/>
  <c r="J170" i="258"/>
  <c r="N71" i="209"/>
  <c r="N68"/>
  <c r="N70"/>
  <c r="K71"/>
  <c r="U18" i="260"/>
  <c r="K68" i="209"/>
  <c r="K69"/>
  <c r="F20" i="230"/>
  <c r="I12" i="229"/>
  <c r="J17"/>
  <c r="K17" s="1"/>
  <c r="C20" i="230"/>
  <c r="I20" s="1"/>
  <c r="I21" i="225"/>
  <c r="G21" i="228"/>
  <c r="H21" s="1"/>
  <c r="D21"/>
  <c r="E21" s="1"/>
  <c r="I21"/>
  <c r="I15" i="216"/>
  <c r="I21"/>
  <c r="D21"/>
  <c r="J15"/>
  <c r="I13" i="217"/>
  <c r="F19" i="261"/>
  <c r="I19" s="1"/>
  <c r="F21" i="221"/>
  <c r="I21"/>
  <c r="D21" i="222"/>
  <c r="E21" s="1"/>
  <c r="I135" i="152"/>
  <c r="J69" i="253"/>
  <c r="K31" i="255"/>
  <c r="L31" s="1"/>
  <c r="J285" i="152"/>
  <c r="J13" i="269"/>
  <c r="J18"/>
  <c r="K18" s="1"/>
  <c r="K12" i="235" l="1"/>
  <c r="F186" i="258"/>
  <c r="I186" s="1"/>
  <c r="C186"/>
  <c r="I74"/>
  <c r="K182" i="253"/>
  <c r="I184"/>
  <c r="I69"/>
  <c r="I104" i="234"/>
  <c r="K104" s="1"/>
  <c r="K53" i="259"/>
  <c r="K32"/>
  <c r="K30"/>
  <c r="I78"/>
  <c r="K77"/>
  <c r="J78"/>
  <c r="K78" s="1"/>
  <c r="K18"/>
  <c r="I102" i="237"/>
  <c r="D282" i="236"/>
  <c r="J113" i="247"/>
  <c r="K113" s="1"/>
  <c r="K25" i="271"/>
  <c r="K26"/>
  <c r="I27"/>
  <c r="J311" i="238"/>
  <c r="K311" s="1"/>
  <c r="J256" i="153"/>
  <c r="I10"/>
  <c r="K256"/>
  <c r="K17" i="210"/>
  <c r="F287" i="152"/>
  <c r="I287" s="1"/>
  <c r="I60" i="233"/>
  <c r="J311" i="153"/>
  <c r="K311" s="1"/>
  <c r="J241"/>
  <c r="K241" s="1"/>
  <c r="J202"/>
  <c r="K202" s="1"/>
  <c r="J138"/>
  <c r="K138" s="1"/>
  <c r="J10"/>
  <c r="K261"/>
  <c r="K263"/>
  <c r="K265"/>
  <c r="K267"/>
  <c r="K276"/>
  <c r="K278"/>
  <c r="K280"/>
  <c r="K282"/>
  <c r="K284"/>
  <c r="K286"/>
  <c r="K294"/>
  <c r="K296"/>
  <c r="K298"/>
  <c r="K300"/>
  <c r="K243"/>
  <c r="K203"/>
  <c r="K205"/>
  <c r="K207"/>
  <c r="K211"/>
  <c r="K220"/>
  <c r="K222"/>
  <c r="K224"/>
  <c r="K226"/>
  <c r="K228"/>
  <c r="K230"/>
  <c r="K232"/>
  <c r="K234"/>
  <c r="K236"/>
  <c r="K14" i="233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9"/>
  <c r="J60"/>
  <c r="K60" s="1"/>
  <c r="K15" i="267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81" i="253"/>
  <c r="K90"/>
  <c r="K92"/>
  <c r="K94"/>
  <c r="K96"/>
  <c r="K101"/>
  <c r="K103"/>
  <c r="K105"/>
  <c r="K107"/>
  <c r="K109"/>
  <c r="K111"/>
  <c r="K113"/>
  <c r="K117"/>
  <c r="K119"/>
  <c r="K127"/>
  <c r="K129"/>
  <c r="K131"/>
  <c r="K133"/>
  <c r="K149"/>
  <c r="K151"/>
  <c r="K153"/>
  <c r="K155"/>
  <c r="K165"/>
  <c r="K167"/>
  <c r="K169"/>
  <c r="K171"/>
  <c r="K173"/>
  <c r="K177"/>
  <c r="J184"/>
  <c r="K184" s="1"/>
  <c r="K26" i="234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88"/>
  <c r="K90"/>
  <c r="K92"/>
  <c r="K31" i="249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J106"/>
  <c r="K106" s="1"/>
  <c r="K33" i="250"/>
  <c r="K35"/>
  <c r="K37"/>
  <c r="K39"/>
  <c r="K49"/>
  <c r="K62"/>
  <c r="K64"/>
  <c r="K66"/>
  <c r="K68"/>
  <c r="J71"/>
  <c r="K71" s="1"/>
  <c r="K23" i="235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J147"/>
  <c r="K147" s="1"/>
  <c r="J96" i="236"/>
  <c r="K96" s="1"/>
  <c r="J267"/>
  <c r="K267" s="1"/>
  <c r="J207" i="237"/>
  <c r="K12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K151"/>
  <c r="K153"/>
  <c r="K155"/>
  <c r="K157"/>
  <c r="K159"/>
  <c r="K161"/>
  <c r="K163"/>
  <c r="K165"/>
  <c r="K167"/>
  <c r="K169"/>
  <c r="K171"/>
  <c r="K173"/>
  <c r="K175"/>
  <c r="K177"/>
  <c r="K179"/>
  <c r="K181"/>
  <c r="K183"/>
  <c r="K185"/>
  <c r="K187"/>
  <c r="K189"/>
  <c r="K191"/>
  <c r="K193"/>
  <c r="K195"/>
  <c r="K197"/>
  <c r="K199"/>
  <c r="K201"/>
  <c r="K203"/>
  <c r="K205"/>
  <c r="K207"/>
  <c r="K27"/>
  <c r="K29"/>
  <c r="K31"/>
  <c r="K33"/>
  <c r="K35"/>
  <c r="K37"/>
  <c r="K39"/>
  <c r="K41"/>
  <c r="K43"/>
  <c r="K45"/>
  <c r="K47"/>
  <c r="K49"/>
  <c r="K51"/>
  <c r="K78"/>
  <c r="K80"/>
  <c r="K82"/>
  <c r="K84"/>
  <c r="J102"/>
  <c r="K102" s="1"/>
  <c r="J152" i="238"/>
  <c r="K152" s="1"/>
  <c r="K18"/>
  <c r="K22"/>
  <c r="K24"/>
  <c r="K26"/>
  <c r="K28"/>
  <c r="K30"/>
  <c r="K32"/>
  <c r="K34"/>
  <c r="K36"/>
  <c r="K38"/>
  <c r="K40"/>
  <c r="K42"/>
  <c r="K44"/>
  <c r="K46"/>
  <c r="K48"/>
  <c r="K50"/>
  <c r="K52"/>
  <c r="K164"/>
  <c r="K166"/>
  <c r="K168"/>
  <c r="K170"/>
  <c r="K172"/>
  <c r="K174"/>
  <c r="K176"/>
  <c r="K178"/>
  <c r="K180"/>
  <c r="K182"/>
  <c r="K184"/>
  <c r="K186"/>
  <c r="K188"/>
  <c r="K190"/>
  <c r="K192"/>
  <c r="K194"/>
  <c r="K196"/>
  <c r="K198"/>
  <c r="K200"/>
  <c r="K202"/>
  <c r="K204"/>
  <c r="K206"/>
  <c r="K208"/>
  <c r="K210"/>
  <c r="K212"/>
  <c r="K214"/>
  <c r="K216"/>
  <c r="K218"/>
  <c r="K220"/>
  <c r="K222"/>
  <c r="K224"/>
  <c r="K226"/>
  <c r="K228"/>
  <c r="K230"/>
  <c r="K232"/>
  <c r="K234"/>
  <c r="K236"/>
  <c r="K238"/>
  <c r="K240"/>
  <c r="K242"/>
  <c r="K244"/>
  <c r="K246"/>
  <c r="K248"/>
  <c r="K250"/>
  <c r="K252"/>
  <c r="K254"/>
  <c r="K256"/>
  <c r="K258"/>
  <c r="K260"/>
  <c r="K262"/>
  <c r="K264"/>
  <c r="K266"/>
  <c r="K268"/>
  <c r="K270"/>
  <c r="K272"/>
  <c r="K274"/>
  <c r="K276"/>
  <c r="K278"/>
  <c r="K280"/>
  <c r="K282"/>
  <c r="K284"/>
  <c r="K286"/>
  <c r="K288"/>
  <c r="K290"/>
  <c r="K292"/>
  <c r="K294"/>
  <c r="K296"/>
  <c r="K298"/>
  <c r="K300"/>
  <c r="K302"/>
  <c r="K304"/>
  <c r="K306"/>
  <c r="K308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K124"/>
  <c r="K126"/>
  <c r="K128"/>
  <c r="K130"/>
  <c r="K132"/>
  <c r="K134"/>
  <c r="K136"/>
  <c r="K138"/>
  <c r="K140"/>
  <c r="K142"/>
  <c r="K144"/>
  <c r="K146"/>
  <c r="K150"/>
  <c r="K43" i="239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8"/>
  <c r="J119"/>
  <c r="K119" s="1"/>
  <c r="K24"/>
  <c r="K26"/>
  <c r="K28"/>
  <c r="K30"/>
  <c r="K32"/>
  <c r="K34"/>
  <c r="K36"/>
  <c r="K38"/>
  <c r="J40"/>
  <c r="K40" s="1"/>
  <c r="J101" i="240"/>
  <c r="K101" s="1"/>
  <c r="K14"/>
  <c r="K16"/>
  <c r="K18"/>
  <c r="K20"/>
  <c r="K22"/>
  <c r="K24"/>
  <c r="K26"/>
  <c r="K28"/>
  <c r="K30"/>
  <c r="K32"/>
  <c r="K34"/>
  <c r="K36"/>
  <c r="K38"/>
  <c r="K53"/>
  <c r="K55"/>
  <c r="K57"/>
  <c r="K59"/>
  <c r="K61"/>
  <c r="K63"/>
  <c r="K65"/>
  <c r="K67"/>
  <c r="K69"/>
  <c r="K71"/>
  <c r="K73"/>
  <c r="K75"/>
  <c r="K98"/>
  <c r="K14" i="241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J61"/>
  <c r="K61" s="1"/>
  <c r="J59" i="243"/>
  <c r="K59" s="1"/>
  <c r="K44"/>
  <c r="K46"/>
  <c r="K48"/>
  <c r="K50"/>
  <c r="K52"/>
  <c r="K54"/>
  <c r="K56"/>
  <c r="K34"/>
  <c r="K36"/>
  <c r="K38"/>
  <c r="K40"/>
  <c r="J29" i="244"/>
  <c r="K29" s="1"/>
  <c r="K22"/>
  <c r="K26"/>
  <c r="K15" i="247"/>
  <c r="K17"/>
  <c r="K19"/>
  <c r="K21"/>
  <c r="K23"/>
  <c r="K25"/>
  <c r="K29"/>
  <c r="K31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J27" i="271"/>
  <c r="K27" s="1"/>
  <c r="K16" i="248"/>
  <c r="K18"/>
  <c r="K20"/>
  <c r="K22"/>
  <c r="K24"/>
  <c r="K31"/>
  <c r="K33"/>
  <c r="K35"/>
  <c r="K39"/>
  <c r="K41"/>
  <c r="K43"/>
  <c r="K45"/>
  <c r="K49"/>
  <c r="K63"/>
  <c r="K65"/>
  <c r="K67"/>
  <c r="K69"/>
  <c r="K71"/>
  <c r="J80"/>
  <c r="K80" s="1"/>
  <c r="K84" i="232"/>
  <c r="K19" i="210"/>
  <c r="K21"/>
  <c r="K23"/>
  <c r="K25"/>
  <c r="K27"/>
  <c r="K31"/>
  <c r="K33"/>
  <c r="K35"/>
  <c r="K37"/>
  <c r="K39"/>
  <c r="K48"/>
  <c r="K50"/>
  <c r="K52"/>
  <c r="K54"/>
  <c r="K56"/>
  <c r="K66"/>
  <c r="K68"/>
  <c r="K70"/>
  <c r="K72"/>
  <c r="K74"/>
  <c r="K76"/>
  <c r="K159" i="258"/>
  <c r="K12"/>
  <c r="K14"/>
  <c r="K16"/>
  <c r="K18"/>
  <c r="K20"/>
  <c r="K22"/>
  <c r="K24"/>
  <c r="K37"/>
  <c r="K39"/>
  <c r="K41"/>
  <c r="K43"/>
  <c r="K45"/>
  <c r="K47"/>
  <c r="K49"/>
  <c r="K51"/>
  <c r="K53"/>
  <c r="K55"/>
  <c r="J74"/>
  <c r="K74" s="1"/>
  <c r="G17" i="264"/>
  <c r="L71" i="209"/>
  <c r="M71" s="1"/>
  <c r="H186" i="258"/>
  <c r="H170"/>
  <c r="K170"/>
  <c r="E134" i="239"/>
  <c r="C282" i="236"/>
  <c r="E282" s="1"/>
  <c r="F282"/>
  <c r="I282" s="1"/>
  <c r="E152" i="238"/>
  <c r="E311"/>
  <c r="F326"/>
  <c r="E207" i="237"/>
  <c r="F221"/>
  <c r="D221"/>
  <c r="G221"/>
  <c r="H221" s="1"/>
  <c r="K62" i="253"/>
  <c r="K69"/>
  <c r="E122" i="234"/>
  <c r="K85" i="250"/>
  <c r="J135" i="247"/>
  <c r="K13"/>
  <c r="K115"/>
  <c r="K117"/>
  <c r="K119"/>
  <c r="K121"/>
  <c r="K123"/>
  <c r="K125"/>
  <c r="K131"/>
  <c r="K135"/>
  <c r="K100" i="232"/>
  <c r="K98"/>
  <c r="K94"/>
  <c r="K92"/>
  <c r="K91"/>
  <c r="I104"/>
  <c r="K70"/>
  <c r="K71"/>
  <c r="K72"/>
  <c r="K73"/>
  <c r="K74"/>
  <c r="K75"/>
  <c r="K76"/>
  <c r="K77"/>
  <c r="K78"/>
  <c r="K79"/>
  <c r="K80"/>
  <c r="K81"/>
  <c r="K82"/>
  <c r="K83"/>
  <c r="J104"/>
  <c r="K101"/>
  <c r="K103"/>
  <c r="E89"/>
  <c r="K99"/>
  <c r="K96"/>
  <c r="K95"/>
  <c r="K97"/>
  <c r="K93"/>
  <c r="H89"/>
  <c r="K13"/>
  <c r="K59"/>
  <c r="K60"/>
  <c r="K61"/>
  <c r="K62"/>
  <c r="K63"/>
  <c r="K64"/>
  <c r="K66"/>
  <c r="K67"/>
  <c r="K68"/>
  <c r="K69"/>
  <c r="K20"/>
  <c r="K28"/>
  <c r="K30"/>
  <c r="K32"/>
  <c r="K34"/>
  <c r="K36"/>
  <c r="K38"/>
  <c r="K40"/>
  <c r="K65"/>
  <c r="K15"/>
  <c r="K17"/>
  <c r="K19"/>
  <c r="K21"/>
  <c r="K23"/>
  <c r="K24"/>
  <c r="K25"/>
  <c r="K26"/>
  <c r="K27"/>
  <c r="K29"/>
  <c r="K31"/>
  <c r="K33"/>
  <c r="K35"/>
  <c r="K37"/>
  <c r="K39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14"/>
  <c r="K16"/>
  <c r="K18"/>
  <c r="K22"/>
  <c r="F91" i="250"/>
  <c r="E104" i="232"/>
  <c r="C105"/>
  <c r="D21" i="227"/>
  <c r="E21" s="1"/>
  <c r="C136" i="247"/>
  <c r="I136" s="1"/>
  <c r="E113"/>
  <c r="H113"/>
  <c r="E71" i="250"/>
  <c r="H78" i="259"/>
  <c r="E101" i="240"/>
  <c r="H106" i="249"/>
  <c r="K100" i="210"/>
  <c r="E104" i="234"/>
  <c r="E59" i="243"/>
  <c r="H80" i="248"/>
  <c r="H60" i="233"/>
  <c r="J135" i="152"/>
  <c r="E21" i="216"/>
  <c r="J21"/>
  <c r="K21" s="1"/>
  <c r="H40" i="239"/>
  <c r="G134"/>
  <c r="H134" s="1"/>
  <c r="K285" i="152"/>
  <c r="K15" i="216"/>
  <c r="D21" i="251"/>
  <c r="E21" s="1"/>
  <c r="H20"/>
  <c r="K14"/>
  <c r="K12"/>
  <c r="K10"/>
  <c r="D21" i="225"/>
  <c r="E21" s="1"/>
  <c r="J20"/>
  <c r="K20" s="1"/>
  <c r="K18"/>
  <c r="K13"/>
  <c r="K11"/>
  <c r="K9"/>
  <c r="K14" i="224"/>
  <c r="K12"/>
  <c r="K10"/>
  <c r="K17" i="223"/>
  <c r="K15"/>
  <c r="K92" i="259"/>
  <c r="K90"/>
  <c r="K88"/>
  <c r="K86"/>
  <c r="K84"/>
  <c r="K82"/>
  <c r="K80"/>
  <c r="E186" i="258"/>
  <c r="J186"/>
  <c r="K186" s="1"/>
  <c r="I101" i="210"/>
  <c r="E20" i="224"/>
  <c r="D21"/>
  <c r="E21" s="1"/>
  <c r="H152" i="238"/>
  <c r="G326"/>
  <c r="H326" s="1"/>
  <c r="H10" i="152"/>
  <c r="G287"/>
  <c r="H287" s="1"/>
  <c r="F21" i="226"/>
  <c r="I21" s="1"/>
  <c r="K18" i="251"/>
  <c r="G21" i="225"/>
  <c r="H15"/>
  <c r="J20" i="224"/>
  <c r="K18"/>
  <c r="H18" i="223"/>
  <c r="K12"/>
  <c r="K10"/>
  <c r="K283" i="152"/>
  <c r="K281"/>
  <c r="K279"/>
  <c r="K277"/>
  <c r="K275"/>
  <c r="K273"/>
  <c r="K271"/>
  <c r="K269"/>
  <c r="K267"/>
  <c r="K265"/>
  <c r="K263"/>
  <c r="K261"/>
  <c r="K259"/>
  <c r="K257"/>
  <c r="K255"/>
  <c r="K253"/>
  <c r="K197"/>
  <c r="K186"/>
  <c r="K184"/>
  <c r="K182"/>
  <c r="K180"/>
  <c r="K178"/>
  <c r="K176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3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I200" i="253"/>
  <c r="V18" i="260"/>
  <c r="W18" s="1"/>
  <c r="D20" i="230"/>
  <c r="I21" i="222"/>
  <c r="F21" i="218"/>
  <c r="H100" i="210"/>
  <c r="D42" i="271"/>
  <c r="E42" s="1"/>
  <c r="G74" i="243"/>
  <c r="K84" i="250"/>
  <c r="J91"/>
  <c r="K12" i="259"/>
  <c r="W16" i="260"/>
  <c r="W14"/>
  <c r="D19" i="261"/>
  <c r="K119" i="234"/>
  <c r="C19" i="217"/>
  <c r="C21" i="185"/>
  <c r="C326" i="238"/>
  <c r="I326" s="1"/>
  <c r="H256" i="153"/>
  <c r="E241"/>
  <c r="L10" i="255"/>
  <c r="L12"/>
  <c r="L14"/>
  <c r="L16"/>
  <c r="L18"/>
  <c r="L20"/>
  <c r="L22"/>
  <c r="L24"/>
  <c r="L26"/>
  <c r="L28"/>
  <c r="L30"/>
  <c r="E81" i="210"/>
  <c r="G105" i="232"/>
  <c r="E135" i="247"/>
  <c r="D44" i="244"/>
  <c r="E75" i="241"/>
  <c r="E90" i="250"/>
  <c r="K87"/>
  <c r="E88" i="267"/>
  <c r="H282" i="236"/>
  <c r="S18" i="260"/>
  <c r="K19" i="251"/>
  <c r="K17"/>
  <c r="K19" i="224"/>
  <c r="K17"/>
  <c r="K11" i="223"/>
  <c r="K9"/>
  <c r="G18" i="264"/>
  <c r="K284" i="152"/>
  <c r="K282"/>
  <c r="K280"/>
  <c r="K278"/>
  <c r="K276"/>
  <c r="K274"/>
  <c r="K272"/>
  <c r="K270"/>
  <c r="K268"/>
  <c r="K266"/>
  <c r="K264"/>
  <c r="K262"/>
  <c r="K260"/>
  <c r="K258"/>
  <c r="K256"/>
  <c r="K254"/>
  <c r="K252"/>
  <c r="K188"/>
  <c r="K185"/>
  <c r="K183"/>
  <c r="K181"/>
  <c r="K179"/>
  <c r="K177"/>
  <c r="K175"/>
  <c r="K173"/>
  <c r="K171"/>
  <c r="K169"/>
  <c r="K167"/>
  <c r="K165"/>
  <c r="K163"/>
  <c r="K161"/>
  <c r="K159"/>
  <c r="K157"/>
  <c r="K155"/>
  <c r="K153"/>
  <c r="K151"/>
  <c r="K149"/>
  <c r="K147"/>
  <c r="K145"/>
  <c r="K143"/>
  <c r="K141"/>
  <c r="K139"/>
  <c r="K137"/>
  <c r="K134"/>
  <c r="K132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9"/>
  <c r="L27" i="256"/>
  <c r="L21"/>
  <c r="L17"/>
  <c r="L13"/>
  <c r="L9"/>
  <c r="D326" i="238"/>
  <c r="K16" i="261"/>
  <c r="K16" i="217"/>
  <c r="I15" i="222"/>
  <c r="K15" s="1"/>
  <c r="K18" i="218"/>
  <c r="K13" i="244"/>
  <c r="K31"/>
  <c r="K33"/>
  <c r="K35"/>
  <c r="K37"/>
  <c r="K39"/>
  <c r="K41"/>
  <c r="K43"/>
  <c r="K10" i="227"/>
  <c r="K12"/>
  <c r="K14"/>
  <c r="F21"/>
  <c r="I21" s="1"/>
  <c r="K133" i="247"/>
  <c r="C221" i="237"/>
  <c r="I221" s="1"/>
  <c r="K240" i="153"/>
  <c r="K255"/>
  <c r="E327"/>
  <c r="E256"/>
  <c r="K9" i="269"/>
  <c r="K11"/>
  <c r="K16"/>
  <c r="F14" i="197"/>
  <c r="E8" i="266"/>
  <c r="H94" i="248"/>
  <c r="D136" i="247"/>
  <c r="E136" s="1"/>
  <c r="H44" i="244"/>
  <c r="H43"/>
  <c r="E73" i="243"/>
  <c r="F74"/>
  <c r="C76" i="241"/>
  <c r="I76" s="1"/>
  <c r="K83" i="250"/>
  <c r="K90"/>
  <c r="H120" i="249"/>
  <c r="H104" i="234"/>
  <c r="H122"/>
  <c r="F93" i="259"/>
  <c r="K116" i="247"/>
  <c r="K118"/>
  <c r="K120"/>
  <c r="K122"/>
  <c r="K124"/>
  <c r="K126"/>
  <c r="K134"/>
  <c r="K9" i="216"/>
  <c r="K11"/>
  <c r="K13"/>
  <c r="K13" i="241"/>
  <c r="K64"/>
  <c r="K66"/>
  <c r="K68"/>
  <c r="K70"/>
  <c r="K72"/>
  <c r="K74"/>
  <c r="K9" i="185"/>
  <c r="K11"/>
  <c r="K13"/>
  <c r="K18"/>
  <c r="F21"/>
  <c r="K77" i="258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K151"/>
  <c r="K153"/>
  <c r="K17" i="227"/>
  <c r="K19"/>
  <c r="R18" i="260"/>
  <c r="C328" i="153"/>
  <c r="I328" s="1"/>
  <c r="L9" i="255"/>
  <c r="L11"/>
  <c r="L13"/>
  <c r="L15"/>
  <c r="L17"/>
  <c r="L19"/>
  <c r="L21"/>
  <c r="L23"/>
  <c r="L25"/>
  <c r="L27"/>
  <c r="L29"/>
  <c r="E13" i="269"/>
  <c r="E101" i="210"/>
  <c r="I74" i="243"/>
  <c r="H88" i="267"/>
  <c r="E75" i="233"/>
  <c r="P69" i="209"/>
  <c r="J69"/>
  <c r="P68"/>
  <c r="J68"/>
  <c r="H13" i="261"/>
  <c r="G19"/>
  <c r="H19" s="1"/>
  <c r="H15" i="218"/>
  <c r="G21"/>
  <c r="H21" s="1"/>
  <c r="K15"/>
  <c r="J200" i="253"/>
  <c r="K200" s="1"/>
  <c r="J21" i="228"/>
  <c r="K21" s="1"/>
  <c r="K20" i="226"/>
  <c r="J21" i="224"/>
  <c r="K21" s="1"/>
  <c r="J18" i="223"/>
  <c r="K18" s="1"/>
  <c r="D19"/>
  <c r="K14" i="230"/>
  <c r="K13" i="217"/>
  <c r="I15" i="251"/>
  <c r="K15" s="1"/>
  <c r="H20" i="226"/>
  <c r="K19"/>
  <c r="K17"/>
  <c r="K13"/>
  <c r="K11"/>
  <c r="K9"/>
  <c r="J21" i="225"/>
  <c r="K21" s="1"/>
  <c r="H20" i="224"/>
  <c r="I15"/>
  <c r="F19" i="223"/>
  <c r="I19" s="1"/>
  <c r="H13"/>
  <c r="D287" i="152"/>
  <c r="K8"/>
  <c r="L29" i="256"/>
  <c r="L23"/>
  <c r="L19"/>
  <c r="L15"/>
  <c r="L11"/>
  <c r="K195" i="152"/>
  <c r="K187"/>
  <c r="K204"/>
  <c r="K206"/>
  <c r="K209"/>
  <c r="K211"/>
  <c r="K213"/>
  <c r="K215"/>
  <c r="K217"/>
  <c r="K219"/>
  <c r="K229"/>
  <c r="K232"/>
  <c r="K231"/>
  <c r="K222"/>
  <c r="K224"/>
  <c r="K226"/>
  <c r="K228"/>
  <c r="K234"/>
  <c r="K236"/>
  <c r="K238"/>
  <c r="K240"/>
  <c r="K242"/>
  <c r="K249"/>
  <c r="K250"/>
  <c r="K122" i="239"/>
  <c r="K124"/>
  <c r="K126"/>
  <c r="K128"/>
  <c r="K130"/>
  <c r="K132"/>
  <c r="K10" i="238"/>
  <c r="K187" i="253"/>
  <c r="K189"/>
  <c r="K191"/>
  <c r="K193"/>
  <c r="K195"/>
  <c r="K197"/>
  <c r="K199"/>
  <c r="W8" i="260"/>
  <c r="W12"/>
  <c r="K270" i="236"/>
  <c r="K272"/>
  <c r="K274"/>
  <c r="K276"/>
  <c r="K278"/>
  <c r="K280"/>
  <c r="G21" i="222"/>
  <c r="H21" s="1"/>
  <c r="I15" i="228"/>
  <c r="K17" i="216"/>
  <c r="K19"/>
  <c r="H20"/>
  <c r="D20" i="264"/>
  <c r="L20"/>
  <c r="K17" i="221"/>
  <c r="K19"/>
  <c r="I20" i="185"/>
  <c r="G200" i="253"/>
  <c r="H69"/>
  <c r="K13" i="223"/>
  <c r="J134" i="239"/>
  <c r="K134" s="1"/>
  <c r="G21" i="251"/>
  <c r="H21" s="1"/>
  <c r="K31" i="256"/>
  <c r="L31" s="1"/>
  <c r="J10" i="152"/>
  <c r="K10" s="1"/>
  <c r="K135"/>
  <c r="J15" i="225"/>
  <c r="K15" s="1"/>
  <c r="K20" i="185"/>
  <c r="K20" i="227"/>
  <c r="J15" i="226"/>
  <c r="K15" s="1"/>
  <c r="J15" i="224"/>
  <c r="K15" s="1"/>
  <c r="K15" i="228"/>
  <c r="L69" i="209"/>
  <c r="M69" s="1"/>
  <c r="L68"/>
  <c r="M68" s="1"/>
  <c r="J20" i="251"/>
  <c r="K20" s="1"/>
  <c r="H15"/>
  <c r="G21" i="226"/>
  <c r="H21" i="224"/>
  <c r="H15"/>
  <c r="G19" i="223"/>
  <c r="H19" s="1"/>
  <c r="J286" i="152"/>
  <c r="K286" s="1"/>
  <c r="L30" i="256"/>
  <c r="L26"/>
  <c r="L20"/>
  <c r="L16"/>
  <c r="L12"/>
  <c r="K243" i="152"/>
  <c r="K245"/>
  <c r="K247"/>
  <c r="K314" i="238"/>
  <c r="K316"/>
  <c r="K318"/>
  <c r="K320"/>
  <c r="K322"/>
  <c r="K324"/>
  <c r="K10" i="253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68"/>
  <c r="W9" i="260"/>
  <c r="W13"/>
  <c r="K10" i="236"/>
  <c r="K98"/>
  <c r="K10" i="230"/>
  <c r="K12"/>
  <c r="H14"/>
  <c r="K17"/>
  <c r="K12" i="234"/>
  <c r="K107"/>
  <c r="K109"/>
  <c r="K111"/>
  <c r="K113"/>
  <c r="K115"/>
  <c r="K121"/>
  <c r="K10" i="261"/>
  <c r="K12"/>
  <c r="F19" i="217"/>
  <c r="K15"/>
  <c r="K17"/>
  <c r="H15" i="228"/>
  <c r="K18"/>
  <c r="K13" i="250"/>
  <c r="K74"/>
  <c r="K76"/>
  <c r="K78"/>
  <c r="K80"/>
  <c r="K82"/>
  <c r="K10" i="218"/>
  <c r="K12"/>
  <c r="K14"/>
  <c r="G20" i="264"/>
  <c r="K20"/>
  <c r="K17" i="185"/>
  <c r="K19"/>
  <c r="D21" i="221"/>
  <c r="H20"/>
  <c r="K32" i="244"/>
  <c r="K34"/>
  <c r="K36"/>
  <c r="K38"/>
  <c r="K40"/>
  <c r="K42"/>
  <c r="K9" i="227"/>
  <c r="K11"/>
  <c r="K13"/>
  <c r="G21"/>
  <c r="K193" i="152"/>
  <c r="K191"/>
  <c r="K116"/>
  <c r="K58" i="253"/>
  <c r="K155" i="258"/>
  <c r="J199" i="152"/>
  <c r="K199" s="1"/>
  <c r="I19" i="217"/>
  <c r="I21" i="185"/>
  <c r="P71" i="209"/>
  <c r="J71"/>
  <c r="E69" i="253"/>
  <c r="D200"/>
  <c r="E200" s="1"/>
  <c r="E13" i="217"/>
  <c r="D19"/>
  <c r="G89" i="267"/>
  <c r="H89" s="1"/>
  <c r="H74"/>
  <c r="E15" i="185"/>
  <c r="D21"/>
  <c r="H15" i="221"/>
  <c r="G21"/>
  <c r="H21" s="1"/>
  <c r="J282" i="236"/>
  <c r="K282" s="1"/>
  <c r="K13" i="261"/>
  <c r="P70" i="209"/>
  <c r="H21" i="225"/>
  <c r="K20" i="224"/>
  <c r="K198" i="152"/>
  <c r="K201"/>
  <c r="K208"/>
  <c r="K196"/>
  <c r="K203"/>
  <c r="K205"/>
  <c r="K207"/>
  <c r="K210"/>
  <c r="K212"/>
  <c r="K214"/>
  <c r="K216"/>
  <c r="K218"/>
  <c r="K220"/>
  <c r="K230"/>
  <c r="K251"/>
  <c r="K221"/>
  <c r="K223"/>
  <c r="K225"/>
  <c r="K227"/>
  <c r="K233"/>
  <c r="K235"/>
  <c r="K237"/>
  <c r="K239"/>
  <c r="K241"/>
  <c r="K248"/>
  <c r="K10" i="239"/>
  <c r="K42"/>
  <c r="K121"/>
  <c r="K123"/>
  <c r="K125"/>
  <c r="K127"/>
  <c r="K129"/>
  <c r="K131"/>
  <c r="K133"/>
  <c r="K154" i="238"/>
  <c r="K186" i="253"/>
  <c r="K188"/>
  <c r="K190"/>
  <c r="K192"/>
  <c r="K194"/>
  <c r="K196"/>
  <c r="K198"/>
  <c r="W10" i="260"/>
  <c r="K269" i="236"/>
  <c r="K271"/>
  <c r="K273"/>
  <c r="K275"/>
  <c r="K277"/>
  <c r="K279"/>
  <c r="K281"/>
  <c r="E20" i="230"/>
  <c r="G20"/>
  <c r="K15" i="261"/>
  <c r="K17"/>
  <c r="H18" i="217"/>
  <c r="K82" i="248"/>
  <c r="K84"/>
  <c r="K86"/>
  <c r="K88"/>
  <c r="K90"/>
  <c r="K92"/>
  <c r="K94"/>
  <c r="K77" i="267"/>
  <c r="K79"/>
  <c r="K81"/>
  <c r="K83"/>
  <c r="K85"/>
  <c r="K87"/>
  <c r="K9" i="222"/>
  <c r="K11"/>
  <c r="K13"/>
  <c r="K17" i="218"/>
  <c r="K19"/>
  <c r="H20" i="185"/>
  <c r="K174" i="258"/>
  <c r="K176"/>
  <c r="K178"/>
  <c r="K180"/>
  <c r="K182"/>
  <c r="K184"/>
  <c r="K9" i="229"/>
  <c r="K11"/>
  <c r="G18"/>
  <c r="K87" i="152"/>
  <c r="K89"/>
  <c r="K131"/>
  <c r="K92"/>
  <c r="K94"/>
  <c r="K106"/>
  <c r="K97"/>
  <c r="K102"/>
  <c r="K99"/>
  <c r="K103"/>
  <c r="K105"/>
  <c r="K108"/>
  <c r="K110"/>
  <c r="K112"/>
  <c r="K114"/>
  <c r="K118"/>
  <c r="K190"/>
  <c r="I20" i="221"/>
  <c r="K20" s="1"/>
  <c r="E19" i="261"/>
  <c r="J19"/>
  <c r="K19" s="1"/>
  <c r="H13" i="217"/>
  <c r="G19"/>
  <c r="H19" s="1"/>
  <c r="E74" i="267"/>
  <c r="D89"/>
  <c r="E15" i="218"/>
  <c r="D21"/>
  <c r="H15" i="185"/>
  <c r="G21"/>
  <c r="H21" s="1"/>
  <c r="F20" i="264"/>
  <c r="M20"/>
  <c r="I20"/>
  <c r="I21" i="218"/>
  <c r="L24" i="256"/>
  <c r="E138" i="153"/>
  <c r="I31" i="255"/>
  <c r="I13" i="269"/>
  <c r="K13" s="1"/>
  <c r="H13"/>
  <c r="K108" i="234"/>
  <c r="K110"/>
  <c r="K112"/>
  <c r="K114"/>
  <c r="K116"/>
  <c r="K122"/>
  <c r="K9" i="261"/>
  <c r="K11"/>
  <c r="K17" i="228"/>
  <c r="K19"/>
  <c r="H20"/>
  <c r="K73" i="250"/>
  <c r="K75"/>
  <c r="K77"/>
  <c r="K79"/>
  <c r="K81"/>
  <c r="K9" i="218"/>
  <c r="K11"/>
  <c r="K13"/>
  <c r="H15" i="216"/>
  <c r="K18"/>
  <c r="E20"/>
  <c r="E20" i="264"/>
  <c r="J20"/>
  <c r="K78" i="25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K124"/>
  <c r="K126"/>
  <c r="K128"/>
  <c r="K130"/>
  <c r="K132"/>
  <c r="K134"/>
  <c r="K136"/>
  <c r="K138"/>
  <c r="K140"/>
  <c r="K142"/>
  <c r="K144"/>
  <c r="K146"/>
  <c r="K148"/>
  <c r="K150"/>
  <c r="K152"/>
  <c r="K169"/>
  <c r="E12" i="229"/>
  <c r="H12"/>
  <c r="K15"/>
  <c r="E17"/>
  <c r="K10" i="249"/>
  <c r="K13"/>
  <c r="K108"/>
  <c r="K110"/>
  <c r="K112"/>
  <c r="K114"/>
  <c r="K116"/>
  <c r="K118"/>
  <c r="K120"/>
  <c r="K62" i="233"/>
  <c r="K64"/>
  <c r="K66"/>
  <c r="K68"/>
  <c r="K70"/>
  <c r="K72"/>
  <c r="K74"/>
  <c r="K9" i="221"/>
  <c r="K11"/>
  <c r="K13"/>
  <c r="H15" i="227"/>
  <c r="K18"/>
  <c r="E20"/>
  <c r="K88" i="152"/>
  <c r="K90"/>
  <c r="K91"/>
  <c r="K93"/>
  <c r="K95"/>
  <c r="K96"/>
  <c r="K101"/>
  <c r="K98"/>
  <c r="K100"/>
  <c r="K104"/>
  <c r="K107"/>
  <c r="K109"/>
  <c r="K111"/>
  <c r="K113"/>
  <c r="K115"/>
  <c r="K189"/>
  <c r="H20" i="264"/>
  <c r="E199" i="152"/>
  <c r="K118" i="234"/>
  <c r="K120"/>
  <c r="K60" i="253"/>
  <c r="K158" i="258"/>
  <c r="K61" i="243"/>
  <c r="K63"/>
  <c r="K65"/>
  <c r="K67"/>
  <c r="K69"/>
  <c r="K71"/>
  <c r="K73"/>
  <c r="F200" i="253"/>
  <c r="K102" i="232"/>
  <c r="K104"/>
  <c r="H10" i="153"/>
  <c r="K137"/>
  <c r="K310"/>
  <c r="E202"/>
  <c r="F31" i="255"/>
  <c r="K10" i="269"/>
  <c r="K12"/>
  <c r="G19"/>
  <c r="H19" s="1"/>
  <c r="K132" i="247"/>
  <c r="K201" i="153"/>
  <c r="K17" i="269"/>
  <c r="E10" i="153"/>
  <c r="D19" i="269"/>
  <c r="E76" i="241"/>
  <c r="G101" i="210"/>
  <c r="D105" i="232"/>
  <c r="F105"/>
  <c r="H104"/>
  <c r="F95" i="248"/>
  <c r="H95" s="1"/>
  <c r="F42" i="271"/>
  <c r="I42" s="1"/>
  <c r="G136" i="247"/>
  <c r="H81" i="210"/>
  <c r="E41" i="271"/>
  <c r="G42"/>
  <c r="J42" s="1"/>
  <c r="I44" i="244"/>
  <c r="E44"/>
  <c r="D95" i="248"/>
  <c r="D74" i="243"/>
  <c r="H59"/>
  <c r="G76" i="241"/>
  <c r="H76" s="1"/>
  <c r="E61"/>
  <c r="H29" i="244"/>
  <c r="J44"/>
  <c r="K44" s="1"/>
  <c r="H91" i="250"/>
  <c r="H71"/>
  <c r="F121" i="249"/>
  <c r="I121" s="1"/>
  <c r="I76" i="233"/>
  <c r="D121" i="249"/>
  <c r="G123" i="234"/>
  <c r="H123" s="1"/>
  <c r="C93" i="259"/>
  <c r="I93" s="1"/>
  <c r="G93"/>
  <c r="H93" s="1"/>
  <c r="E199" i="253"/>
  <c r="H76" i="233"/>
  <c r="C91" i="250"/>
  <c r="I91" s="1"/>
  <c r="J76" i="233"/>
  <c r="K76" s="1"/>
  <c r="E76"/>
  <c r="D123" i="234"/>
  <c r="D93" i="259"/>
  <c r="E60" i="233"/>
  <c r="K42" i="271" l="1"/>
  <c r="K10" i="153"/>
  <c r="J221" i="237"/>
  <c r="K221" s="1"/>
  <c r="H105" i="232"/>
  <c r="G328" i="153"/>
  <c r="H328" s="1"/>
  <c r="K91" i="250"/>
  <c r="E91"/>
  <c r="H121" i="249"/>
  <c r="E326" i="238"/>
  <c r="J326"/>
  <c r="K326" s="1"/>
  <c r="E221" i="237"/>
  <c r="H74" i="243"/>
  <c r="T18" i="260"/>
  <c r="J89" i="267"/>
  <c r="K89" s="1"/>
  <c r="E89"/>
  <c r="H20" i="230"/>
  <c r="J20"/>
  <c r="K20" s="1"/>
  <c r="E21" i="221"/>
  <c r="J21"/>
  <c r="K21" s="1"/>
  <c r="E19" i="223"/>
  <c r="J19"/>
  <c r="K19" s="1"/>
  <c r="H200" i="253"/>
  <c r="J21" i="251"/>
  <c r="K21" s="1"/>
  <c r="E123" i="234"/>
  <c r="J123"/>
  <c r="K123" s="1"/>
  <c r="E93" i="259"/>
  <c r="J93"/>
  <c r="K93" s="1"/>
  <c r="H136" i="247"/>
  <c r="J136"/>
  <c r="K136" s="1"/>
  <c r="H101" i="210"/>
  <c r="J101"/>
  <c r="K101" s="1"/>
  <c r="J121" i="249"/>
  <c r="K121" s="1"/>
  <c r="E121"/>
  <c r="E95" i="248"/>
  <c r="J95"/>
  <c r="E105" i="232"/>
  <c r="J105"/>
  <c r="E21" i="185"/>
  <c r="J21"/>
  <c r="K21" s="1"/>
  <c r="E19" i="217"/>
  <c r="J19"/>
  <c r="K19" s="1"/>
  <c r="H21" i="226"/>
  <c r="J21"/>
  <c r="K21" s="1"/>
  <c r="I105" i="232"/>
  <c r="E21" i="218"/>
  <c r="J21"/>
  <c r="K21" s="1"/>
  <c r="H18" i="229"/>
  <c r="J18"/>
  <c r="K18" s="1"/>
  <c r="I95" i="248"/>
  <c r="E74" i="243"/>
  <c r="J74"/>
  <c r="K74" s="1"/>
  <c r="E19" i="269"/>
  <c r="J19"/>
  <c r="K19" s="1"/>
  <c r="H21" i="227"/>
  <c r="J21"/>
  <c r="K21" s="1"/>
  <c r="E287" i="152"/>
  <c r="J287"/>
  <c r="K287" s="1"/>
  <c r="H42" i="271"/>
  <c r="J76" i="241"/>
  <c r="K76" s="1"/>
  <c r="J21" i="222"/>
  <c r="K21" s="1"/>
  <c r="K105" i="232" l="1"/>
  <c r="K95" i="248"/>
  <c r="E311" i="153"/>
  <c r="D328"/>
  <c r="E328" l="1"/>
  <c r="J328"/>
  <c r="K328" s="1"/>
</calcChain>
</file>

<file path=xl/sharedStrings.xml><?xml version="1.0" encoding="utf-8"?>
<sst xmlns="http://schemas.openxmlformats.org/spreadsheetml/2006/main" count="11894" uniqueCount="7460">
  <si>
    <t>L026823</t>
  </si>
  <si>
    <t>Кратка аналитички оријентисана психотерапија</t>
  </si>
  <si>
    <t>090903</t>
  </si>
  <si>
    <t>Групна аналитичка психотерапија (мала група )</t>
  </si>
  <si>
    <t>92003-00</t>
  </si>
  <si>
    <t>Детоксикација од алкохола</t>
  </si>
  <si>
    <t>96075-00</t>
  </si>
  <si>
    <t>Саветовање или подучавање о бризи о самом себи</t>
  </si>
  <si>
    <t>Детекција психоактивних супстанци у урину код зависнока</t>
  </si>
  <si>
    <t>Саветовање и подучавање о одржавању здравља и опоравка</t>
  </si>
  <si>
    <t>Процена самосталности</t>
  </si>
  <si>
    <t>Интрамускуларно давање фарм.сред.хранљива супстанца</t>
  </si>
  <si>
    <t>Орално давање фарм.средст.,друго и некласификовано фар.сред.</t>
  </si>
  <si>
    <t>Саветовање или информисање пацијената о примени пропусаног лека</t>
  </si>
  <si>
    <t>Испитивање подељене пажње</t>
  </si>
  <si>
    <t xml:space="preserve">Испитивање концетрације пажње, тенацитет </t>
  </si>
  <si>
    <t>Испитивање флексибилности пажње (вигилитет)</t>
  </si>
  <si>
    <t>96022-00</t>
  </si>
  <si>
    <t>Процена одржавања здравља или опоравка</t>
  </si>
  <si>
    <t>96032-00</t>
  </si>
  <si>
    <t>Психосоцијална процена</t>
  </si>
  <si>
    <t>96034-00</t>
  </si>
  <si>
    <t>Процена узимања алкохола и осталих дрога (лекова)</t>
  </si>
  <si>
    <t>96074-00</t>
  </si>
  <si>
    <t>Саветовање и подучавање о зависности о коцкању и клађењу</t>
  </si>
  <si>
    <t>Орална нутритивна подршка</t>
  </si>
  <si>
    <t>Интрамускуларно давање фармаколошког средства ,антиинфективно средство</t>
  </si>
  <si>
    <t>96197-04</t>
  </si>
  <si>
    <t>Интравенско давање фармак.средства стероид</t>
  </si>
  <si>
    <t>Субкутано давање фарм.сред.,тромболитичко средство</t>
  </si>
  <si>
    <t>Субкутано давање фарм.средства ,инсулин</t>
  </si>
  <si>
    <t>Орално давање фарм.сред.,антиинфективно средство</t>
  </si>
  <si>
    <t>Орално давање фарм.средст.инсулин</t>
  </si>
  <si>
    <t>Орално давање фарм.средства,друго и некласификовано фарм.средство</t>
  </si>
  <si>
    <t>090106</t>
  </si>
  <si>
    <t>Роошахов тест испитивања личхости</t>
  </si>
  <si>
    <t>Пријемно - ургентна служба</t>
  </si>
  <si>
    <t>Уклањање страног тела из коже и подкожног ткива инцизија</t>
  </si>
  <si>
    <t>Одстрањивање страног тела из меког ткива неклласификовано на другом месту</t>
  </si>
  <si>
    <t xml:space="preserve">Обрада опекотине без ексцизије </t>
  </si>
  <si>
    <t>90765-00</t>
  </si>
  <si>
    <t>Израда подсешавања уређаја за имобилизацију,једноставна</t>
  </si>
  <si>
    <t>Испирање катетера, некласификовано на другом месту</t>
  </si>
  <si>
    <t>Интрамускуларно давање фарм.средства ,инсулин</t>
  </si>
  <si>
    <t>Детекција психоактивних субстанци у урину код зависника</t>
  </si>
  <si>
    <t>Обрада опекотине са ексцизијом ,мање од 10% тела обрађ.или ексцидирано</t>
  </si>
  <si>
    <t>Репарација ране на кожи и подкожном ткиву лица или врата површинска</t>
  </si>
  <si>
    <t>Екцизија чира на кожи и поткожном ткиву</t>
  </si>
  <si>
    <t>Затворена масажа срца</t>
  </si>
  <si>
    <t>Субкутано давање фармаколошког средства, друго и некласификовано фармаколошко средство</t>
  </si>
  <si>
    <t>Неназначен начин давања фармаколошког средства, друго и некласификовано фармаколоско средство</t>
  </si>
  <si>
    <t>Инцизија и дреназа дојке</t>
  </si>
  <si>
    <t>53203-00</t>
  </si>
  <si>
    <t>90661-00</t>
  </si>
  <si>
    <t>Остале инцизије  коже и поткожног ткива</t>
  </si>
  <si>
    <t>90675-00</t>
  </si>
  <si>
    <t>Остале репарације козе и поткозног ткива</t>
  </si>
  <si>
    <t>Оделење за палијативно збрињавање и продужену негу</t>
  </si>
  <si>
    <t>Остале електрокардиографије</t>
  </si>
  <si>
    <t>96079-00</t>
  </si>
  <si>
    <t>Удружене здравствене процедуре</t>
  </si>
  <si>
    <t>Замена каниле за трахеостомију</t>
  </si>
  <si>
    <t>Испирање гастростоме или ентеростоме</t>
  </si>
  <si>
    <t>92099-00</t>
  </si>
  <si>
    <r>
      <t xml:space="preserve">Назив здравствене установе </t>
    </r>
    <r>
      <rPr>
        <b/>
        <sz val="10"/>
        <rFont val="HelveticaPlain"/>
        <charset val="238"/>
      </rPr>
      <t>Општа болница"Стефан Високи"</t>
    </r>
  </si>
  <si>
    <r>
      <t xml:space="preserve">Матични број здравствене установе </t>
    </r>
    <r>
      <rPr>
        <b/>
        <sz val="10"/>
        <rFont val="HelveticaPlain"/>
        <charset val="238"/>
      </rPr>
      <t>6113079</t>
    </r>
  </si>
  <si>
    <t>Служба неурологије (Стационар и Дневна болница)</t>
  </si>
  <si>
    <t>(Стационар и Дневна болница)</t>
  </si>
  <si>
    <t>Служба опште хирургије(Стационар и Дневна болница)</t>
  </si>
  <si>
    <t>Служба дечје болести (Стационар и Дневна болница)</t>
  </si>
  <si>
    <t>Служба за плућне болести(Стационар и Дневна болница)</t>
  </si>
  <si>
    <t>Служба урологије(Стационар и дневна болница)</t>
  </si>
  <si>
    <t>Остали уградни материјал 1+10+11</t>
  </si>
  <si>
    <t>Број здравствених сарадника према нормативу</t>
  </si>
  <si>
    <t>Технички радници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</si>
  <si>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</si>
  <si>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</si>
  <si>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49518-00</t>
  </si>
  <si>
    <t>Потпуна артроплкастика колена,једнострана</t>
  </si>
  <si>
    <t>35500-00</t>
  </si>
  <si>
    <t>Хемодијализа дневна болница</t>
  </si>
  <si>
    <t>Хемодијалиѕа -дневна болница</t>
  </si>
  <si>
    <t>Служба нефрологије-преддијализна  амбуланта</t>
  </si>
  <si>
    <t>Служба онкологије са дневном болницом</t>
  </si>
  <si>
    <t>8. УГРАДЊА ИМПЛАНТАТА У ОРТОПЕДИЈИ (КУКОВИ И КОЛЕНА) Потпуна артропластиказглоба кука</t>
  </si>
  <si>
    <t>ТЕРМО 1</t>
  </si>
  <si>
    <r>
      <t>Хируршки захват на карпалном тунелу (декомпресија</t>
    </r>
    <r>
      <rPr>
        <i/>
        <sz val="10"/>
        <rFont val="Times New Roman"/>
        <family val="1"/>
      </rPr>
      <t>n.medianus-a</t>
    </r>
    <r>
      <rPr>
        <b/>
        <sz val="10"/>
        <rFont val="Times New Roman"/>
        <family val="1"/>
      </rPr>
      <t>)</t>
    </r>
  </si>
  <si>
    <r>
      <t>Нестабилна</t>
    </r>
    <r>
      <rPr>
        <b/>
        <i/>
        <sz val="10"/>
        <rFont val="Times New Roman"/>
        <family val="1"/>
      </rPr>
      <t>angina pectoris</t>
    </r>
    <r>
      <rPr>
        <b/>
        <sz val="10"/>
        <rFont val="Times New Roman"/>
        <family val="1"/>
      </rPr>
      <t>са врло тешким или тешким KK</t>
    </r>
  </si>
  <si>
    <r>
      <t>Нестабилна</t>
    </r>
    <r>
      <rPr>
        <b/>
        <i/>
        <sz val="10"/>
        <rFont val="Times New Roman"/>
        <family val="1"/>
      </rPr>
      <t>angina pectoris</t>
    </r>
    <r>
      <rPr>
        <b/>
        <sz val="10"/>
        <rFont val="Times New Roman"/>
        <family val="1"/>
      </rPr>
      <t>без врло тешких или тешких KK</t>
    </r>
  </si>
  <si>
    <r>
      <t>Отворена холецистектомија са затвореним испитивањем проходности</t>
    </r>
    <r>
      <rPr>
        <b/>
        <i/>
        <sz val="10"/>
        <rFont val="Times New Roman"/>
        <family val="1"/>
      </rPr>
      <t>ductus choledocus-а</t>
    </r>
    <r>
      <rPr>
        <b/>
        <sz val="10"/>
        <rFont val="Times New Roman"/>
        <family val="1"/>
      </rPr>
      <t>или са врло тешким КК</t>
    </r>
  </si>
  <si>
    <r>
      <t>Отворена холецистектомија без затворених испитивања проходности</t>
    </r>
    <r>
      <rPr>
        <b/>
        <i/>
        <sz val="10"/>
        <rFont val="Times New Roman"/>
        <family val="1"/>
      </rPr>
      <t>ductus choledocus-а</t>
    </r>
    <r>
      <rPr>
        <b/>
        <sz val="10"/>
        <rFont val="Times New Roman"/>
        <family val="1"/>
      </rPr>
      <t>или без врло тешких КК</t>
    </r>
  </si>
  <si>
    <t>Вакцинација против хепатитиса Б</t>
  </si>
  <si>
    <t>96026-00</t>
  </si>
  <si>
    <t>Процена исхране/дневног уноса хране</t>
  </si>
  <si>
    <t>Саветовање или подучавање о исхрани/дневном уносу хране</t>
  </si>
  <si>
    <t>96203-07</t>
  </si>
  <si>
    <t>Орално давање фарм.средст.,хранњива субстанца</t>
  </si>
  <si>
    <t>Орално давање фармакол.средства,електролит</t>
  </si>
  <si>
    <t>Орално давање фармакол.средства,друго и некласификовано фарм.сред.</t>
  </si>
  <si>
    <t xml:space="preserve">Пласирање браунииле </t>
  </si>
  <si>
    <t>42503-00</t>
  </si>
  <si>
    <t>Офталмолошки преглед</t>
  </si>
  <si>
    <t>92042-00</t>
  </si>
  <si>
    <t xml:space="preserve">Немеханичка метода реанимације </t>
  </si>
  <si>
    <t>Примена тетанусног токсина</t>
  </si>
  <si>
    <t>Неки други нацин дававања фарм.сред. др и некласификовано фарм. средство</t>
  </si>
  <si>
    <t>090050</t>
  </si>
  <si>
    <t>Испитивање координације покрета</t>
  </si>
  <si>
    <t>Испитивање говорног статуса и гласа батеријом тестова</t>
  </si>
  <si>
    <t>Рехабилитација ринолалија</t>
  </si>
  <si>
    <t>Фонијатријске вежбе</t>
  </si>
  <si>
    <t>Фонијатријске вежбе-вежбе релаксације</t>
  </si>
  <si>
    <t>Артикулациони третман</t>
  </si>
  <si>
    <t>Корекциони третман поремећаја говора</t>
  </si>
  <si>
    <t>Упутство за рад и савет родитељима детета оштећеног гласа</t>
  </si>
  <si>
    <t>Дефектолошка анамнеза и обсервација</t>
  </si>
  <si>
    <t>Контролни преглед логопеда</t>
  </si>
  <si>
    <t>Увежбавање вештине говора и активности повезане са сензорном (Сензомоторном неуролошком функцијом)</t>
  </si>
  <si>
    <t>96134-00</t>
  </si>
  <si>
    <t>Увежбавање гласа</t>
  </si>
  <si>
    <t>96135-00</t>
  </si>
  <si>
    <t xml:space="preserve">Увежбавање вештина говора </t>
  </si>
  <si>
    <t>96137-00</t>
  </si>
  <si>
    <t>Увежбавање језичких вештина</t>
  </si>
  <si>
    <t>96175-00</t>
  </si>
  <si>
    <t>Ментална -бихевиорална процена</t>
  </si>
  <si>
    <t>Интрамускуларно давање фармаколошког средства, антинеоплатично</t>
  </si>
  <si>
    <t>Интрамускуларно давање фармаколошког средства, тромбволитичко средство</t>
  </si>
  <si>
    <t>Интравенско давање фармаколошког сред.,антиинфективно сред.</t>
  </si>
  <si>
    <t>Субкутано давање инсулин</t>
  </si>
  <si>
    <t>Субкутано давање фармаколошког средства .друго и некласификовано фарм.средство</t>
  </si>
  <si>
    <t>Сурдопедагошки преглед и утврђивање говорних мана</t>
  </si>
  <si>
    <t xml:space="preserve">Интрамускуларно давање фарм средства стероид </t>
  </si>
  <si>
    <t xml:space="preserve">Саветовање или информисање пацијента о примени прописаног лека </t>
  </si>
  <si>
    <t>260076</t>
  </si>
  <si>
    <t>Хибридна глава</t>
  </si>
  <si>
    <t>Хибридни линер</t>
  </si>
  <si>
    <t>Биартикуларна протеза кука</t>
  </si>
  <si>
    <t>Остали уградни материјал у ортопедији</t>
  </si>
  <si>
    <t>OM077999</t>
  </si>
  <si>
    <t>Уградни материјал без бар кода</t>
  </si>
  <si>
    <t>OR000020</t>
  </si>
  <si>
    <t>Плоча</t>
  </si>
  <si>
    <t>Киршнер игла</t>
  </si>
  <si>
    <t>OR000030</t>
  </si>
  <si>
    <t>Кортикални шраф</t>
  </si>
  <si>
    <t>10. Офталмологија</t>
  </si>
  <si>
    <t>IS180004</t>
  </si>
  <si>
    <t xml:space="preserve">Задњекоморна сочива </t>
  </si>
  <si>
    <t>Предњекоморна сочива</t>
  </si>
  <si>
    <t>11. Урологија и нефрологија</t>
  </si>
  <si>
    <t>UM000005</t>
  </si>
  <si>
    <t>Траке за урологију ТОТ</t>
  </si>
  <si>
    <t>ГРУПА САНИТЕТСКОГ МАТЕРИЈАЛА</t>
  </si>
  <si>
    <t>8.1.</t>
  </si>
  <si>
    <t>ДИЈАГНОСТИЧКИ МАТЕРИЈАЛ (УКУПНО)</t>
  </si>
  <si>
    <t>8.2.</t>
  </si>
  <si>
    <t>ТЕРАПИЈСКИ МАТЕРИЈАЛ (УКУПНО)</t>
  </si>
  <si>
    <t>8.3.</t>
  </si>
  <si>
    <t>ЛАБОРАТОРИЈСКИ  МАТЕРИЈАЛ-РЕАГЕНСИ (УКУПНО)</t>
  </si>
  <si>
    <t>8.3.1.</t>
  </si>
  <si>
    <t>РЕАГЕНСИ-ХОРМОНИ (УКУПНО)</t>
  </si>
  <si>
    <t>8.3.2.</t>
  </si>
  <si>
    <t>РЕАГЕНСИ - ТУМОР МАРКЕРИ (УКУПНО)</t>
  </si>
  <si>
    <t>8.4.</t>
  </si>
  <si>
    <t>САНИТЕТСКИ И МЕДИЦИНСКИ МАТЕРИЈАЛ - ОПШТИ (УКУПНО)</t>
  </si>
  <si>
    <t>8.5.</t>
  </si>
  <si>
    <t>ОСТАЛИ САНИТЕТСКИ И МЕДИЦИНСКИ ПОТРОШНИ МАТЕРИЈАЛ (УКУПНО)</t>
  </si>
  <si>
    <t>8.</t>
  </si>
  <si>
    <t>САНИТЕТСКИ И МЕДИЦИНСКИ ПОТРОШНИ МАТЕРИЈАЛ (ЗБИР)</t>
  </si>
  <si>
    <t xml:space="preserve">Групе процедура / Назив услуге 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</si>
  <si>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</si>
  <si>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</si>
  <si>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</si>
  <si>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</si>
  <si>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</si>
  <si>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</si>
  <si>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</si>
  <si>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</si>
  <si>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</si>
  <si>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</si>
  <si>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ЗДРАВСТВЕНЕ УСЛУГЕ ПРУЖЕНЕ ОСИГУРАНИМ ЛИЦИМА</t>
  </si>
  <si>
    <t>СТАЦИОНАРНО ЛЕЧЕЊЕ</t>
  </si>
  <si>
    <t xml:space="preserve">                       УКУПНО</t>
  </si>
  <si>
    <t>ШИФРА</t>
  </si>
  <si>
    <t>НАЗИВ</t>
  </si>
  <si>
    <t xml:space="preserve">Служба неурологије </t>
  </si>
  <si>
    <t>Служба ортопедије и трауматологије</t>
  </si>
  <si>
    <t>Служба оториноларингологије</t>
  </si>
  <si>
    <t>Служба гинеко. и акуш.- одсек гинекологије</t>
  </si>
  <si>
    <t>Служба гинекол.и акушерства -Акушерство</t>
  </si>
  <si>
    <t>Служба за дечје болести</t>
  </si>
  <si>
    <t>Служба дијализе</t>
  </si>
  <si>
    <t>Служба офталмологије(и ортооптика)</t>
  </si>
  <si>
    <t>Служба ургентне медицине</t>
  </si>
  <si>
    <t>Ендокринолошка амбуланта</t>
  </si>
  <si>
    <t>Нефрологија</t>
  </si>
  <si>
    <t>Онкологија</t>
  </si>
  <si>
    <t>Анестезија</t>
  </si>
  <si>
    <t>Интензивна нега</t>
  </si>
  <si>
    <t xml:space="preserve">Терапијско затварање ока завојем </t>
  </si>
  <si>
    <t>Неки други начин давања фармаколошког средства, друго и некласификовано фармаколошко средство</t>
  </si>
  <si>
    <t>Процена нистагмуса</t>
  </si>
  <si>
    <t>42770-00</t>
  </si>
  <si>
    <t>Уништавање цилијарног тела(циклодеструктивне антиглаукомне промене)</t>
  </si>
  <si>
    <t>42824-00</t>
  </si>
  <si>
    <t>Ретробулбарна ињекција алкохола или других лекова</t>
  </si>
  <si>
    <t>Катетеризација мокраћне бешике кроз уретру</t>
  </si>
  <si>
    <t>Примена тетранусног антитоксина</t>
  </si>
  <si>
    <t>18240-00</t>
  </si>
  <si>
    <t>Обрада и унос података из збирних периодичних извештаја</t>
  </si>
  <si>
    <t>5</t>
  </si>
  <si>
    <t xml:space="preserve">Израда извештаја из базе података  </t>
  </si>
  <si>
    <t>6</t>
  </si>
  <si>
    <t>Израда статистичких анализа</t>
  </si>
  <si>
    <t>УКУПНО УСЛУГЕ</t>
  </si>
  <si>
    <t>30375-00</t>
  </si>
  <si>
    <t>30375-08</t>
  </si>
  <si>
    <t>Цекостома</t>
  </si>
  <si>
    <t>Репозиција инвагинације танког црева</t>
  </si>
  <si>
    <t>30375-28</t>
  </si>
  <si>
    <t>Привремена колостома</t>
  </si>
  <si>
    <t>30518-00</t>
  </si>
  <si>
    <t>Парцијална дистална гастректомија саа гастродуоденалном анастомозом</t>
  </si>
  <si>
    <t>32005-01</t>
  </si>
  <si>
    <t>Проширена десна хемиколектомија са анастомозом</t>
  </si>
  <si>
    <t>32006-00</t>
  </si>
  <si>
    <t>Лева хемиколектомија са анастомозом</t>
  </si>
  <si>
    <t>Парцијална ексцизија мокраћне бешике (парцијална цистектомија)-отворена хирургија</t>
  </si>
  <si>
    <t>Апендектомија</t>
  </si>
  <si>
    <t>35507-01</t>
  </si>
  <si>
    <t>35570-00</t>
  </si>
  <si>
    <t>35571-00</t>
  </si>
  <si>
    <t>35638-11</t>
  </si>
  <si>
    <t>Лапароскопска салпингооваријектомија,једнострана</t>
  </si>
  <si>
    <t>35653-01</t>
  </si>
  <si>
    <t>Тотална класична абдоминална хистеректомија</t>
  </si>
  <si>
    <t>35713-02</t>
  </si>
  <si>
    <t>Инцизија цисте или апцеса јајника</t>
  </si>
  <si>
    <t>35713-11</t>
  </si>
  <si>
    <t>Салпигооваријектомија,једнострана</t>
  </si>
  <si>
    <t>Пласирање ЈЈ катетера утерореноскопски или цистоскопски</t>
  </si>
  <si>
    <t>42506-00</t>
  </si>
  <si>
    <t>Енуклеација очне јабучице без имплатата</t>
  </si>
  <si>
    <t>Примрана обрада корнеалне пенетрантне ране очне јабуцице</t>
  </si>
  <si>
    <t>42704-01</t>
  </si>
  <si>
    <t>Репозиција вештачког сочива</t>
  </si>
  <si>
    <t>42707-00</t>
  </si>
  <si>
    <t xml:space="preserve">Замена вештачког сочива </t>
  </si>
  <si>
    <t>45617-00</t>
  </si>
  <si>
    <t>Редукција предњег очног капка</t>
  </si>
  <si>
    <t>90067-00</t>
  </si>
  <si>
    <t>Остале процедуре на рожњачи</t>
  </si>
  <si>
    <t>Остале процедуре на сочиву</t>
  </si>
  <si>
    <t>Орално давање фарамаколошког средтва. Храњива супстанца</t>
  </si>
  <si>
    <t>90085-00</t>
  </si>
  <si>
    <t>Остале репарације очног капка</t>
  </si>
  <si>
    <t>УКлањане шаваова некласификовано на другом месту</t>
  </si>
  <si>
    <t>Орално давање фрамаколошког средтва, антидот</t>
  </si>
  <si>
    <t>Обрада коже и подкожног ткива без екцизије</t>
  </si>
  <si>
    <t>Узроковање крви</t>
  </si>
  <si>
    <t>57001-01</t>
  </si>
  <si>
    <t>Компјутеризована томографија мозга ,грудног коша и абдомена</t>
  </si>
  <si>
    <t>57350-00</t>
  </si>
  <si>
    <t>Спирална ангиографија компјутеризованом томографијом главе или врата са интравенском применом контрастног средства</t>
  </si>
  <si>
    <t>Екцизија бекерове цисте</t>
  </si>
  <si>
    <t>30440-01</t>
  </si>
  <si>
    <t>Перкутана билијарна дренажа</t>
  </si>
  <si>
    <t>Аспирација зглоба или неке друге синовијске шипљине ,некласификовано на другом месту</t>
  </si>
  <si>
    <t>30094-03</t>
  </si>
  <si>
    <t>Перкутана биопсија слезине(иглом)</t>
  </si>
  <si>
    <t>30094-06</t>
  </si>
  <si>
    <t>30224-00</t>
  </si>
  <si>
    <t>Перкутана дренажа апцеса меког ткива</t>
  </si>
  <si>
    <t>Антеградно пласирање уретералног катетера кроз перкутану нефростому техника интер.ради.</t>
  </si>
  <si>
    <t>Антеградно пласирање уретералног катетера кроз перкутану нефростому техника интер.ради.са уклањањем калкуса</t>
  </si>
  <si>
    <t>36605-00</t>
  </si>
  <si>
    <t>L010421</t>
  </si>
  <si>
    <t>Мерење запремине 24х-урина ,дневног урина</t>
  </si>
  <si>
    <t>90077-00</t>
  </si>
  <si>
    <t>др Никола Ристић</t>
  </si>
  <si>
    <t>Хибридни завртањ</t>
  </si>
  <si>
    <t xml:space="preserve">Еритроцити </t>
  </si>
  <si>
    <t>Еритроцити у адитивној солуцији</t>
  </si>
  <si>
    <t>Тромбоцити концентрат</t>
  </si>
  <si>
    <t>Свежа смрзнута плазма</t>
  </si>
  <si>
    <t>Lutrate Depo</t>
  </si>
  <si>
    <t>1x22,5mg</t>
  </si>
  <si>
    <t>filgrastm</t>
  </si>
  <si>
    <t>1x48mg</t>
  </si>
  <si>
    <t>L01DBO3</t>
  </si>
  <si>
    <t>LO1AX04</t>
  </si>
  <si>
    <t>LO1CD02</t>
  </si>
  <si>
    <t>Kogenate</t>
  </si>
  <si>
    <t>Benefix</t>
  </si>
  <si>
    <t>Радикална нефректомија због тумора бубрежног паренхима – отвор.хирург.(примарни рад)</t>
  </si>
  <si>
    <t>Интравенско давање фармак.средства, хранљива супстанца</t>
  </si>
  <si>
    <t>Интравенско давање фармаколошког средства, друго и некласифи. Фармак. Средс.</t>
  </si>
  <si>
    <t>Неки други начин давања фармаколошког средства, друго и некласифико. фармак.средс.</t>
  </si>
  <si>
    <t>Специјалистички психијатријски преглед -први</t>
  </si>
  <si>
    <t>090084</t>
  </si>
  <si>
    <t>Специјалистички психијатријски преглед -поновни</t>
  </si>
  <si>
    <t>96086-00</t>
  </si>
  <si>
    <t>Друго психосоцијално саветовање</t>
  </si>
  <si>
    <t>Остале процене, консултације или евалуације</t>
  </si>
  <si>
    <t>U8188000</t>
  </si>
  <si>
    <t>096023-00</t>
  </si>
  <si>
    <t>Процена старења</t>
  </si>
  <si>
    <t>95550-10</t>
  </si>
  <si>
    <t>Удружене здравствене процедуре, психологија</t>
  </si>
  <si>
    <t>Удружене здравствене процедуре, социјални рад</t>
  </si>
  <si>
    <t>U8187403</t>
  </si>
  <si>
    <t>U8187408</t>
  </si>
  <si>
    <t>U8187409</t>
  </si>
  <si>
    <t>U8183205</t>
  </si>
  <si>
    <t>U8183235</t>
  </si>
  <si>
    <t>U8183236</t>
  </si>
  <si>
    <t>U8183237</t>
  </si>
  <si>
    <t>U8183239</t>
  </si>
  <si>
    <t>U8183244</t>
  </si>
  <si>
    <t>U8183246</t>
  </si>
  <si>
    <t>U8183249</t>
  </si>
  <si>
    <t>U8183251</t>
  </si>
  <si>
    <t>U8183262</t>
  </si>
  <si>
    <t>U8183301</t>
  </si>
  <si>
    <t>U8183304</t>
  </si>
  <si>
    <t>U8183314</t>
  </si>
  <si>
    <t>U8183320</t>
  </si>
  <si>
    <t>U8183321</t>
  </si>
  <si>
    <t>U8183322</t>
  </si>
  <si>
    <t>U8183331</t>
  </si>
  <si>
    <t>U8183245</t>
  </si>
  <si>
    <t>U8183213</t>
  </si>
  <si>
    <t>Подучавање о правима и могућностиома решења</t>
  </si>
  <si>
    <t>Остале процене, консултације, евалуације</t>
  </si>
  <si>
    <t>U8183601</t>
  </si>
  <si>
    <t>U8184504</t>
  </si>
  <si>
    <t>U8188704</t>
  </si>
  <si>
    <t>U8188706</t>
  </si>
  <si>
    <t>U8184901</t>
  </si>
  <si>
    <t>U8188702</t>
  </si>
  <si>
    <t>96183-00</t>
  </si>
  <si>
    <t>Наративна терапија</t>
  </si>
  <si>
    <t>Ситуационо/професионално саветовање или подучавање</t>
  </si>
  <si>
    <t>Превентиво саветовање или подучавање</t>
  </si>
  <si>
    <t>Ментала бихејвирална процена</t>
  </si>
  <si>
    <t>Остале процене конституције и евалуације</t>
  </si>
  <si>
    <t>96023-00</t>
  </si>
  <si>
    <t>Остале процене, консултације , евалуације</t>
  </si>
  <si>
    <t>Остала саветовања или подучавања</t>
  </si>
  <si>
    <t>Удружене здравствене процедуре психологије</t>
  </si>
  <si>
    <t>Подучавање о правилима и могућностима пацијента</t>
  </si>
  <si>
    <t>Удружене здравствене процедуре социјални рад</t>
  </si>
  <si>
    <t>96177-00</t>
  </si>
  <si>
    <t>Интерперсонална психотерапија</t>
  </si>
  <si>
    <t>Праћење терапијског деловања лека</t>
  </si>
  <si>
    <t>Удружене здравствене процедуре ,психологија</t>
  </si>
  <si>
    <t>Узорковање крви(микроузорковање)</t>
  </si>
  <si>
    <t>Узорковање крви(венепункција)</t>
  </si>
  <si>
    <t>92114-00</t>
  </si>
  <si>
    <t>Уклањање осталих вагиналних песара</t>
  </si>
  <si>
    <t>Абдом иналана парацентеза</t>
  </si>
  <si>
    <t>35640-02</t>
  </si>
  <si>
    <t xml:space="preserve">Дилатација грлића материце </t>
  </si>
  <si>
    <t>90446-00</t>
  </si>
  <si>
    <t>Остале инцизије на вулви и перинеуму</t>
  </si>
  <si>
    <t>Одстрањење аналне брадавице</t>
  </si>
  <si>
    <t>Репарација предњег вагиналног компартмана, вагинални приступ</t>
  </si>
  <si>
    <t>Репарација задњег вагиналног компартмана, вагинални приступ</t>
  </si>
  <si>
    <t>Репарација предњег и задњег вагиналног компартмана, вагинални приступ</t>
  </si>
  <si>
    <t>35638-03</t>
  </si>
  <si>
    <t>Лапароскопска овариектомија обострана</t>
  </si>
  <si>
    <t>Миомектомија материце</t>
  </si>
  <si>
    <t>Дилатација грлића материце</t>
  </si>
  <si>
    <t>90484-02</t>
  </si>
  <si>
    <t>Високопропусна хемодијализа</t>
  </si>
  <si>
    <t>Хемодијафилтрација</t>
  </si>
  <si>
    <t>2. ПЕРИТОНЕАЛНА ДИЈАЛИЗА УКУПНО</t>
  </si>
  <si>
    <t>13100-08</t>
  </si>
  <si>
    <t>13100-07</t>
  </si>
  <si>
    <t>13750-00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</si>
  <si>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</si>
  <si>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</si>
  <si>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</si>
  <si>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</si>
  <si>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</si>
  <si>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Цена по паковању</t>
  </si>
  <si>
    <t xml:space="preserve">Укупна вредност </t>
  </si>
  <si>
    <t>ЦИТОСТАТИЦИ СА Б ЛИСТЕ</t>
  </si>
  <si>
    <t>ciklofosfamid</t>
  </si>
  <si>
    <t>L01AA01</t>
  </si>
  <si>
    <t>Endoxan</t>
  </si>
  <si>
    <t>inj</t>
  </si>
  <si>
    <t>1x500mg</t>
  </si>
  <si>
    <t>metotrexat</t>
  </si>
  <si>
    <t>L01BA01</t>
  </si>
  <si>
    <t>Methotrexat</t>
  </si>
  <si>
    <t>1x50mg</t>
  </si>
  <si>
    <t>fluorouracil</t>
  </si>
  <si>
    <t>L01BC02</t>
  </si>
  <si>
    <t>5-Fluorouracil</t>
  </si>
  <si>
    <t>1x250mg</t>
  </si>
  <si>
    <t>vincristin</t>
  </si>
  <si>
    <t>L01CA02</t>
  </si>
  <si>
    <t>Vincristin</t>
  </si>
  <si>
    <t>1x1mg</t>
  </si>
  <si>
    <t>etopozid</t>
  </si>
  <si>
    <t>L01CB01</t>
  </si>
  <si>
    <t>Sintopozid</t>
  </si>
  <si>
    <t>1x100mg</t>
  </si>
  <si>
    <t>doxorubicin</t>
  </si>
  <si>
    <t>L01DB01</t>
  </si>
  <si>
    <t>Sindroxocin</t>
  </si>
  <si>
    <t>karboplatin</t>
  </si>
  <si>
    <t>L01XA02</t>
  </si>
  <si>
    <t>Karboplatin</t>
  </si>
  <si>
    <t>1x150mg</t>
  </si>
  <si>
    <t>goserelin</t>
  </si>
  <si>
    <t>L02AE03</t>
  </si>
  <si>
    <t>Zoladex</t>
  </si>
  <si>
    <t>1x3,6mg</t>
  </si>
  <si>
    <t>triptorelin</t>
  </si>
  <si>
    <t>L02AE04</t>
  </si>
  <si>
    <t>Diphereline</t>
  </si>
  <si>
    <t>1x3,75mg</t>
  </si>
  <si>
    <t>1x11,25mg</t>
  </si>
  <si>
    <t>atenuirani bacili m.bo</t>
  </si>
  <si>
    <t>L01AX05</t>
  </si>
  <si>
    <t>Oncotice</t>
  </si>
  <si>
    <t>1x12,5mg</t>
  </si>
  <si>
    <t>vinorelbin</t>
  </si>
  <si>
    <t>L01CA04</t>
  </si>
  <si>
    <t>Vinorelbin</t>
  </si>
  <si>
    <t>L03AA02</t>
  </si>
  <si>
    <t>Zarzio</t>
  </si>
  <si>
    <t>gemcitabin</t>
  </si>
  <si>
    <t>L01BC05</t>
  </si>
  <si>
    <t>Gemzar</t>
  </si>
  <si>
    <t>1x1gr</t>
  </si>
  <si>
    <t>epirubicin</t>
  </si>
  <si>
    <t>L01DB03</t>
  </si>
  <si>
    <t>Episindan</t>
  </si>
  <si>
    <t>docetaxel</t>
  </si>
  <si>
    <t>L01CD02</t>
  </si>
  <si>
    <t>Docetaxel</t>
  </si>
  <si>
    <t>1x20mg</t>
  </si>
  <si>
    <t>kapecitabin</t>
  </si>
  <si>
    <t>L01BC06</t>
  </si>
  <si>
    <t>Xalvobin</t>
  </si>
  <si>
    <t>tbl</t>
  </si>
  <si>
    <t>120x500mg</t>
  </si>
  <si>
    <t>cisplatin</t>
  </si>
  <si>
    <t>L01XA01</t>
  </si>
  <si>
    <t>Sinplatin</t>
  </si>
  <si>
    <t>paclitaxel</t>
  </si>
  <si>
    <t>L01CD01</t>
  </si>
  <si>
    <t>Paclitaxel</t>
  </si>
  <si>
    <t>1x30mg</t>
  </si>
  <si>
    <t>dakarbazin</t>
  </si>
  <si>
    <t>L01AX04</t>
  </si>
  <si>
    <t>Dakarbazin</t>
  </si>
  <si>
    <t>1x10mg</t>
  </si>
  <si>
    <t>imatinib</t>
  </si>
  <si>
    <t>L01XE01</t>
  </si>
  <si>
    <t>Alvotinib</t>
  </si>
  <si>
    <t>120x100mg</t>
  </si>
  <si>
    <t>30x400mg</t>
  </si>
  <si>
    <t>leuprorelin</t>
  </si>
  <si>
    <t>L02AE02</t>
  </si>
  <si>
    <t>Lupron</t>
  </si>
  <si>
    <t>Лекови са посебним режимом издавања (Лекови са Ц листе)</t>
  </si>
  <si>
    <t>epoetin alfa</t>
  </si>
  <si>
    <t>BO3XA01</t>
  </si>
  <si>
    <t>Eprex</t>
  </si>
  <si>
    <t>1x2000ij</t>
  </si>
  <si>
    <t>epoetin beta</t>
  </si>
  <si>
    <t>B03XA01</t>
  </si>
  <si>
    <t>Recormon</t>
  </si>
  <si>
    <t>darbopoetin</t>
  </si>
  <si>
    <t>B03XA02</t>
  </si>
  <si>
    <t>Aranesp</t>
  </si>
  <si>
    <t>1x20mcg</t>
  </si>
  <si>
    <t>1x30mcg</t>
  </si>
  <si>
    <t>Binocrit</t>
  </si>
  <si>
    <t>metoksipolietilenglik</t>
  </si>
  <si>
    <t>B03XA03</t>
  </si>
  <si>
    <t xml:space="preserve">Mircera </t>
  </si>
  <si>
    <t>1x75mg</t>
  </si>
  <si>
    <t>ЛЕКОВИ ЗА ХЕМОФИЛИЈУ</t>
  </si>
  <si>
    <t>faktor VIII</t>
  </si>
  <si>
    <t>B02BD02</t>
  </si>
  <si>
    <t>1x500ij</t>
  </si>
  <si>
    <t>faktor IX</t>
  </si>
  <si>
    <t>B02BD04</t>
  </si>
  <si>
    <t>Octanine</t>
  </si>
  <si>
    <t>ЛЕКОВИ У ЗУ</t>
  </si>
  <si>
    <t>A</t>
  </si>
  <si>
    <t>ЛЕКОВИ  ЗА ЛЕЧЕЊЕ БОЛЕСТИ  ДИГЕСТИВНОГ СИСТЕМА И  МЕТАБОЛИЗМА</t>
  </si>
  <si>
    <t>B</t>
  </si>
  <si>
    <t>ЛЕКОВИ ЗА ЛЕЧЕЊЕ БОЛЕСТИ КРВИ И КРВОТВОРНИХ ОРГАНА</t>
  </si>
  <si>
    <t>C</t>
  </si>
  <si>
    <t>ЛЕКОВИ КОЈИ ДЕЛУЈУ НА КАРДИОВАСКУЛАРНИ СИСТЕМ</t>
  </si>
  <si>
    <t>D</t>
  </si>
  <si>
    <t>ЛЕКОВИ ЗА ЛЕЧЕЊЕ БОЛЕСТИ КОЖЕ И ПОТКОЖНОГ ТКИВА (ДЕРМАТИЦИ)</t>
  </si>
  <si>
    <t>G</t>
  </si>
  <si>
    <t>ЛЕКОВИ ЗА ЛЕЧЕЊЕ ГЕНИТОУРИНАРНОГ СИСТЕМА И ПОЛНИ ХОРМОНИ</t>
  </si>
  <si>
    <t>H</t>
  </si>
  <si>
    <t>ХОРМОНИ ЗА СИСТЕМСКУ ПРИМЕНУ, ИСКЉУЧУЈУЋИ ПОЛНЕ ХОРМОНЕ И ИНСУЛИН</t>
  </si>
  <si>
    <t>J</t>
  </si>
  <si>
    <t>АНТИИНФЕКТИВНИ ЛЕКОВИ ЗА СИСТЕМСКУ ПРИМЕНУ</t>
  </si>
  <si>
    <t>L</t>
  </si>
  <si>
    <t>АНТИНЕОПЛАСТИЦИ И ИМУНОМОДУЛАТОРИ</t>
  </si>
  <si>
    <t>M</t>
  </si>
  <si>
    <t>ЛЕКОВИ ЗА БОЛЕСТИ МИШИЋНО-КОСТНОГ СИСТЕМА</t>
  </si>
  <si>
    <t>N</t>
  </si>
  <si>
    <t>ЛЕКОВИ КОЈИ ДЕЛУЈУ НА НЕРВНИ СИСТЕМ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</si>
  <si>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</si>
  <si>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</si>
  <si>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</si>
  <si>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</si>
  <si>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S</t>
  </si>
  <si>
    <t>ЛЕКОВИ КОЈИ ДЕЛУЈУ НА ОКО И УХО</t>
  </si>
  <si>
    <t>V</t>
  </si>
  <si>
    <t>Табела 20.</t>
  </si>
  <si>
    <t>Грана медицине / Врста имплантанта</t>
  </si>
  <si>
    <t>Просечна цена</t>
  </si>
  <si>
    <t>Број лица којима је уграђен материјал</t>
  </si>
  <si>
    <t>1. Абдоминална хирургија и гастроентерологија</t>
  </si>
  <si>
    <t>UM000009</t>
  </si>
  <si>
    <t>Мрежице</t>
  </si>
  <si>
    <t>UM000024</t>
  </si>
  <si>
    <t>Лига клип</t>
  </si>
  <si>
    <t>UM000023</t>
  </si>
  <si>
    <t>Стаплер</t>
  </si>
  <si>
    <t>UM000004</t>
  </si>
  <si>
    <t>Стаплер (без баркода)</t>
  </si>
  <si>
    <t>SM000080</t>
  </si>
  <si>
    <t>Kатетер за нефростому</t>
  </si>
  <si>
    <t>9. Ортопедија</t>
  </si>
  <si>
    <t>Имплатанти</t>
  </si>
  <si>
    <t>Парцијалне протезе</t>
  </si>
  <si>
    <t>OR000040</t>
  </si>
  <si>
    <t>OR000049</t>
  </si>
  <si>
    <t>Стерилни цемент</t>
  </si>
  <si>
    <t>Цементне протезе</t>
  </si>
  <si>
    <t>Цементна ацетабулна капа</t>
  </si>
  <si>
    <t>OR000050</t>
  </si>
  <si>
    <t>Цементни феморални стем</t>
  </si>
  <si>
    <t>Стерилни коштани цемент</t>
  </si>
  <si>
    <t>Глава</t>
  </si>
  <si>
    <t>Безцементна протеза</t>
  </si>
  <si>
    <t>Безцементне глава</t>
  </si>
  <si>
    <t>Безцементна линер</t>
  </si>
  <si>
    <t>Безцементни стем</t>
  </si>
  <si>
    <t>Безцементни завртањ</t>
  </si>
  <si>
    <t>Хибридна протеза</t>
  </si>
  <si>
    <t>Хибридни коштани цемент</t>
  </si>
  <si>
    <t>Хибридни феморални стем</t>
  </si>
  <si>
    <t xml:space="preserve">Прилагођавање дозе лека на основу лабораторијских параметара(биохемијски параметри,ниво лека у крви,стање пацијента(услугу обавља </t>
  </si>
  <si>
    <t>241027</t>
  </si>
  <si>
    <t>Праћење терапијског деловања лека(услугу обавља специјалиста)</t>
  </si>
  <si>
    <t>241028</t>
  </si>
  <si>
    <t>Праћење потенцијално нежељене реакције пацијента на лек</t>
  </si>
  <si>
    <t>260078</t>
  </si>
  <si>
    <t>Тумачење резултата лабораторијског испитивања по узорку</t>
  </si>
  <si>
    <t>270101</t>
  </si>
  <si>
    <t>Антропометријска мерења код испитивања ухрањености појединца</t>
  </si>
  <si>
    <t>270102</t>
  </si>
  <si>
    <t>Одређивање антропометријских индекса код испитивања ухрањености</t>
  </si>
  <si>
    <t>270103</t>
  </si>
  <si>
    <t>Оцена резултата биохемијских показатеља крви и урина ,оцена</t>
  </si>
  <si>
    <t>270104</t>
  </si>
  <si>
    <t>Анкета исхране појединца (квантитативне и семиквантитативне анкете исхране-анкета по сећању за 24 часа,тродневни ,седмодневни дневник исхране)</t>
  </si>
  <si>
    <t>30207-00</t>
  </si>
  <si>
    <t>Примена средстава у лезијама на кожи</t>
  </si>
  <si>
    <t>Оксиметрија</t>
  </si>
  <si>
    <t>Апликација лека у нос</t>
  </si>
  <si>
    <t>92001-00</t>
  </si>
  <si>
    <t>Општи физикални преглед</t>
  </si>
  <si>
    <t>Испирањр ока</t>
  </si>
  <si>
    <t>92204-00</t>
  </si>
  <si>
    <t>Неинвазивни дијагностићки тестови,мерење или истраживања некласивиковано на другом месту</t>
  </si>
  <si>
    <t>92205-00</t>
  </si>
  <si>
    <t>Неинвазивна терапеутска интервенција ,некласификована на другом месту</t>
  </si>
  <si>
    <t>95550-01</t>
  </si>
  <si>
    <t>Удружене здравствене процедуре,социјални рад</t>
  </si>
  <si>
    <t>96008-00</t>
  </si>
  <si>
    <t>Неуролошка процена</t>
  </si>
  <si>
    <t>Процена исхране /дневног уноса хране</t>
  </si>
  <si>
    <t>Превентивно саветовање или подучавање</t>
  </si>
  <si>
    <t>96072-00</t>
  </si>
  <si>
    <t>Саветовање или подучавање о прописаним/самоизабраним лековима</t>
  </si>
  <si>
    <t>96073-00</t>
  </si>
  <si>
    <t>Саветовање или подучавање о штетности супстанци које узрокују зависност</t>
  </si>
  <si>
    <t>96089-00</t>
  </si>
  <si>
    <t>Подучавање о правима и могућностима пацијента</t>
  </si>
  <si>
    <t>96090-00</t>
  </si>
  <si>
    <t>Остала саветовања и подучавања</t>
  </si>
  <si>
    <t>Остала нутритивна подршка</t>
  </si>
  <si>
    <t>Дренажа респираторног система,без инцизије</t>
  </si>
  <si>
    <t>Неки други начин давања фарм.средст.,друго и некласификовано фарм.средства</t>
  </si>
  <si>
    <t>97011-00</t>
  </si>
  <si>
    <t>Свеобухватни орални преглед</t>
  </si>
  <si>
    <t>97013-00</t>
  </si>
  <si>
    <t>Огранићени орални преглед</t>
  </si>
  <si>
    <t>340231</t>
  </si>
  <si>
    <t>Детекција психоактивних супстан ци у урину код зависника</t>
  </si>
  <si>
    <t>81849-00</t>
  </si>
  <si>
    <t>Бронходилататорни тест</t>
  </si>
  <si>
    <t>11503-04</t>
  </si>
  <si>
    <t>Тест оптерећења у сврху процене респираторног статуса</t>
  </si>
  <si>
    <t>11503-10</t>
  </si>
  <si>
    <t xml:space="preserve">Мерење размене гасова </t>
  </si>
  <si>
    <t>241020</t>
  </si>
  <si>
    <t>Анализа и провера тера.са којом пац.долази у болницу (интерреакције ,потенц.нежељена дејства и др.)</t>
  </si>
  <si>
    <t>241022</t>
  </si>
  <si>
    <t>Саветовање или информисање мед.особља о начину примене лека(реконституисање,пут примене дужина давања..)</t>
  </si>
  <si>
    <t>241026</t>
  </si>
  <si>
    <t>Провера могућих интерреакција на примењеним лековима</t>
  </si>
  <si>
    <t>260050</t>
  </si>
  <si>
    <t>Доношење закључка и издавање потврда о утврђеној тежој нежељеној реакцији или трајној ко0нтраиндикацији</t>
  </si>
  <si>
    <t>250077</t>
  </si>
  <si>
    <t>Дефинисање модела за избор превентивних мера у циљу решавања одређеног здрав.проблема</t>
  </si>
  <si>
    <t>270111</t>
  </si>
  <si>
    <t>Испитивање индивидуалне исхране</t>
  </si>
  <si>
    <t>Хемостаза епистаксе средњом тампонадом</t>
  </si>
  <si>
    <t>вакцинација против хепатитиса Б</t>
  </si>
  <si>
    <t>Орално даванје фармаколоског средства, стрероид</t>
  </si>
  <si>
    <t>96205-00</t>
  </si>
  <si>
    <t>Неки други начин давања фарм.средст.анти неопластично</t>
  </si>
  <si>
    <t>38803-00</t>
  </si>
  <si>
    <t>Терапијска торакоцентеза</t>
  </si>
  <si>
    <t>Интрамусколарно давање фармаколошког средства ,стероид</t>
  </si>
  <si>
    <t>Субкутано давање фармаколошког средства, тромболитичко средство</t>
  </si>
  <si>
    <t>Субкутано давање фарм.средс.,инсулин</t>
  </si>
  <si>
    <t>Саветовање или информисање пацијента и прописаниом леку</t>
  </si>
  <si>
    <t>Пласирање назогастрићне сонде</t>
  </si>
  <si>
    <t>Кардиопулмонална реанимација</t>
  </si>
  <si>
    <t>Интрамускуларно давање фарм.сред.,антиинфективно средство</t>
  </si>
  <si>
    <t>Интравенско давање фарм.сред.,инсулин</t>
  </si>
  <si>
    <t>Орално давање фарм.средства,тромболитићко средство</t>
  </si>
  <si>
    <t>Орално давање фарм.средст.,стероид</t>
  </si>
  <si>
    <t>Орално давање фармакол.средства ,инсулин</t>
  </si>
  <si>
    <t>Неки други начин давања фарм.средств.,анти-инфект.</t>
  </si>
  <si>
    <t>Неки други начин давања фарм.средств.,стероид</t>
  </si>
  <si>
    <t>Неки други начин давања фарм.средств.,друго и некласификовано фарм.средство</t>
  </si>
  <si>
    <t>090003</t>
  </si>
  <si>
    <t>Групна психотерапија - по једној сеанси</t>
  </si>
  <si>
    <t>090010</t>
  </si>
  <si>
    <t>Консултација психолога</t>
  </si>
  <si>
    <t>090015</t>
  </si>
  <si>
    <t>Породична или брачна психотерапија</t>
  </si>
  <si>
    <t>090016</t>
  </si>
  <si>
    <t>Испитивање поједичних психомоторних функција</t>
  </si>
  <si>
    <t>090023</t>
  </si>
  <si>
    <t>Информативни интервју психијатра</t>
  </si>
  <si>
    <t>090051</t>
  </si>
  <si>
    <t>Испитивање активности дневног живота</t>
  </si>
  <si>
    <t>090052</t>
  </si>
  <si>
    <t>Испитивање радних навика и интересовања</t>
  </si>
  <si>
    <t>090203</t>
  </si>
  <si>
    <t>Анализа резултата добијених психолошким испитивањем, интеграција и формирање закључака</t>
  </si>
  <si>
    <t>090206</t>
  </si>
  <si>
    <t>Састанак тима терапеута</t>
  </si>
  <si>
    <t>090902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</si>
  <si>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</si>
  <si>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</si>
  <si>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</si>
  <si>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</si>
  <si>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</si>
  <si>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</si>
  <si>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</si>
  <si>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</si>
  <si>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</si>
  <si>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</si>
  <si>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</si>
  <si>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</si>
  <si>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</si>
  <si>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</si>
  <si>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</si>
  <si>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</si>
  <si>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</si>
  <si>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</si>
  <si>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</si>
  <si>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</si>
  <si>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</si>
  <si>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</si>
  <si>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</si>
  <si>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</si>
  <si>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</si>
  <si>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</si>
  <si>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</si>
  <si>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</si>
  <si>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</si>
  <si>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</si>
  <si>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</si>
  <si>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</si>
  <si>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</si>
  <si>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</si>
  <si>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</si>
  <si>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</si>
  <si>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</si>
  <si>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</si>
  <si>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</si>
  <si>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</si>
  <si>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</si>
  <si>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</si>
  <si>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Испирање нефростоме или пијелостоме</t>
  </si>
  <si>
    <t>92100-00</t>
  </si>
  <si>
    <t>Испирање уретеростоме или уретралног катетера</t>
  </si>
  <si>
    <t>Уклањање катетера уретеростоме или уретралног катетера</t>
  </si>
  <si>
    <t>Процена одржавања здравља</t>
  </si>
  <si>
    <t>Саветовање и подучавање о штетности супстанци које узрокују зависност</t>
  </si>
  <si>
    <t>96097-00</t>
  </si>
  <si>
    <t>Ентеррална нутритивна подршка</t>
  </si>
  <si>
    <t>96202-09</t>
  </si>
  <si>
    <t>Ентерално давање фарм.сред.,друго и некласификовано фарм средство</t>
  </si>
  <si>
    <t>Орално давање фарм.сред.,стероид</t>
  </si>
  <si>
    <t>Орално давање фарм.сред.,електролит</t>
  </si>
  <si>
    <t>Орално давање фарм.сред.,друго и некласификовано фарм средство</t>
  </si>
  <si>
    <t>Неки други начин давања фарм.сред.,антиинфективно</t>
  </si>
  <si>
    <t>Неки други начин давања фарм.сред.,,друго и некласификовано фарм средство</t>
  </si>
  <si>
    <t>Одржавање катетера,пласираног ради администрације лека</t>
  </si>
  <si>
    <t>95550-12</t>
  </si>
  <si>
    <t>Удружене здравствене процедуре -пасторална нега</t>
  </si>
  <si>
    <t>96202-08</t>
  </si>
  <si>
    <t>Ентерално давање фарм.сред.,електролит</t>
  </si>
  <si>
    <t>Орално давање фарм.средства.инсулин</t>
  </si>
  <si>
    <t>30075-27</t>
  </si>
  <si>
    <t>Биопсија промене на пенису</t>
  </si>
  <si>
    <t>30075-31</t>
  </si>
  <si>
    <t>Биопсија уретре</t>
  </si>
  <si>
    <t>Дренажа интра-абдоминалног апсцеса, хематома или цисте </t>
  </si>
  <si>
    <t>Операција хидроцеле и /или фуникулоцеле</t>
  </si>
  <si>
    <t>30641-001</t>
  </si>
  <si>
    <t>Радикална орхидектомија, једнострана</t>
  </si>
  <si>
    <t>30641-01</t>
  </si>
  <si>
    <t>Орхидектомија, обострана</t>
  </si>
  <si>
    <t>Циркумцизија (обрезивање) мушкарца</t>
  </si>
  <si>
    <t>35599-00</t>
  </si>
  <si>
    <t>Слинг процедуре код стрес инконтиненције код жена</t>
  </si>
  <si>
    <t>36516-01</t>
  </si>
  <si>
    <t>Нефректомија једнострана - отворена хирургија </t>
  </si>
  <si>
    <t>36821-01</t>
  </si>
  <si>
    <t>36836-00</t>
  </si>
  <si>
    <t>Ендоскопска биопсија мокраћне бешике</t>
  </si>
  <si>
    <t>36845-05</t>
  </si>
  <si>
    <t>Ендоскопска ресекција мултиплих лезија мокраћне бешике</t>
  </si>
  <si>
    <t>36854-02</t>
  </si>
  <si>
    <t>Трансуретрална ресекција врата мокраћне бешике</t>
  </si>
  <si>
    <t>37000-01</t>
  </si>
  <si>
    <t>Парцијална ексцизија мокраћне бешике (парцијална цистектомија) - отворена хирургија</t>
  </si>
  <si>
    <t>37008-03</t>
  </si>
  <si>
    <t>Цистолитотомија – отворена хирургија</t>
  </si>
  <si>
    <t>37011-00</t>
  </si>
  <si>
    <t>Цистостомија са пласирањем супрапубичног катетера – Цистофиx-а- перкутана цистостомија</t>
  </si>
  <si>
    <t>37200-03</t>
  </si>
  <si>
    <t>Супрапубична простатектомија</t>
  </si>
  <si>
    <t>37203-00</t>
  </si>
  <si>
    <t>Трансуретрална ресекција простате [ТУРП]</t>
  </si>
  <si>
    <t>37219-00</t>
  </si>
  <si>
    <t>Трансректална биопсија простате иглом (ТРУС вођена)</t>
  </si>
  <si>
    <t>37327-00</t>
  </si>
  <si>
    <t>Пластика френулума (френулотомија)</t>
  </si>
  <si>
    <t>37601-02</t>
  </si>
  <si>
    <t>Ексцизија цисте епидидимиса, једнострана </t>
  </si>
  <si>
    <t>37604-00</t>
  </si>
  <si>
    <t>Експлорација скроталног садржаја, једнострано </t>
  </si>
  <si>
    <t>37604-01</t>
  </si>
  <si>
    <t>Експлорација скроталног садржаја, обострано</t>
  </si>
  <si>
    <t>37604-04</t>
  </si>
  <si>
    <t>Експлорација скроталног садржаја са фиксацијом тестиса, једнострано</t>
  </si>
  <si>
    <t>37613-00</t>
  </si>
  <si>
    <t>Епидидимектомија, једнострана</t>
  </si>
  <si>
    <t>36812-00</t>
  </si>
  <si>
    <t>Цистоскопија</t>
  </si>
  <si>
    <t>36842-00</t>
  </si>
  <si>
    <t>Ендоскопско Испирање крвних угрушака из мокраћне бешике(укључујућу и каутеризацију крварећих места)</t>
  </si>
  <si>
    <t>90360-00</t>
  </si>
  <si>
    <t>Ексцизија осталих лезија мокраћне бешике-нотворена хирургија</t>
  </si>
  <si>
    <t>30329-00</t>
  </si>
  <si>
    <t>Екцизија лимфног чвора препоне</t>
  </si>
  <si>
    <t>35523-00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</si>
  <si>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</si>
  <si>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</si>
  <si>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</si>
  <si>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</si>
  <si>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</si>
  <si>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</si>
  <si>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</si>
  <si>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</si>
  <si>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</si>
  <si>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</si>
  <si>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</si>
  <si>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</si>
  <si>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</si>
  <si>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</si>
  <si>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</si>
  <si>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Ентероколоанастомоза</t>
  </si>
  <si>
    <t>Екцизија лезије на кожи и подкожном ткиву осталих област на глави</t>
  </si>
  <si>
    <t>37300-00</t>
  </si>
  <si>
    <t>Пласирање уретралне сонде</t>
  </si>
  <si>
    <t>37303-00</t>
  </si>
  <si>
    <t>Дилатација стенозе уретре (бужирање) </t>
  </si>
  <si>
    <t>58718-00</t>
  </si>
  <si>
    <t>Ретроградна цистографија</t>
  </si>
  <si>
    <t>58718-01</t>
  </si>
  <si>
    <t>Ретроградна уретрографија</t>
  </si>
  <si>
    <t>90367-00</t>
  </si>
  <si>
    <t>Замена катетера уретеростомије</t>
  </si>
  <si>
    <t>Инфилтрација локалног анестетика, АСА 10 </t>
  </si>
  <si>
    <t>Саветовање или подучавање о одржавању здравља и опоравку </t>
  </si>
  <si>
    <t>Интрамускуларно давање фарм.средст.,стероид</t>
  </si>
  <si>
    <t>Интравенско давање фарм.сред.,тромболитичко сред.</t>
  </si>
  <si>
    <t>Интравенско давање фарм.сред., инсулин</t>
  </si>
  <si>
    <t>Субкутано давање фарм.сред.,тромболитичко сред.</t>
  </si>
  <si>
    <t>Субкутано давање фарм.сред.,инсулин</t>
  </si>
  <si>
    <t>Орално давање фарм.сред.антиинфективно сред.</t>
  </si>
  <si>
    <t>Орално давање фарм.сред.,друго и некласификовано</t>
  </si>
  <si>
    <t>Неки други начин давања фарм.средства ,анти-инфективно средст.</t>
  </si>
  <si>
    <t>Неки други начин давања фарм.средства ,електролит.</t>
  </si>
  <si>
    <t>Неозначено начин давања фармаколошког сред.,друго и некласификов.фарм.средст.</t>
  </si>
  <si>
    <t>Праћење терапијског деловања лека (услугу обавља специјалиста)</t>
  </si>
  <si>
    <t>Инцизија и дренажа апсцеса и подкожног ткива</t>
  </si>
  <si>
    <t>36604-00</t>
  </si>
  <si>
    <t>36624-00</t>
  </si>
  <si>
    <t>Перкутана нефростомија (ПЦН)</t>
  </si>
  <si>
    <t>36650-00</t>
  </si>
  <si>
    <t>Уклањање катетера пијелостоме или нефростоме</t>
  </si>
  <si>
    <t>36833-01</t>
  </si>
  <si>
    <t>Вађење ЈЈкатетера -уретерореноскопски или цистоскопски</t>
  </si>
  <si>
    <t>Испирање уретеростоме или уретералног катетера</t>
  </si>
  <si>
    <t xml:space="preserve">92148-00 </t>
  </si>
  <si>
    <t xml:space="preserve">92162-00 </t>
  </si>
  <si>
    <t>Интравенска пост-процедурална инфузија аналгетика</t>
  </si>
  <si>
    <t xml:space="preserve">96020-00 </t>
  </si>
  <si>
    <t xml:space="preserve">96096-00 </t>
  </si>
  <si>
    <t xml:space="preserve">96097-00 </t>
  </si>
  <si>
    <t>Ентерална нутритивна подршка</t>
  </si>
  <si>
    <t xml:space="preserve">96098-00 </t>
  </si>
  <si>
    <t>Ентерално давање фармаколошког средства, друго и некласификовано фармаколошко средство</t>
  </si>
  <si>
    <t>Узоркоско испитивањевање матерјала за лабараториј</t>
  </si>
  <si>
    <t>Замена назогастричне сонде или цеви езофагостоме</t>
  </si>
  <si>
    <t>L000018</t>
  </si>
  <si>
    <t>L000026</t>
  </si>
  <si>
    <t>L000042</t>
  </si>
  <si>
    <t>Пријем, контрола квалитета узорка и припрема узорка за лабораторијска испитивања*</t>
  </si>
  <si>
    <t>L018168</t>
  </si>
  <si>
    <t>АБО крвна група - плочица</t>
  </si>
  <si>
    <t>L018176</t>
  </si>
  <si>
    <t>АБО подгрупа - епрувета</t>
  </si>
  <si>
    <t>L018192</t>
  </si>
  <si>
    <t>АБО/РхД крвна група - епрувета</t>
  </si>
  <si>
    <t>L018275</t>
  </si>
  <si>
    <t>Интерреакција, еритроцит даваоца и серум примаоца - епрувета</t>
  </si>
  <si>
    <t>L018440</t>
  </si>
  <si>
    <t>Полиспецифичан директан Цоомбс-ов тест (ДАТ) - епрувета</t>
  </si>
  <si>
    <t>L018804</t>
  </si>
  <si>
    <t>Типизација појединачних специфичности Рх фенотипа (Ц,ц,Д,Е,е) - епрувета</t>
  </si>
  <si>
    <t>L018812</t>
  </si>
  <si>
    <t>Типизација појединачних специфичности Рх фенотипа (Ц,ц,Е,е) - епрувета</t>
  </si>
  <si>
    <t>L018879</t>
  </si>
  <si>
    <t>Типизација РхД антигена - епрувета</t>
  </si>
  <si>
    <t>L018911</t>
  </si>
  <si>
    <t>Типизација РхД wеак антигена - епрувета</t>
  </si>
  <si>
    <t>L019000</t>
  </si>
  <si>
    <t>Идентификација еритроцитних антитела НаЦл медијум - епрувета</t>
  </si>
  <si>
    <t>L019026</t>
  </si>
  <si>
    <t>Индиректан Цоомбс-ов тест (ИАТ) - епрувета</t>
  </si>
  <si>
    <t>L019042</t>
  </si>
  <si>
    <t>L027961</t>
  </si>
  <si>
    <t>Преглед малигног меланома</t>
  </si>
  <si>
    <t>L027987</t>
  </si>
  <si>
    <t>Преглед поткожне промене</t>
  </si>
  <si>
    <t>L027995</t>
  </si>
  <si>
    <t>Преглед тумора меких ткива без одређивања граница</t>
  </si>
  <si>
    <t>L028332</t>
  </si>
  <si>
    <t>Преглед дела пениса</t>
  </si>
  <si>
    <t>Преглед једног тестиса у целини</t>
  </si>
  <si>
    <t>L028407</t>
  </si>
  <si>
    <t>L028480</t>
  </si>
  <si>
    <t>Преглед узорка мокраћне бешике добијене биопсијом</t>
  </si>
  <si>
    <t>L028654</t>
  </si>
  <si>
    <t>Преглед узорка вагине добијеног биопсијом</t>
  </si>
  <si>
    <t>L028662</t>
  </si>
  <si>
    <t>Преглед тумора вулве,вагине</t>
  </si>
  <si>
    <t>L028670</t>
  </si>
  <si>
    <t>преглед узорка цервикса бобијена биопсијом</t>
  </si>
  <si>
    <t>L028688</t>
  </si>
  <si>
    <t>Преглед киретмана цервикалног канала</t>
  </si>
  <si>
    <t>L028746</t>
  </si>
  <si>
    <t>Преглед киретмана ендометријума</t>
  </si>
  <si>
    <t>L028761</t>
  </si>
  <si>
    <t>Преглед тумора утеруса</t>
  </si>
  <si>
    <t>L028829</t>
  </si>
  <si>
    <t>Преглед материце,цервикса,оба јајника,јајовода и параметријума</t>
  </si>
  <si>
    <t>L028845</t>
  </si>
  <si>
    <t>Преглед дела јајника</t>
  </si>
  <si>
    <t>L028860</t>
  </si>
  <si>
    <t>Преглед целог јајника</t>
  </si>
  <si>
    <t>L028936</t>
  </si>
  <si>
    <t>Преглед постељице са овојницама и пупчаником,анализа абортног матерјала</t>
  </si>
  <si>
    <t>L029090</t>
  </si>
  <si>
    <t>Преглед инцизионе биопсије вежњаче</t>
  </si>
  <si>
    <t>L029108</t>
  </si>
  <si>
    <t>Преглед инцизионе биопсије склере</t>
  </si>
  <si>
    <t>L029512</t>
  </si>
  <si>
    <t>Преглед размаза пунктата</t>
  </si>
  <si>
    <t>L029538</t>
  </si>
  <si>
    <t xml:space="preserve">Преглед садржаја желудачног сока,цревног садржаја и жучне кесе </t>
  </si>
  <si>
    <t>L029843</t>
  </si>
  <si>
    <t>Фетална обдукција</t>
  </si>
  <si>
    <t>80238-00</t>
  </si>
  <si>
    <t>Корекција трихијазе епилацијом, пинцетом</t>
  </si>
  <si>
    <t>УКУПАН БРОЈ ОПЕРАЦИЈА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</si>
  <si>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</si>
  <si>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</si>
  <si>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</si>
  <si>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L008912</t>
  </si>
  <si>
    <t xml:space="preserve">Алфа-амилаза у урину </t>
  </si>
  <si>
    <t>L008979</t>
  </si>
  <si>
    <t xml:space="preserve">Целокупни преглед урина - ручно </t>
  </si>
  <si>
    <t>L009035</t>
  </si>
  <si>
    <t xml:space="preserve">Глукоза у урину </t>
  </si>
  <si>
    <t xml:space="preserve"> укупно</t>
  </si>
  <si>
    <t>L019166</t>
  </si>
  <si>
    <t>Бактериолошки преглед бриса носа</t>
  </si>
  <si>
    <t>L019174</t>
  </si>
  <si>
    <t>Бактериолошки преглед бриса носа на клицоноштво (С. ауреус, (МРСА), С. пнеумониае...)</t>
  </si>
  <si>
    <t>L019182</t>
  </si>
  <si>
    <t>Бактериолошки преглед бриса спољашњег ушног канала или површинске ране</t>
  </si>
  <si>
    <t>L019190</t>
  </si>
  <si>
    <t>Бактериолошки преглед бриса спољашњих гениталија или вагине или цервикса или уретре</t>
  </si>
  <si>
    <t>L019208</t>
  </si>
  <si>
    <t>Бактериолошки преглед бриса ждрела</t>
  </si>
  <si>
    <t>L019216</t>
  </si>
  <si>
    <t>Бактериолошки преглед бриса ждрела на клицоноштво (С. пyогенес, С. ауреус. Х. инфлуензае...)</t>
  </si>
  <si>
    <t>L019224</t>
  </si>
  <si>
    <t xml:space="preserve">Бактериолошки преглед дубоке ране односно гноја односно пунктата односно ексудата односно биоптата </t>
  </si>
  <si>
    <t>L019232</t>
  </si>
  <si>
    <t>Бактериолошки преглед експримата простате или сперме</t>
  </si>
  <si>
    <t>L019265</t>
  </si>
  <si>
    <t>Бактериолошки преглед искашљаја или трахеалног аспирата или бронхоалвеоларног лавата</t>
  </si>
  <si>
    <t>L019281</t>
  </si>
  <si>
    <t>Бактериолошки преглед ликвора</t>
  </si>
  <si>
    <t>L019315</t>
  </si>
  <si>
    <t>Бактериолошки преглед ока или коњунктиве</t>
  </si>
  <si>
    <t>L019323</t>
  </si>
  <si>
    <t>Бактериолошки преглед садржаја средњег ува</t>
  </si>
  <si>
    <t>L019331</t>
  </si>
  <si>
    <t>Бактериолошки преглед столице на Салмонелла спп. и Схигелла спп. и Есцхерицхиа цоли О:157/и Цампyлобацтер спп.</t>
  </si>
  <si>
    <t>L019398</t>
  </si>
  <si>
    <t>Бактериолошки преглед жучи</t>
  </si>
  <si>
    <t>L019406</t>
  </si>
  <si>
    <t xml:space="preserve">Biohemijska identifikacija aerobnih bakterija </t>
  </si>
  <si>
    <t>L019422</t>
  </si>
  <si>
    <t>Биохемијска идентификација бета - хемолитичног стрептокока</t>
  </si>
  <si>
    <t>L019463</t>
  </si>
  <si>
    <t>Биохемијска идентификација Стапхyлоцоццус врста</t>
  </si>
  <si>
    <t>L019844</t>
  </si>
  <si>
    <t>Доказивање продукције или присуства токсина Цлостридиум диффицилае А или Б</t>
  </si>
  <si>
    <t>L019869</t>
  </si>
  <si>
    <t>L020396</t>
  </si>
  <si>
    <t>L021030</t>
  </si>
  <si>
    <t>Идентификација паразита(хелминти)</t>
  </si>
  <si>
    <t>L021048</t>
  </si>
  <si>
    <t xml:space="preserve">Изолација цревних протозоа из столице </t>
  </si>
  <si>
    <t>L021220</t>
  </si>
  <si>
    <t>Преглед на Трицхомонас вагиналис - директан бојени препарат</t>
  </si>
  <si>
    <t>L021253</t>
  </si>
  <si>
    <t xml:space="preserve">Преглед перианалног отиска на хелминте </t>
  </si>
  <si>
    <t>L021311</t>
  </si>
  <si>
    <t>Преглед столице на паразите (нативни препарат)</t>
  </si>
  <si>
    <t>L021477</t>
  </si>
  <si>
    <t xml:space="preserve">Директан нативан препарат на гљиве </t>
  </si>
  <si>
    <t>L021691</t>
  </si>
  <si>
    <t>Преглед осталих биолошких узорка на гљиве</t>
  </si>
  <si>
    <t>L021709</t>
  </si>
  <si>
    <t xml:space="preserve">Преглед узорка из примарно стерилних регија на гљиве </t>
  </si>
  <si>
    <t>L012195</t>
  </si>
  <si>
    <t>Ph семиналне течности</t>
  </si>
  <si>
    <t>L012229</t>
  </si>
  <si>
    <t>Запремина ејакулата -семинална течност</t>
  </si>
  <si>
    <t>L012294</t>
  </si>
  <si>
    <t>Леукоциути,број у сперматозоидима</t>
  </si>
  <si>
    <t>L012310</t>
  </si>
  <si>
    <t>Покретљивост сперматозоида</t>
  </si>
  <si>
    <t>L012401</t>
  </si>
  <si>
    <t>Хемоглобин(крв)(FOBT)у фецесу- имунохемијски</t>
  </si>
  <si>
    <t>L019513</t>
  </si>
  <si>
    <t>Детекција антигена хеликобактери пилоруса имунохроматографским  тестом</t>
  </si>
  <si>
    <t>В. Патохистолошке анализе укупно</t>
  </si>
  <si>
    <t>Интрамускуларно давање фармаколошког средства, друго и неназначено фармаколошко средство</t>
  </si>
  <si>
    <t>Субкутано давање фармаколошког средства, инсулин</t>
  </si>
  <si>
    <t>Орално давање фармаколошког средства, анти-инфективно средство</t>
  </si>
  <si>
    <t>32171-00</t>
  </si>
  <si>
    <t>Аноректални преглед</t>
  </si>
  <si>
    <t>92209-02</t>
  </si>
  <si>
    <t>Поступак одржавања неинвазивне вентилаторне подршке&gt; 96 сати</t>
  </si>
  <si>
    <t>Интрамускуларно давање фарм.средства ,стероид</t>
  </si>
  <si>
    <t>Интравенско давање фармак.средства,стероид</t>
  </si>
  <si>
    <t>Катетеризација мокраћне бешике -кроз уретру</t>
  </si>
  <si>
    <t>96200-09</t>
  </si>
  <si>
    <t>Субкутано давање фармаколошког средства, друго и некласификовано фарм средство</t>
  </si>
  <si>
    <t>Интравенско давање фармаколошког средст.инсулин</t>
  </si>
  <si>
    <t>Субкутано давање фармаколошког средства, тромболитичко средс.</t>
  </si>
  <si>
    <t>Узроковање и слање матерјала уза лабараторијско испитивање</t>
  </si>
  <si>
    <t>Превенција декубитиса  рехабилитацији</t>
  </si>
  <si>
    <t>Уклањање катетера уростоме или уретералног катететра</t>
  </si>
  <si>
    <t>92162-00</t>
  </si>
  <si>
    <t>Испирање катететра , некласификовано на др месту</t>
  </si>
  <si>
    <t>92518-01</t>
  </si>
  <si>
    <t>Процена интергритета коже</t>
  </si>
  <si>
    <t>Интравенско давање фармаколошког средст.трромболитучко средство</t>
  </si>
  <si>
    <t>Орално давање фарм.средства ,тромболитичко средство</t>
  </si>
  <si>
    <t>Орално давање фарм.средства инсулин</t>
  </si>
  <si>
    <t>Неки други начин давања фарм.средства ,друго и некласификовано</t>
  </si>
  <si>
    <t>Неназначен начин давања фарм.средства ,друго и некласификовано</t>
  </si>
  <si>
    <t>241021</t>
  </si>
  <si>
    <t>Саветовање или информисање пацијента о примени лека</t>
  </si>
  <si>
    <t>96199-00</t>
  </si>
  <si>
    <t>Интравенско давање фармаколошког средства, антинеопластично средство</t>
  </si>
  <si>
    <t>Субкутано давање фармаколошког средства, други и некласификовано фарм.средство</t>
  </si>
  <si>
    <t>96203-00</t>
  </si>
  <si>
    <t>Остало давање фармаколошког средст.антинеопластично</t>
  </si>
  <si>
    <t>Орално давање фармаколошког средства, друго и некласификовано фармаколошко средство</t>
  </si>
  <si>
    <t>Служба анестезије са реанимацијом</t>
  </si>
  <si>
    <t>13400-00</t>
  </si>
  <si>
    <t xml:space="preserve"> Кардиоверзија</t>
  </si>
  <si>
    <t>13815-00</t>
  </si>
  <si>
    <t>Централна венска катетеризација</t>
  </si>
  <si>
    <t>22007-00</t>
  </si>
  <si>
    <t xml:space="preserve">Ендотрахеална интубација, једнолуменски тубус </t>
  </si>
  <si>
    <t xml:space="preserve"> Пласирање назогастричне сонде</t>
  </si>
  <si>
    <t>92052-00</t>
  </si>
  <si>
    <t xml:space="preserve"> Кардиопулмонална реанимација</t>
  </si>
  <si>
    <t>92500-00</t>
  </si>
  <si>
    <t>Рутинска преоперативна анестезиолошка процена</t>
  </si>
  <si>
    <t>92500-01</t>
  </si>
  <si>
    <t>Продужена преоперативна анестезиолошка процена</t>
  </si>
  <si>
    <t>92500-02</t>
  </si>
  <si>
    <t>Хитна преоперативна анестезиолошка процена</t>
  </si>
  <si>
    <t>92514-10</t>
  </si>
  <si>
    <t>Општа анестезија, АСА 10</t>
  </si>
  <si>
    <t>92514-19</t>
  </si>
  <si>
    <t>Општа анестезија, АСА 19</t>
  </si>
  <si>
    <t>92514-20</t>
  </si>
  <si>
    <t>Општа анестезија, АСА 20</t>
  </si>
  <si>
    <t>92514-29</t>
  </si>
  <si>
    <t>Општа анестезија, АСА 29</t>
  </si>
  <si>
    <t>92514-30</t>
  </si>
  <si>
    <t>Општа анестезија, АСА 30</t>
  </si>
  <si>
    <t>92514-39</t>
  </si>
  <si>
    <t>Општа анестезија, АСА 39</t>
  </si>
  <si>
    <t>92514-40</t>
  </si>
  <si>
    <t>Општа анестезија, АСА 40</t>
  </si>
  <si>
    <t>92514-49</t>
  </si>
  <si>
    <t>Општа анестезија, АСА 49</t>
  </si>
  <si>
    <t>92514-50</t>
  </si>
  <si>
    <t>Општа анестезија, АСА 50</t>
  </si>
  <si>
    <t>92514-59</t>
  </si>
  <si>
    <t>Општа анестезија, АСА 59</t>
  </si>
  <si>
    <t>92515-30</t>
  </si>
  <si>
    <t>Седација, АСА 30</t>
  </si>
  <si>
    <t>92515-39</t>
  </si>
  <si>
    <t>Седација, АСА 39</t>
  </si>
  <si>
    <t>92515-50</t>
  </si>
  <si>
    <t>Седација, АСА 50</t>
  </si>
  <si>
    <t>34530-04</t>
  </si>
  <si>
    <t>Уклањанње венског катетера</t>
  </si>
  <si>
    <t>92515-20</t>
  </si>
  <si>
    <t>92518-00</t>
  </si>
  <si>
    <t>Интравенска постпроцедурална инфузија ,аналгезија ,контролисана од стране пацијента (ПЦА)</t>
  </si>
  <si>
    <t>96199-04</t>
  </si>
  <si>
    <t>Интравенско давање фармаколошкпг средства ,антидот</t>
  </si>
  <si>
    <t>310005</t>
  </si>
  <si>
    <t>Континуирана регистрација пулса</t>
  </si>
  <si>
    <t>Интравенска постпроцедурална инфузија ,аналгетика</t>
  </si>
  <si>
    <t>Поступак одрзавања континуиране вентилаторне подршке 24 сати и 96 сати</t>
  </si>
  <si>
    <t>310040</t>
  </si>
  <si>
    <t>Континуирана регистрација ЕКГ</t>
  </si>
  <si>
    <t>92058-01</t>
  </si>
  <si>
    <t>Одрзавање катетера пласираног ради администрације лека</t>
  </si>
  <si>
    <t>Интрамускуларно давање фарамаколоског средства др и ненаѕначено фрам.средство</t>
  </si>
  <si>
    <t>Неонатални бокс</t>
  </si>
  <si>
    <t>11332-00</t>
  </si>
  <si>
    <t xml:space="preserve">Испитивање отоакустичке емисије изазване кликом (TEOAE) </t>
  </si>
  <si>
    <t>90677-00</t>
  </si>
  <si>
    <t>Остале процедуре фототерапије, на кожи</t>
  </si>
  <si>
    <t>Остале терапије обогачивање кисеоником</t>
  </si>
  <si>
    <t>96091-00</t>
  </si>
  <si>
    <t>11713-00</t>
  </si>
  <si>
    <t>11506-00</t>
  </si>
  <si>
    <t>Остала мерења респираторне функције</t>
  </si>
  <si>
    <t>Узимање материјала са коже и видљивих слузокожа за микробиолошки,бактериолошки и цитолошки преглед</t>
  </si>
  <si>
    <t>13312-00</t>
  </si>
  <si>
    <t>Вађење крви новорођенчета у дијагностичке сврхе</t>
  </si>
  <si>
    <t>41704-00</t>
  </si>
  <si>
    <t>Евакуација секрета из носа и параназалних синуса кроз природна ушћа</t>
  </si>
  <si>
    <t>55028-00</t>
  </si>
  <si>
    <t>Ултразвучни преглед главе</t>
  </si>
  <si>
    <t>55038-00</t>
  </si>
  <si>
    <t>Ултразвучни преглед уринарног система</t>
  </si>
  <si>
    <t>90660-00</t>
  </si>
  <si>
    <t>Примена средстава у кожи и подкожном ткиву</t>
  </si>
  <si>
    <t>90676-00</t>
  </si>
  <si>
    <t>Остале процедуре на кожи и подкожном ткиву</t>
  </si>
  <si>
    <t>90686-01</t>
  </si>
  <si>
    <t>Обрада коже и подкожног ткива без ексцизије</t>
  </si>
  <si>
    <t>Преглед новорођенчета</t>
  </si>
  <si>
    <t>92025-00</t>
  </si>
  <si>
    <t>Испирање ока</t>
  </si>
  <si>
    <t>Кардиопулмоналана реанимација</t>
  </si>
  <si>
    <t>92145-00</t>
  </si>
  <si>
    <t>Вакцинација против туберкулозе</t>
  </si>
  <si>
    <t>92168-00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</si>
  <si>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</si>
  <si>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</si>
  <si>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</si>
  <si>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</si>
  <si>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</si>
  <si>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</si>
  <si>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</si>
  <si>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>Крварење из носа (епистакса)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</si>
  <si>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</si>
  <si>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</si>
  <si>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</si>
  <si>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</si>
  <si>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</si>
  <si>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</si>
  <si>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</si>
  <si>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</si>
  <si>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</si>
  <si>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</si>
  <si>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</si>
  <si>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>Болести уста и зуба, које искључују вађење и поправку зуба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</si>
  <si>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</si>
  <si>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</si>
  <si>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</si>
  <si>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</si>
  <si>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</si>
  <si>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</si>
  <si>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</si>
  <si>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</si>
  <si>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</si>
  <si>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</si>
  <si>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 xml:space="preserve">Узорковање и слање материјала за лабораторијско испитивање </t>
  </si>
  <si>
    <t>Превенција декубитуса у рехабилитацији</t>
  </si>
  <si>
    <t xml:space="preserve">Трансфузија осталих крвних деривата </t>
  </si>
  <si>
    <t>Испирање катетера ,некласификовано на дргом месту</t>
  </si>
  <si>
    <t>Удружене здравствене процедуре едукације о дијабетесу</t>
  </si>
  <si>
    <t>Интрамускуларно давање фарм.сред.,хранљива субстанца</t>
  </si>
  <si>
    <t>Интравенско давање фар.сред.,тромболитичко средство</t>
  </si>
  <si>
    <t>Интравенско давање фар.сред.,инсулин</t>
  </si>
  <si>
    <t>Субкутано давање фарм.сред.тромболитичко</t>
  </si>
  <si>
    <t>Орално давање фарм.средства стероид</t>
  </si>
  <si>
    <t>Орално давање фарм.средства,инсулин</t>
  </si>
  <si>
    <t>Орално давање фарм.средства,електролит</t>
  </si>
  <si>
    <t>Орално давање фарм.средства друго и некласификовано фарм.средство</t>
  </si>
  <si>
    <t>неки други начин давања фарм.средства, анти инфективно средство</t>
  </si>
  <si>
    <t xml:space="preserve">Неки други начин давања фарм.средства, стероид </t>
  </si>
  <si>
    <t>30052-01</t>
  </si>
  <si>
    <t>Репарација ране на очном капку</t>
  </si>
  <si>
    <t>31230-00</t>
  </si>
  <si>
    <t>Ексцизија лезије(а) на кожи и поткожном ткиву очног капка</t>
  </si>
  <si>
    <t>42575-00</t>
  </si>
  <si>
    <t>Операција халациона</t>
  </si>
  <si>
    <t>42596-00</t>
  </si>
  <si>
    <t>Инцизија сузне кесице</t>
  </si>
  <si>
    <t>42686-00</t>
  </si>
  <si>
    <t>Ексцизија птеригијума</t>
  </si>
  <si>
    <t>42702-03</t>
  </si>
  <si>
    <t>Екстракапсуларна екстракција природног сочива техником једноставне аспирације (и иригације) са инсерцијом осталих вештачких сочива</t>
  </si>
  <si>
    <t>90084-00</t>
  </si>
  <si>
    <t xml:space="preserve"> Инцизија очног капка</t>
  </si>
  <si>
    <t>90086-00</t>
  </si>
  <si>
    <t>Остале процедуре на очном капку</t>
  </si>
  <si>
    <t>90089-00</t>
  </si>
  <si>
    <t>Остале процедуре на коњунктиви</t>
  </si>
  <si>
    <t>45626-00</t>
  </si>
  <si>
    <t>Корекција ектропиона или ентропиона техником шавова</t>
  </si>
  <si>
    <t>42584-00</t>
  </si>
  <si>
    <t>Тарзорафија</t>
  </si>
  <si>
    <t>30061-04</t>
  </si>
  <si>
    <t>Уклањање површинског страног тела са коњуктиве</t>
  </si>
  <si>
    <t>11212-00</t>
  </si>
  <si>
    <t xml:space="preserve">Преглед очног дна </t>
  </si>
  <si>
    <t>30061-02</t>
  </si>
  <si>
    <t>Уклањање површинског страног тела са рожњаче</t>
  </si>
  <si>
    <t>42615-01</t>
  </si>
  <si>
    <t>Сондирање лакрималних пролаза, двострано</t>
  </si>
  <si>
    <t>42650-00</t>
  </si>
  <si>
    <t>Дебридман (абразија) епитела рожњаче</t>
  </si>
  <si>
    <t>42668-00</t>
  </si>
  <si>
    <t>Уклањање шавова на рожњачи</t>
  </si>
  <si>
    <t>Процена потенцијалне оштрине вида</t>
  </si>
  <si>
    <t>Процена видног поља ,мануелна кинетичка периметрија ,целокупно поље</t>
  </si>
  <si>
    <t>Процена (оптичких карактеристика) тренутно коришћених наочара</t>
  </si>
  <si>
    <t>Процена конвергенције</t>
  </si>
  <si>
    <t>Процена конвергенције, проксимална</t>
  </si>
  <si>
    <t>Процена конвергенције, акомодативна</t>
  </si>
  <si>
    <t>Процена покрета очију типа тзв. глатко праћење (посматраног објекта)</t>
  </si>
  <si>
    <t>Процена покрета очију, одржавање фиксације</t>
  </si>
  <si>
    <t xml:space="preserve">Процена бинокуларне функције (ретинална кореспонденција, симултана перцепција, фузија, стерео вид,супресија) </t>
  </si>
  <si>
    <t>Процена бинокуларне функције, супресија</t>
  </si>
  <si>
    <t>Процена диплопије</t>
  </si>
  <si>
    <t>Преглед процена очне јабучице</t>
  </si>
  <si>
    <t>Офталмолошка оптичка интервенција, рецепт, остало</t>
  </si>
  <si>
    <t>Офталмолошка оптичка интервенција, издавање, остало</t>
  </si>
  <si>
    <t>Вежба, конвергенције</t>
  </si>
  <si>
    <t>Вежба, дивергенција</t>
  </si>
  <si>
    <t>Вежба фузионе амплитуде</t>
  </si>
  <si>
    <t>Вежба за особе са оштећењем вида, осветљавање</t>
  </si>
  <si>
    <t>92016-00</t>
  </si>
  <si>
    <t xml:space="preserve">Тонометрија </t>
  </si>
  <si>
    <t>92200-00</t>
  </si>
  <si>
    <t>Уклањање шавова, некласификованих на другом месту</t>
  </si>
  <si>
    <t>96038-00</t>
  </si>
  <si>
    <t>Мерење оштрине вида</t>
  </si>
  <si>
    <t>96069-00</t>
  </si>
  <si>
    <t>Саветовање или подучавање о губитку вида или видним поремећајима</t>
  </si>
  <si>
    <t>96156-00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</si>
  <si>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</si>
  <si>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</si>
  <si>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</si>
  <si>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Укупан кадар у здравственој установи</t>
  </si>
  <si>
    <t>Капацитети и коришћење болничких постеља</t>
  </si>
  <si>
    <t>Пратиоци лечених лица</t>
  </si>
  <si>
    <t>Капацитети и коришћење дневних болница</t>
  </si>
  <si>
    <t>Неонатологија</t>
  </si>
  <si>
    <t>Специјалистички прегледи</t>
  </si>
  <si>
    <t>Операције</t>
  </si>
  <si>
    <t>Здравствене услуге</t>
  </si>
  <si>
    <t>Дијагностичке процедуре са снимањем</t>
  </si>
  <si>
    <t>Лабораторијска дијагностика</t>
  </si>
  <si>
    <t>Дијализе</t>
  </si>
  <si>
    <t>Крв и компоненте крви</t>
  </si>
  <si>
    <t>Лекови</t>
  </si>
  <si>
    <t>Имплантати</t>
  </si>
  <si>
    <t>Санитетски и медицински потрошни материјал</t>
  </si>
  <si>
    <t>Листе чекања</t>
  </si>
  <si>
    <t>Услуге социјалне медицине, епидемиологије и информатике</t>
  </si>
  <si>
    <t>Назив здравствене установе</t>
  </si>
  <si>
    <t>Општа болница "Стефан Високи" Смедеревска Паланка</t>
  </si>
  <si>
    <t>Матични број здравствене установе</t>
  </si>
  <si>
    <t>Датум</t>
  </si>
  <si>
    <t>Табела</t>
  </si>
  <si>
    <t>Делатност - служба  (у складу са Статутом)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</si>
  <si>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</si>
  <si>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</si>
  <si>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</si>
  <si>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</si>
  <si>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</si>
  <si>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Ретробулбарна или перибулбарана давање анестетичког средства</t>
  </si>
  <si>
    <t>42824-01</t>
  </si>
  <si>
    <t>Субкоњуктивна примена лека</t>
  </si>
  <si>
    <t>Интрамускуларно давање фармакол.средства,стероид</t>
  </si>
  <si>
    <t>Интравенско давање  фармаколошког  средства , стероид</t>
  </si>
  <si>
    <t>Субкутано давање фарм.средс.тромболитичко</t>
  </si>
  <si>
    <t>Орално давање фарм.средства ,антиинфективно</t>
  </si>
  <si>
    <t>Орално давање фарм.средств.,срероид</t>
  </si>
  <si>
    <t>Орално давање фарм.средства,друго и некласифдиковано фар.средст.</t>
  </si>
  <si>
    <t>30023-00</t>
  </si>
  <si>
    <t>Ексцизијски дебридман меког ткива</t>
  </si>
  <si>
    <t>30026-00</t>
  </si>
  <si>
    <t>Репарација ране на кожи и поткожном ткиву осталих области, површинска</t>
  </si>
  <si>
    <t>30061-00</t>
  </si>
  <si>
    <t>Уклањање страног тела из коже и поткожног ткива без инцизије</t>
  </si>
  <si>
    <t>30064-00</t>
  </si>
  <si>
    <t>Уклањање страног тела из коже и поткожног ткива инцизијом</t>
  </si>
  <si>
    <t>30071-00</t>
  </si>
  <si>
    <t>Биопсија коже и поткожног ткива</t>
  </si>
  <si>
    <t>30075-37</t>
  </si>
  <si>
    <t>Биопсија перитонеума</t>
  </si>
  <si>
    <t>30186-00</t>
  </si>
  <si>
    <t>Уклањање брадавице са табана</t>
  </si>
  <si>
    <t>30189-01</t>
  </si>
  <si>
    <t>Уклањање осталих брадавица</t>
  </si>
  <si>
    <t>30223-00</t>
  </si>
  <si>
    <t>Инцизија и дренажа хематома коже и поткожног ткива</t>
  </si>
  <si>
    <t>30223-01</t>
  </si>
  <si>
    <t xml:space="preserve"> Инцизија и дренажа апсцеса коже и поткожног ткива</t>
  </si>
  <si>
    <t>30223-02</t>
  </si>
  <si>
    <t>Остале инцизије и дренаже коже и поткожног ткива</t>
  </si>
  <si>
    <t>30223-03</t>
  </si>
  <si>
    <t>Инцизија и дренажа апсцеса меког ткива</t>
  </si>
  <si>
    <t>30332-00</t>
  </si>
  <si>
    <t xml:space="preserve">Ексцизија лимфног чвора аксиле </t>
  </si>
  <si>
    <t>30336-00</t>
  </si>
  <si>
    <t>Радикална екцсизија лимфног чвора аксиле</t>
  </si>
  <si>
    <t>30375-10</t>
  </si>
  <si>
    <t>Шав перфорираног улкуса</t>
  </si>
  <si>
    <t>30375-24</t>
  </si>
  <si>
    <t>Шав танког црева</t>
  </si>
  <si>
    <t>30375-281</t>
  </si>
  <si>
    <t>Формирање биполарне колостомије</t>
  </si>
  <si>
    <t>30375-291</t>
  </si>
  <si>
    <t>Формирање биполарне илеостоме</t>
  </si>
  <si>
    <t>30385-00</t>
  </si>
  <si>
    <t xml:space="preserve">Постоперативно поновно отварање места лапаротомије </t>
  </si>
  <si>
    <t>30403-03</t>
  </si>
  <si>
    <t>Поновно затварање</t>
  </si>
  <si>
    <t>30405-01</t>
  </si>
  <si>
    <t>Репарација инцизионе киле, мрежицом</t>
  </si>
  <si>
    <t>30411-00</t>
  </si>
  <si>
    <t>Интраоперативна биопсија јетре</t>
  </si>
  <si>
    <t>30439-00</t>
  </si>
  <si>
    <t>Интраоперативна холангиографија</t>
  </si>
  <si>
    <t>30443-00</t>
  </si>
  <si>
    <t>Холецистектомија</t>
  </si>
  <si>
    <t>30445-00</t>
  </si>
  <si>
    <t>Лапароскопска холецистектомија</t>
  </si>
  <si>
    <t>30454-01</t>
  </si>
  <si>
    <t>Холецистектомија са холедохотомијом</t>
  </si>
  <si>
    <t>30460-08</t>
  </si>
  <si>
    <t xml:space="preserve">Билодигестивни бајпас са Roux-en-Y вијуге </t>
  </si>
  <si>
    <t>30515-00</t>
  </si>
  <si>
    <t>Гастро-ентеростомија</t>
  </si>
  <si>
    <t>30562-01</t>
  </si>
  <si>
    <t>Затварање илеостоме  са успостављањем континуитета црева,без ресекције</t>
  </si>
  <si>
    <t>30562-021</t>
  </si>
  <si>
    <t xml:space="preserve">Затварање биполарне колостомије </t>
  </si>
  <si>
    <t>30565-00</t>
  </si>
  <si>
    <t>Ресекција танког црева са формирањем стоме</t>
  </si>
  <si>
    <t>30566-00</t>
  </si>
  <si>
    <t>Ресекција танког црева са анастомозом</t>
  </si>
  <si>
    <t>30571-00</t>
  </si>
  <si>
    <t xml:space="preserve">Апендектомија </t>
  </si>
  <si>
    <t>30597-00</t>
  </si>
  <si>
    <t>30614-02</t>
  </si>
  <si>
    <t>Репарација ингвиналне херније, једнострано</t>
  </si>
  <si>
    <t>30614-03</t>
  </si>
  <si>
    <t>Репарација ингвиналне херније, обострано</t>
  </si>
  <si>
    <t>30615-00</t>
  </si>
  <si>
    <t>Репарација инкарцериране, странгулисане и обструктивне херније</t>
  </si>
  <si>
    <t>30617-00</t>
  </si>
  <si>
    <t>Репарација умбиликалне херније</t>
  </si>
  <si>
    <t>30617-01</t>
  </si>
  <si>
    <t>Репарација епигастричне херније</t>
  </si>
  <si>
    <t>30631-00</t>
  </si>
  <si>
    <t>Операција хидроцеле /или фуникулоцеле</t>
  </si>
  <si>
    <t>30641-00</t>
  </si>
  <si>
    <t>Орхидектомија, једнострана</t>
  </si>
  <si>
    <t>30653-00</t>
  </si>
  <si>
    <t>30676-00</t>
  </si>
  <si>
    <t>Инцизија пилонидалног синуса или цисте</t>
  </si>
  <si>
    <t>30676-01</t>
  </si>
  <si>
    <t>Ексцизија пилонидалног синуса или цисте</t>
  </si>
  <si>
    <t>31205-00</t>
  </si>
  <si>
    <t>Ексцизија лезије(а) на кожи и поткожном ткиву осталих области</t>
  </si>
  <si>
    <t>31205-01</t>
  </si>
  <si>
    <t>31235-00</t>
  </si>
  <si>
    <t>Ексцизија лезије(а) на кожи и поткожном ткиву осталих области на глави</t>
  </si>
  <si>
    <t>31235-01</t>
  </si>
  <si>
    <t>Ексцизија лезије(а) на кожи и поткожном ткиву врата</t>
  </si>
  <si>
    <t>31235-02</t>
  </si>
  <si>
    <t>31235-03</t>
  </si>
  <si>
    <t>Ексцизија лезије(а) на кожи и поткожном ткиву ноге</t>
  </si>
  <si>
    <t>31350-00</t>
  </si>
  <si>
    <t>Ексцизија лезије меког ткива, некласификована на другом месту</t>
  </si>
  <si>
    <t>31500-00</t>
  </si>
  <si>
    <t>Ексцизија лезија на дојкама</t>
  </si>
  <si>
    <t>31518-00</t>
  </si>
  <si>
    <t>Једноставна мастектомија, једнострана</t>
  </si>
  <si>
    <t>32000-00</t>
  </si>
  <si>
    <t xml:space="preserve">Парцијална ресекција дебелог црева са формирањем стоме </t>
  </si>
  <si>
    <t>32003-01</t>
  </si>
  <si>
    <t>Десна хемиколектомија са анастомозом</t>
  </si>
  <si>
    <t>32030-00</t>
  </si>
  <si>
    <t>Ресекција ректума и /или сигме уз формирање терминалне колостоме Хартманов (Хартманн поступак</t>
  </si>
  <si>
    <t>32138-00</t>
  </si>
  <si>
    <t>Хемороидектомија</t>
  </si>
  <si>
    <t>32147-00</t>
  </si>
  <si>
    <t>Инцизија перианалног тромба</t>
  </si>
  <si>
    <t>32174-01</t>
  </si>
  <si>
    <t>Дренажа перианалног апсцеса</t>
  </si>
  <si>
    <t>32177-00</t>
  </si>
  <si>
    <t>36528-01</t>
  </si>
  <si>
    <t>38806-00</t>
  </si>
  <si>
    <t xml:space="preserve">Пласирање дрена кроз међуребарни простор </t>
  </si>
  <si>
    <t>44338-00</t>
  </si>
  <si>
    <t>Ампутација прста на нози</t>
  </si>
  <si>
    <t>44364-01</t>
  </si>
  <si>
    <t>Трансметатарзална ампутација</t>
  </si>
  <si>
    <t>44367-00</t>
  </si>
  <si>
    <t>Ампутација изнад линије колена</t>
  </si>
  <si>
    <t>46483-00</t>
  </si>
  <si>
    <t>Ревизија ампутационог патрљка на шаци или прсту</t>
  </si>
  <si>
    <t>46516-01</t>
  </si>
  <si>
    <t>Уклањање нокта са прста шаке</t>
  </si>
  <si>
    <t>47906-00</t>
  </si>
  <si>
    <t>Обрада нокта на прсту стопала</t>
  </si>
  <si>
    <t>47906-01</t>
  </si>
  <si>
    <t>Уклањање нокта на прсту стопала</t>
  </si>
  <si>
    <t>47915-00</t>
  </si>
  <si>
    <t>Клинаста ресекција ураслок нокта на  прст стопалу</t>
  </si>
  <si>
    <t>47916-00</t>
  </si>
  <si>
    <t>90665-00</t>
  </si>
  <si>
    <t>Обрада коже и поткожног ткива са ексцизијом</t>
  </si>
  <si>
    <t>Поновна инсерција дрена за дренажу апсцеса меког ткива</t>
  </si>
  <si>
    <t xml:space="preserve">30375-07 </t>
  </si>
  <si>
    <t>Гастростомија</t>
  </si>
  <si>
    <t>44376-00</t>
  </si>
  <si>
    <t>Реампутација ампутацијског патрљка</t>
  </si>
  <si>
    <t>90375-00</t>
  </si>
  <si>
    <t>Пласирање интрабдоминалне тампонаде</t>
  </si>
  <si>
    <t>30017-01</t>
  </si>
  <si>
    <t>30075-00</t>
  </si>
  <si>
    <t>Биопсија лимфног чвора</t>
  </si>
  <si>
    <t>30446-00</t>
  </si>
  <si>
    <t>Лапараскопска холекцитектомија која предходи отвореној холециктомији</t>
  </si>
  <si>
    <t>30563-00</t>
  </si>
  <si>
    <t>Ревизија стоме танког црева</t>
  </si>
  <si>
    <t>30563-01</t>
  </si>
  <si>
    <t>Ревизија стоме дебелог црева, преобликовање стоме</t>
  </si>
  <si>
    <t>32003-00</t>
  </si>
  <si>
    <t>Парцијална ресекција дебелог црева са анстамозом</t>
  </si>
  <si>
    <t>32024-00</t>
  </si>
  <si>
    <t>Висока ретроактивна предња ресекција ректума</t>
  </si>
  <si>
    <t>32025-00</t>
  </si>
  <si>
    <t>Ниска ретроактивна предња ресекција ректума</t>
  </si>
  <si>
    <t>32159-00</t>
  </si>
  <si>
    <t>Евакуација хематома предњег трбуш.зида након царског реза</t>
  </si>
  <si>
    <t>Пасивна имунизација имуноглобулином беснила</t>
  </si>
  <si>
    <t>Субкутано давање фармаколошког средства, тдруго и некласификован средс.</t>
  </si>
  <si>
    <t>Детекција психоактивних супстанци у урину код завистника</t>
  </si>
  <si>
    <t>Удружене здравствене процедуре - социјални рад</t>
  </si>
  <si>
    <t>95550-03</t>
  </si>
  <si>
    <t>Удружене здравствене процедуре -физиотерапија</t>
  </si>
  <si>
    <t>Остале процене консултације или евалуације</t>
  </si>
  <si>
    <t xml:space="preserve">Саветовање или подучавање о штетности супстанци које узрокују зависност </t>
  </si>
  <si>
    <t>Поступак одрзавања континуиране вентилаторне подршке&gt; 24 сата</t>
  </si>
  <si>
    <t>13882-01</t>
  </si>
  <si>
    <t>Поступак одрзавања континуиране вентилаторне подршке  &lt; 96 сати</t>
  </si>
  <si>
    <t>Остале терапије обогаћивања кисеоника</t>
  </si>
  <si>
    <t>92515-10</t>
  </si>
  <si>
    <t>Седација, АСА 10</t>
  </si>
  <si>
    <t>U8187413</t>
  </si>
  <si>
    <t>U8183803</t>
  </si>
  <si>
    <t>U9601201</t>
  </si>
  <si>
    <t>U9601202</t>
  </si>
  <si>
    <t>42614-01</t>
  </si>
  <si>
    <t>Сондирање лакрималних пролаза ,једнострано</t>
  </si>
  <si>
    <t>U8183220</t>
  </si>
  <si>
    <t>Офталмолошка оптичка интервенција ,рецепт,наочаре</t>
  </si>
  <si>
    <t>U8183303</t>
  </si>
  <si>
    <t>Офталмолошка оптичка интервенција ,рецепт,контактна сочива</t>
  </si>
  <si>
    <t>90375-02</t>
  </si>
  <si>
    <t>Уклањање интраабдоминалне тампонаде</t>
  </si>
  <si>
    <t>30329-01</t>
  </si>
  <si>
    <t>Регионална ексцизија лимфних чворова препона</t>
  </si>
  <si>
    <t>13706-03</t>
  </si>
  <si>
    <t>Трансфузија тромбоцита</t>
  </si>
  <si>
    <t xml:space="preserve">Перкутана цистостомија </t>
  </si>
  <si>
    <t>Испирање осталих трајних катетра мокраћне бесике</t>
  </si>
  <si>
    <t>Уклањање катететера уростоме или уретралног катетера</t>
  </si>
  <si>
    <t>Удружене здравствене процедуре ,социјални рад</t>
  </si>
  <si>
    <t>Удружене здравствене процедуре ,едукација о дијабетесу</t>
  </si>
  <si>
    <t>33392-00</t>
  </si>
  <si>
    <t>Одклањање највечег дела интраабдоминалних лезија дебулкинг</t>
  </si>
  <si>
    <t>30515-02</t>
  </si>
  <si>
    <t>Ентероентеростомија</t>
  </si>
  <si>
    <t>30000-01</t>
  </si>
  <si>
    <t>Десна хемиколектомија са формирањем стоме</t>
  </si>
  <si>
    <t>32166-00</t>
  </si>
  <si>
    <t>Уградња аналног сетона</t>
  </si>
  <si>
    <t>Експлоратиа скроталног садржаја,једнострана</t>
  </si>
  <si>
    <t>43801-00</t>
  </si>
  <si>
    <t>Корекција малротације црева</t>
  </si>
  <si>
    <t>44370-00</t>
  </si>
  <si>
    <t>Ампутација кука</t>
  </si>
  <si>
    <t>90329-01</t>
  </si>
  <si>
    <t>Остале репарације на перитонеуму</t>
  </si>
  <si>
    <t>Ултразвучни дуплекс преглед хируршки обликване артериовенске фистуле или АВФ синтетске премоснице горњих екстремитета</t>
  </si>
  <si>
    <t>Уклањање страног тела из коже и подкожног ткива без инцизије</t>
  </si>
  <si>
    <t>Екцизија лимфног чвора врата</t>
  </si>
  <si>
    <t>92519-19</t>
  </si>
  <si>
    <t>Интравенска регионална анестезија АСА 19</t>
  </si>
  <si>
    <t>Увежбавање вештине говора</t>
  </si>
  <si>
    <t>Фонијатријске вежбе -вежбе дисања</t>
  </si>
  <si>
    <t>41632-01</t>
  </si>
  <si>
    <t>Миринготомија са инсерцијом тубе ,обострана</t>
  </si>
  <si>
    <t>Каутеризација илидијаметрија носних шкољки</t>
  </si>
  <si>
    <t>41674-00</t>
  </si>
  <si>
    <t>41737-00</t>
  </si>
  <si>
    <t>Остале интраназалне процедуре у фронталном синусу</t>
  </si>
  <si>
    <t>41834-00</t>
  </si>
  <si>
    <t>Тотална ларингектомија</t>
  </si>
  <si>
    <t>90138-00</t>
  </si>
  <si>
    <t>Ексцизија лезија на пљувачој жлезди</t>
  </si>
  <si>
    <t>Назотрахеална интубација</t>
  </si>
  <si>
    <t>Психосопцијална процена</t>
  </si>
  <si>
    <t>47042-00</t>
  </si>
  <si>
    <t>Затворена репозиција ишћашења метакарпофаленгеалног зглоба</t>
  </si>
  <si>
    <t>47054-00</t>
  </si>
  <si>
    <t>Затворена репозиција ишћашења зглоба колена</t>
  </si>
  <si>
    <t>47069-00</t>
  </si>
  <si>
    <t>Затворена репозиција ишћашења прста на нози</t>
  </si>
  <si>
    <t>47360-00</t>
  </si>
  <si>
    <t>Имобилизација прелома дисталног дела радијуса</t>
  </si>
  <si>
    <t>47393-00</t>
  </si>
  <si>
    <t>Отворена репозиција прелома тела радијуса и улне</t>
  </si>
  <si>
    <t>47609-04</t>
  </si>
  <si>
    <t>Затворена репозиција ишћашења талуса</t>
  </si>
  <si>
    <t>Затворена репозиција унатарзалног прелома петне кости</t>
  </si>
  <si>
    <t>96094-00</t>
  </si>
  <si>
    <t xml:space="preserve">Уклањање помагала или уређаја за прилагођавање </t>
  </si>
  <si>
    <t>Неозначен начин давања средства ,антиинфективно средство</t>
  </si>
  <si>
    <t>Уклањање сталног уринарног катетера</t>
  </si>
  <si>
    <t>Перкутана цистотомија(цистостомија)</t>
  </si>
  <si>
    <t>Орално давање фарм.средства -електролит</t>
  </si>
  <si>
    <t>30225-00</t>
  </si>
  <si>
    <t xml:space="preserve">Ампутација изнад линије колена </t>
  </si>
  <si>
    <t>47566-03</t>
  </si>
  <si>
    <t>Отворена репзиција унутарзглобног прелома тела тибије са унутрашњом фиксацијом</t>
  </si>
  <si>
    <t>Унутрашња фиксација прелома пателе</t>
  </si>
  <si>
    <t>Отворена репозиција прелома скочног зглоба са унутрашњом фиксацијом размакнућа фибуле или малеолуса</t>
  </si>
  <si>
    <t>47930-00</t>
  </si>
  <si>
    <t>Одстрањење плоче шипке или клина некласификовано на другом месту</t>
  </si>
  <si>
    <t>49558-00</t>
  </si>
  <si>
    <t>Антроскопска тоалета зглоба колена</t>
  </si>
  <si>
    <t>47342-00</t>
  </si>
  <si>
    <t>Отворена репозиција прелома метакарпуса</t>
  </si>
  <si>
    <t>47960-00</t>
  </si>
  <si>
    <t>Субкутана тенотомија,некласификована на другом месту</t>
  </si>
  <si>
    <t>49806-00</t>
  </si>
  <si>
    <t>Субкутана тенотомија у подручју стопала</t>
  </si>
  <si>
    <t xml:space="preserve">Остале терапије обогаћивања кисеоником </t>
  </si>
  <si>
    <t>U9200101</t>
  </si>
  <si>
    <t>260104</t>
  </si>
  <si>
    <t>Депедикулација особа инсектицидима</t>
  </si>
  <si>
    <t>Орално давање фармаколоског средства, антинеопластично</t>
  </si>
  <si>
    <t>97012-00</t>
  </si>
  <si>
    <t>Периодични орални преглед</t>
  </si>
  <si>
    <t>Индивидуални рад психолога са родитељем</t>
  </si>
  <si>
    <t>090009</t>
  </si>
  <si>
    <t>Праћење потенцијално нежењене реакције пацијента на лек</t>
  </si>
  <si>
    <t>Праћење спровођења утврђених терашијских протокола лечења</t>
  </si>
  <si>
    <t>90762-00</t>
  </si>
  <si>
    <t>Планирање лечења фармакотерапијом прва кура</t>
  </si>
  <si>
    <t>90762-01</t>
  </si>
  <si>
    <t>Планирање лечења фармакотерапијом ,друга кура</t>
  </si>
  <si>
    <t>96100-00</t>
  </si>
  <si>
    <t>Интрамускуларно давање фармаколошког средства,електролит</t>
  </si>
  <si>
    <t>Интрамускуларно давање фармаколошког средства,друго инеозначено фармаколошко средство</t>
  </si>
  <si>
    <t>Субкутано давање фармаколошког средства,друго и некласификовано фармаколлошко средство</t>
  </si>
  <si>
    <t>35753-02</t>
  </si>
  <si>
    <t>Лапароскопски асистирана вагинална хистеректимија са аднекстомијом</t>
  </si>
  <si>
    <t>42551-012</t>
  </si>
  <si>
    <t>42551-02</t>
  </si>
  <si>
    <t>Репарациј перфорирајуће ране на очној јабучици са ушивањем лацерације на рожњачи и беоњачи</t>
  </si>
  <si>
    <t>Информативни интервију соц.радника</t>
  </si>
  <si>
    <t>Интравенско давање фармаколошког средства, антидот</t>
  </si>
  <si>
    <t>Интрмускуларно давање фармаколошког средства,електролит</t>
  </si>
  <si>
    <t>Интрмускуларно давање фармаколошког средства,друго и неозначено фармаколошко средство</t>
  </si>
  <si>
    <t>Ултразвучни преглед дуплекс преглед хируршки обликоване фистуле или артериовенске синтетске премоснице горњих екстремитета</t>
  </si>
  <si>
    <t>Перкутана биопсија интраабдоминалне масе</t>
  </si>
  <si>
    <t>Гинекологија -  Стационар и Дневна болница</t>
  </si>
  <si>
    <t>Служба за инфективне болести -  Стационар и Дневна болница</t>
  </si>
  <si>
    <t>Гинеколошки преглед</t>
  </si>
  <si>
    <t>Затворена репозиција прелома проксималног дела хумеруса</t>
  </si>
  <si>
    <t>47447-00</t>
  </si>
  <si>
    <t xml:space="preserve"> Затворена репозиција прелома кључне кости</t>
  </si>
  <si>
    <t>47456-00</t>
  </si>
  <si>
    <t>Затворена репозиција прелома дисталног дела хумеруса</t>
  </si>
  <si>
    <t>47462-00</t>
  </si>
  <si>
    <t>47516-01</t>
  </si>
  <si>
    <t>Затворена репозиција прелома фемура</t>
  </si>
  <si>
    <t>47546-00</t>
  </si>
  <si>
    <t>Затворена репозиција прелома тела тибије</t>
  </si>
  <si>
    <t>47555-00</t>
  </si>
  <si>
    <t>Затворена репозиција прелома медијално латералног кондила тибије</t>
  </si>
  <si>
    <t>47564-00</t>
  </si>
  <si>
    <t>Затворена репозиција прелома тела  тибије</t>
  </si>
  <si>
    <t>47576-00</t>
  </si>
  <si>
    <t>47579-00</t>
  </si>
  <si>
    <t>Затворена репозиција прелома скочног зглоба</t>
  </si>
  <si>
    <t>47597-00</t>
  </si>
  <si>
    <t>Затворена репозиција прелома скочног зглоба са унутрашњом фиксацијом две или више синдесмозе, фибуле или малеолуса</t>
  </si>
  <si>
    <t>47606-00</t>
  </si>
  <si>
    <t xml:space="preserve">Имобилизација репозиција прелома талуса </t>
  </si>
  <si>
    <t>47609-00</t>
  </si>
  <si>
    <t>Затворена репозиција зглобног прелома петне кости</t>
  </si>
  <si>
    <t>47612-00</t>
  </si>
  <si>
    <t>47663-00</t>
  </si>
  <si>
    <t>Одстрањење клина, завртња или жице из кости</t>
  </si>
  <si>
    <t>47948-00</t>
  </si>
  <si>
    <t>Одстрањивање средстава за имобилизацију</t>
  </si>
  <si>
    <t>49721-00</t>
  </si>
  <si>
    <t>Исправљање halux valgus-a остеотомијом прве метатарзалне кости,једнострано</t>
  </si>
  <si>
    <t>50124-00</t>
  </si>
  <si>
    <t>Аспирација зглоба или неке друге синовијске течности</t>
  </si>
  <si>
    <t>50124-01</t>
  </si>
  <si>
    <t>Ињекција у зглоб или неку другу синовијску шупљину,некласификовано на другом месту</t>
  </si>
  <si>
    <t>55844-00</t>
  </si>
  <si>
    <t>Ултразвучни преглед коже и подкожног ткива</t>
  </si>
  <si>
    <t>Примена тетанусног серума</t>
  </si>
  <si>
    <t>96071-00</t>
  </si>
  <si>
    <t>Саветовање или подучавање о помагалима или уређајима за прилагођавање</t>
  </si>
  <si>
    <t xml:space="preserve">Израда уређаја или опреме за помоћ или прилагођавање </t>
  </si>
  <si>
    <t>Интрамускуларно давање фармаколошког средства, друго и неназначено</t>
  </si>
  <si>
    <t>Интравенско давање фармаколошког средства, храњљива супстанца</t>
  </si>
  <si>
    <t>Интравенско давање фарм.средства ,друго и некласификовано фарм.средство</t>
  </si>
  <si>
    <t>Интравенско давање фарм.средства,електролит</t>
  </si>
  <si>
    <t>30111-00</t>
  </si>
  <si>
    <t>Екцизија велике бурсе</t>
  </si>
  <si>
    <t>36800-01</t>
  </si>
  <si>
    <t>Замена сталног уринарног катетера кроз уретру ендоскопски</t>
  </si>
  <si>
    <t>47024-00</t>
  </si>
  <si>
    <t>Затворена репозиција ишчашења проксималног  радио-улнарног зглоба</t>
  </si>
  <si>
    <t>47303-00</t>
  </si>
  <si>
    <t>Оделење за палијативно збрињавање</t>
  </si>
  <si>
    <t xml:space="preserve">  СТАЦИОНАРНИ ПАЦИЈЕНТИ</t>
  </si>
  <si>
    <t xml:space="preserve">  УКУПНО</t>
  </si>
  <si>
    <t xml:space="preserve">Одсек гинекологије </t>
  </si>
  <si>
    <t>Одсек  акушерства</t>
  </si>
  <si>
    <t>Палијативна збрињавање и продужена нега</t>
  </si>
  <si>
    <t>Услуге  здравствене  статистике</t>
  </si>
  <si>
    <t>Р. Бр.</t>
  </si>
  <si>
    <t>УСЛУГЕ СОЦИЈАЛНЕ МЕДИЦИНЕ (УКУПНО)</t>
  </si>
  <si>
    <t>УСЛУГЕ ЕПИДЕМИОЛОГИЈЕ (УКУПНО)</t>
  </si>
  <si>
    <t>УСЛУГЕ ИНФОРМАТИКЕ (УКУПНО)</t>
  </si>
  <si>
    <t>ОСТАЛЕ УСЛУГЕ  (УКУПНО)</t>
  </si>
  <si>
    <t>1</t>
  </si>
  <si>
    <t xml:space="preserve">Израда периодичних извештаја о раду и утврђеним оболењима и стањима по службама у здравственој установи </t>
  </si>
  <si>
    <t>2</t>
  </si>
  <si>
    <t>Израда извештаја о органозационој структури и кадровима у здравственој установи</t>
  </si>
  <si>
    <t>3</t>
  </si>
  <si>
    <t>Израда индивидуалних извештаја (извештај о хоспитализацији,пријава порођаја ,пријава побачаја,потврда о смрти,пријава заразних оболења,пријава малигних оболења)</t>
  </si>
  <si>
    <t>4</t>
  </si>
  <si>
    <t>В1 АНАЛИЗЕ ОРГАНИЗОВАНОГ СКРИНИНГА  РАКА*</t>
  </si>
  <si>
    <t>L027391</t>
  </si>
  <si>
    <t>Преглед  CORE  биопсије дојке</t>
  </si>
  <si>
    <t>L027409</t>
  </si>
  <si>
    <t>Преглед  биоптата тумора дојке</t>
  </si>
  <si>
    <t>L026542</t>
  </si>
  <si>
    <t>EX TEMPORE анализа добијеног материјала</t>
  </si>
  <si>
    <t>L027631</t>
  </si>
  <si>
    <t>47492-00</t>
  </si>
  <si>
    <t>Имобилизација прелома ацетабулума</t>
  </si>
  <si>
    <t>Ултразвучни преглед подлактице или лакта</t>
  </si>
  <si>
    <t>55816-00</t>
  </si>
  <si>
    <t>Ултразвучни преглед кука</t>
  </si>
  <si>
    <t>55836-00</t>
  </si>
  <si>
    <t>Ултразвучни преглед глежња или стопала</t>
  </si>
  <si>
    <t>Интрамускуларно давање фарм.средства,антинеопластично средст.</t>
  </si>
  <si>
    <t>Испурање назогастричне сонде</t>
  </si>
  <si>
    <t>Испитивање отоакустићке емисије изазване кликом(ТЕОАЕ)</t>
  </si>
  <si>
    <t>11500-00</t>
  </si>
  <si>
    <t>Бронхоспирометрија</t>
  </si>
  <si>
    <t>12000-00</t>
  </si>
  <si>
    <t>Тест кожне осетљивости са&lt; 20 алергената</t>
  </si>
  <si>
    <t>Тест кожне осетљивости са &gt;20 алергената</t>
  </si>
  <si>
    <t>Саветованје или подучаванје о исхрани /дневном уносу хране</t>
  </si>
  <si>
    <t>Саветованје или подучаванје о одржавању здравља и опоравку</t>
  </si>
  <si>
    <t>Плаирање брауниле</t>
  </si>
  <si>
    <t>Снимање просечног сигнала ЕКГ-а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</si>
  <si>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</si>
  <si>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L027607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</si>
  <si>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</si>
  <si>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Г. ЦИТОЛОШКА ЛАБОРАТОРИЈА-АНАЛИЗЕ ОРГАНИЗОВАНОГ СКРИНИНГА  РАКА  ГРЛИЋА МАТЕРИЦЕ**</t>
  </si>
  <si>
    <t>L029447</t>
  </si>
  <si>
    <t>Ексфолијативна цитологија ткива репродуктивних органа жене-неаутоматизована припрема и аутоматизовано бојење</t>
  </si>
  <si>
    <t>L029439</t>
  </si>
  <si>
    <t>Ексфолијативна цитологија ткива  репродуктивних органа жене-аутоматизована припрема и неаутоматизовано бојење</t>
  </si>
  <si>
    <t>L029454</t>
  </si>
  <si>
    <t>Ексфолијативна цитологија ткива  репродуктивних органа жене-неаутоматизована припрема и неаутоматизовано бојење</t>
  </si>
  <si>
    <t>L029421</t>
  </si>
  <si>
    <t>Ексфолијативна цитологија ткива  репродуктивних органа жене-атоматизована припрема и аутоматизовано бојење</t>
  </si>
  <si>
    <t>L028704</t>
  </si>
  <si>
    <t>Преглед дела цервикса добијеног методом "омчице"</t>
  </si>
  <si>
    <t>L028720</t>
  </si>
  <si>
    <t>Преглед конизата цервикса</t>
  </si>
  <si>
    <t>L026575-025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</si>
  <si>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</si>
  <si>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</si>
  <si>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</si>
  <si>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</si>
  <si>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</si>
  <si>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</si>
  <si>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</si>
  <si>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</si>
  <si>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</si>
  <si>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</si>
  <si>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</si>
  <si>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</si>
  <si>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>Мање процедуре на мокраћној бешици, без врло тешких или тешких КК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</si>
  <si>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</si>
  <si>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</si>
  <si>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</si>
  <si>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</si>
  <si>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</si>
  <si>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</si>
  <si>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</si>
  <si>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</si>
  <si>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</si>
  <si>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</si>
  <si>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</si>
  <si>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</si>
  <si>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Консултативни цитолошки преглед готових препарата</t>
  </si>
  <si>
    <t>L029413-025</t>
  </si>
  <si>
    <t>Цитолошки преглед  осталих размаза</t>
  </si>
  <si>
    <t>L029801-479,158</t>
  </si>
  <si>
    <t>Доказивање присуства различитих ћелијских елемената</t>
  </si>
  <si>
    <t>Д. ЦИТОГЕНЕТСКА ЛАБОРАТОРИЈА АНАЛИЗЕ УКУПНО</t>
  </si>
  <si>
    <t>БРОЈ ПАЦИЈЕНАТА</t>
  </si>
  <si>
    <t>БРОЈ ПРЕГЛЕДАНИХ УЗОРАКА</t>
  </si>
  <si>
    <t>Ђ.   ОСТАЛЕ ЛАБОРАТОРИЈЕ ____________________   (навести које)</t>
  </si>
  <si>
    <t>БРОЈ ПАЦИЈЕНАТА-УКУПНО</t>
  </si>
  <si>
    <t>БРОЈ ПРЕГЛЕДАНИХ УЗОРАКА-УКУПНО</t>
  </si>
  <si>
    <t>ЛАБОРАТОРИЈСКЕ АНАЛИЗЕ -УКУПНО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</si>
  <si>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</si>
  <si>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</si>
  <si>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Табела 17.</t>
  </si>
  <si>
    <t>Јед. мере</t>
  </si>
  <si>
    <t>Цена*</t>
  </si>
  <si>
    <t>Количина</t>
  </si>
  <si>
    <t>Укупна вредност</t>
  </si>
  <si>
    <t>Набавка крви и лабилних продуката крви од завода/института за трансфузију крви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</si>
  <si>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</si>
  <si>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</si>
  <si>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</si>
  <si>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</si>
  <si>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</si>
  <si>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</si>
  <si>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</si>
  <si>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</si>
  <si>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</si>
  <si>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</si>
  <si>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</si>
  <si>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</si>
  <si>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</si>
  <si>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</si>
  <si>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</si>
  <si>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</si>
  <si>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</si>
  <si>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</si>
  <si>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</si>
  <si>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</si>
  <si>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</si>
  <si>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</si>
  <si>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</si>
  <si>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</si>
  <si>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</si>
  <si>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</si>
  <si>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</si>
  <si>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</si>
  <si>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</si>
  <si>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</si>
  <si>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</si>
  <si>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</si>
  <si>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</si>
  <si>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</si>
  <si>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</si>
  <si>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</si>
  <si>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</si>
  <si>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</si>
  <si>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</si>
  <si>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</si>
  <si>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</si>
  <si>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</si>
  <si>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</si>
  <si>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</si>
  <si>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</si>
  <si>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</si>
  <si>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</si>
  <si>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</si>
  <si>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</si>
  <si>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</si>
  <si>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</si>
  <si>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</si>
  <si>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</si>
  <si>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</si>
  <si>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</si>
  <si>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</si>
  <si>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</si>
  <si>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</si>
  <si>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</si>
  <si>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</si>
  <si>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</si>
  <si>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</si>
  <si>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</si>
  <si>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</si>
  <si>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</si>
  <si>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</si>
  <si>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</si>
  <si>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</si>
  <si>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</si>
  <si>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</si>
  <si>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</si>
  <si>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</si>
  <si>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</si>
  <si>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</si>
  <si>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</si>
  <si>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</si>
  <si>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</si>
  <si>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Табела 16.</t>
  </si>
  <si>
    <t>Врста дијализе / Назив услуге</t>
  </si>
  <si>
    <t>Број лица на дијализи</t>
  </si>
  <si>
    <t>Број дијализа</t>
  </si>
  <si>
    <t>Број апарата</t>
  </si>
  <si>
    <t>Хрони.</t>
  </si>
  <si>
    <t>Акут.</t>
  </si>
  <si>
    <t>Прол.</t>
  </si>
  <si>
    <t>1. ХЕМОДИЈАЛИЗА УКУПНО</t>
  </si>
  <si>
    <t>Нископропусна хемодијализа</t>
  </si>
  <si>
    <t xml:space="preserve">Екцизија карункула уретре </t>
  </si>
  <si>
    <t>37008-01</t>
  </si>
  <si>
    <t>Цистотомија са пласирањем супрапубичног катетера - отворена хирургија</t>
  </si>
  <si>
    <t>37604-05</t>
  </si>
  <si>
    <t>Експлорација скроталног садржаја са фиксацијом тестиса, обострана</t>
  </si>
  <si>
    <t>37803-00</t>
  </si>
  <si>
    <t>Орхидопексија неспуштеног тестиса, једнострана</t>
  </si>
  <si>
    <t>90402-02</t>
  </si>
  <si>
    <t>Дорзална или латерална инцизија препуцијума</t>
  </si>
  <si>
    <t>30515-01</t>
  </si>
  <si>
    <t>Неки други начин давања фарм.средства ,друго и некласификовано на друг.месту</t>
  </si>
  <si>
    <t>Орално давање фарм.средства ,друго и некласификовано фарм. средство</t>
  </si>
  <si>
    <t xml:space="preserve"> (Стационар и Дневна болница-интерно без дијализе )</t>
  </si>
  <si>
    <t xml:space="preserve">ПЛАН ТАБЕЛЕ </t>
  </si>
  <si>
    <t>L004655</t>
  </si>
  <si>
    <t>Магнезијум</t>
  </si>
  <si>
    <t>fulvestrant  L02BA03</t>
  </si>
  <si>
    <t>Faslodex</t>
  </si>
  <si>
    <t>epoetinzeta B03XA01</t>
  </si>
  <si>
    <t>Eqralys</t>
  </si>
  <si>
    <t>Advate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</si>
  <si>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</si>
  <si>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</si>
  <si>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</si>
  <si>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</si>
  <si>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</si>
  <si>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</si>
  <si>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</si>
  <si>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</si>
  <si>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</si>
  <si>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</si>
  <si>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</si>
  <si>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</si>
  <si>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</si>
  <si>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</si>
  <si>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</si>
  <si>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</si>
  <si>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</si>
  <si>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</si>
  <si>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</si>
  <si>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</si>
  <si>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</si>
  <si>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</si>
  <si>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</si>
  <si>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</si>
  <si>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</si>
  <si>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</si>
  <si>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</si>
  <si>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</si>
  <si>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</si>
  <si>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</si>
  <si>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</si>
  <si>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</si>
  <si>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1X500ij</t>
  </si>
  <si>
    <t>I04Z</t>
  </si>
  <si>
    <t>Замена и поновно повезивање колена</t>
  </si>
  <si>
    <t>Биартикуларна глава</t>
  </si>
  <si>
    <t>Биартикуларна ацетабуларна капа</t>
  </si>
  <si>
    <t>Биартикулано тело</t>
  </si>
  <si>
    <t>Тотална примарна цементна ендопротеза колена, полиаксијална, без задње стабилизације, тип 5</t>
  </si>
  <si>
    <t>Феморална компонента</t>
  </si>
  <si>
    <t>Тибијална компонента</t>
  </si>
  <si>
    <t>Инсерт</t>
  </si>
  <si>
    <t>КК 19093</t>
  </si>
  <si>
    <t>Пателарно дугме</t>
  </si>
  <si>
    <t>IS180005</t>
  </si>
  <si>
    <t>L026526</t>
  </si>
  <si>
    <t>Израда  једног необојеног серијског препаразта</t>
  </si>
  <si>
    <t>L026534</t>
  </si>
  <si>
    <t>Бојење једног серијскопг препарата ХЕ методом</t>
  </si>
  <si>
    <t xml:space="preserve">L026591 </t>
  </si>
  <si>
    <t>Преглед ресекованог дела усне</t>
  </si>
  <si>
    <t>L026617</t>
  </si>
  <si>
    <t>Преглед промене на уклоњеном делу језика</t>
  </si>
  <si>
    <t>L026674</t>
  </si>
  <si>
    <t>Преглед укоњене деритогене цистзе</t>
  </si>
  <si>
    <t>L026682</t>
  </si>
  <si>
    <t>Преглед узорка пљувачне жлезде добијене биопсијом</t>
  </si>
  <si>
    <t>L026690</t>
  </si>
  <si>
    <t>Преглед исечка пљувачне жлезде</t>
  </si>
  <si>
    <t>L026716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</si>
  <si>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</si>
  <si>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</si>
  <si>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</si>
  <si>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</si>
  <si>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</si>
  <si>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</si>
  <si>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</si>
  <si>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</si>
  <si>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</si>
  <si>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</si>
  <si>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</si>
  <si>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</si>
  <si>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</si>
  <si>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</si>
  <si>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Преглед узорка слузокоже носа добијене биопсијом</t>
  </si>
  <si>
    <t>L026732</t>
  </si>
  <si>
    <t>Преглед  уклоњеног тумора носа оносно синуса</t>
  </si>
  <si>
    <t>L026757</t>
  </si>
  <si>
    <t>Преглед уклоњене тонзиле</t>
  </si>
  <si>
    <t>L026765</t>
  </si>
  <si>
    <t>Преглед уклоњеног тумора фаринкса оносно назофаринкса</t>
  </si>
  <si>
    <t>L026781</t>
  </si>
  <si>
    <t>Пре4глед уклоњеног тумора ларинкса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</si>
  <si>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</si>
  <si>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</si>
  <si>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</si>
  <si>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</si>
  <si>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</si>
  <si>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</si>
  <si>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</si>
  <si>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</si>
  <si>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</si>
  <si>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</si>
  <si>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</si>
  <si>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</si>
  <si>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</si>
  <si>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</si>
  <si>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</si>
  <si>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</si>
  <si>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</si>
  <si>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</si>
  <si>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</si>
  <si>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</si>
  <si>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</si>
  <si>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</si>
  <si>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</si>
  <si>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</si>
  <si>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</si>
  <si>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</si>
  <si>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</si>
  <si>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</si>
  <si>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</si>
  <si>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</si>
  <si>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</si>
  <si>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</si>
  <si>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</si>
  <si>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</si>
  <si>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</si>
  <si>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</si>
  <si>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</si>
  <si>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</si>
  <si>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</si>
  <si>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</si>
  <si>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</si>
  <si>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</si>
  <si>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</si>
  <si>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</si>
  <si>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</si>
  <si>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</si>
  <si>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</si>
  <si>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</si>
  <si>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</si>
  <si>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</si>
  <si>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</si>
  <si>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</si>
  <si>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</si>
  <si>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</si>
  <si>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</si>
  <si>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</si>
  <si>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</si>
  <si>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</si>
  <si>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</si>
  <si>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</si>
  <si>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</si>
  <si>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</si>
  <si>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</si>
  <si>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</si>
  <si>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</si>
  <si>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</si>
  <si>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</si>
  <si>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</si>
  <si>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</si>
  <si>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</si>
  <si>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</si>
  <si>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</si>
  <si>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</si>
  <si>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</si>
  <si>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</si>
  <si>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</si>
  <si>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</si>
  <si>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</si>
  <si>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</si>
  <si>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</si>
  <si>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</si>
  <si>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</si>
  <si>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</si>
  <si>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</si>
  <si>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</si>
  <si>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</si>
  <si>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</si>
  <si>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</si>
  <si>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</si>
  <si>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</si>
  <si>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</si>
  <si>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</si>
  <si>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</si>
  <si>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</si>
  <si>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</si>
  <si>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</si>
  <si>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</si>
  <si>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</si>
  <si>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</si>
  <si>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</si>
  <si>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</si>
  <si>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</si>
  <si>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</si>
  <si>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</si>
  <si>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</si>
  <si>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</si>
  <si>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</si>
  <si>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</si>
  <si>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</si>
  <si>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</si>
  <si>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</si>
  <si>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</si>
  <si>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</si>
  <si>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</si>
  <si>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</si>
  <si>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</si>
  <si>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</si>
  <si>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</si>
  <si>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</si>
  <si>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</si>
  <si>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</si>
  <si>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</si>
  <si>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</si>
  <si>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</si>
  <si>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</si>
  <si>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</si>
  <si>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</si>
  <si>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</si>
  <si>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</si>
  <si>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</si>
  <si>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</si>
  <si>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</si>
  <si>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</si>
  <si>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</si>
  <si>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</si>
  <si>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</si>
  <si>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</si>
  <si>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</si>
  <si>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</si>
  <si>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</si>
  <si>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</si>
  <si>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</si>
  <si>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</si>
  <si>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</si>
  <si>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</si>
  <si>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</si>
  <si>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</si>
  <si>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</si>
  <si>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</si>
  <si>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 xml:space="preserve">Квалитативно одређивање ХБс антигена у серуму - ЕЛИСА </t>
  </si>
  <si>
    <t>L015057</t>
  </si>
  <si>
    <t>Протромбинско време</t>
  </si>
  <si>
    <t>Број прегледаних пацијената</t>
  </si>
  <si>
    <t>Укупан број услуга</t>
  </si>
  <si>
    <t>57506-00</t>
  </si>
  <si>
    <t>Радиографско снимање хумеруса</t>
  </si>
  <si>
    <t>57506-01</t>
  </si>
  <si>
    <t>Радиографско снимање лакта</t>
  </si>
  <si>
    <t>57506-02</t>
  </si>
  <si>
    <t>Радиографско снимање подлактице</t>
  </si>
  <si>
    <t>57506-03</t>
  </si>
  <si>
    <t>Радиографско снимање ручног зглоба</t>
  </si>
  <si>
    <t>57506-04</t>
  </si>
  <si>
    <t>Радиографско снимање шаке</t>
  </si>
  <si>
    <t>57518-00</t>
  </si>
  <si>
    <t>Радиографско снимање фемура</t>
  </si>
  <si>
    <t>57518-01</t>
  </si>
  <si>
    <t>Радиографско снимање колена</t>
  </si>
  <si>
    <t>57518-02</t>
  </si>
  <si>
    <t>Радиографско снимање ноге</t>
  </si>
  <si>
    <t>57518-03</t>
  </si>
  <si>
    <t>Радиографско снимање глежња</t>
  </si>
  <si>
    <t>57518-04</t>
  </si>
  <si>
    <t>Радиографско снимање стопала</t>
  </si>
  <si>
    <t>57524-02</t>
  </si>
  <si>
    <t>Радиографско снимање ноге и глежња</t>
  </si>
  <si>
    <t>57700-00</t>
  </si>
  <si>
    <t>Радиографско снимање рамена или скапуле</t>
  </si>
  <si>
    <t>57712-00</t>
  </si>
  <si>
    <t>Радиографско снимање зглоба кука</t>
  </si>
  <si>
    <t>57715-00</t>
  </si>
  <si>
    <t>Радиографско снимање пелвиса</t>
  </si>
  <si>
    <t>57901-00</t>
  </si>
  <si>
    <t>Радиографско снимање лобање</t>
  </si>
  <si>
    <t>57903-00</t>
  </si>
  <si>
    <t>Радиографско снимање параназалног синуса</t>
  </si>
  <si>
    <t>57906-00</t>
  </si>
  <si>
    <t>Радиографско снимање мастоидне кости</t>
  </si>
  <si>
    <t>57915-00</t>
  </si>
  <si>
    <t>Радиографско снимање мандибуле</t>
  </si>
  <si>
    <t>57921-00</t>
  </si>
  <si>
    <t>Радиографско снимање носа</t>
  </si>
  <si>
    <t>57927-00</t>
  </si>
  <si>
    <t>Радиографско снимање темпоралномандибуларног зглоба</t>
  </si>
  <si>
    <t>58100-00</t>
  </si>
  <si>
    <t>Радиографско снимање цервикалног дела кичме</t>
  </si>
  <si>
    <t>58103-00</t>
  </si>
  <si>
    <t>Радиографско снимање троракалног дела кичме</t>
  </si>
  <si>
    <t>58106-00</t>
  </si>
  <si>
    <t>Радиографско снимање лумбалносакралног дела кичме</t>
  </si>
  <si>
    <t>58500-00</t>
  </si>
  <si>
    <t>Радиографско снимање грудног коша</t>
  </si>
  <si>
    <t>58506-00</t>
  </si>
  <si>
    <t>Радиографско снимање грудног коша са флуороскопским скринингом</t>
  </si>
  <si>
    <t>58521-00</t>
  </si>
  <si>
    <t>Радиографско снимање стернума</t>
  </si>
  <si>
    <t>58521-01</t>
  </si>
  <si>
    <t>Радиографско снимање ребара, једнострано</t>
  </si>
  <si>
    <t>58524-00</t>
  </si>
  <si>
    <t>Радиографско снимање ребара, обострано</t>
  </si>
  <si>
    <t>58700-00</t>
  </si>
  <si>
    <t>Радиографско снимање уринарног система</t>
  </si>
  <si>
    <t>58706-00</t>
  </si>
  <si>
    <t>Интравенска пијелографија</t>
  </si>
  <si>
    <t>58721-00</t>
  </si>
  <si>
    <t>Ретроградна микциона цистоуретрографија</t>
  </si>
  <si>
    <t>58900-00</t>
  </si>
  <si>
    <t>Радиографско снимање абдомена</t>
  </si>
  <si>
    <t>58909-01</t>
  </si>
  <si>
    <t>Радиографско снимање фаринкса, езофагуса, желуца или дуоденума са применом позитивног контрастног средства и скрин. грудног кош.</t>
  </si>
  <si>
    <t>58912-01</t>
  </si>
  <si>
    <t xml:space="preserve"> Радиогр. снимање фаринкса, езофагуса, желуца или дуоденума са применом поз. конт. средс.и пролазом до колона са скрин. грудног коша</t>
  </si>
  <si>
    <t>58916-00</t>
  </si>
  <si>
    <t>Радиографско снимање танког црева са применом позитивног контрастног средства и клистиром</t>
  </si>
  <si>
    <t>58924-00</t>
  </si>
  <si>
    <t>Холецистографија</t>
  </si>
  <si>
    <t>58927-00</t>
  </si>
  <si>
    <t>Директна холангиографија</t>
  </si>
  <si>
    <t>59300-00</t>
  </si>
  <si>
    <t>Радиографско снимање дојке, обострано</t>
  </si>
  <si>
    <t>Перкутана дренажа интраабдоминалнихапсцеса или хематома циста</t>
  </si>
  <si>
    <t>58909-00</t>
  </si>
  <si>
    <t>Радиографско снимање фаринкса, езофагуса, желуца или дуоденума са применом позитивног контрастног средства .</t>
  </si>
  <si>
    <t>58936-00</t>
  </si>
  <si>
    <t>Холангиографија са инфузијом контрастног средства</t>
  </si>
  <si>
    <t>ИНТЕРВЕНТНА РАДИОЛОГИЈА</t>
  </si>
  <si>
    <t>Број пацијената</t>
  </si>
  <si>
    <t>Укупно услуга</t>
  </si>
  <si>
    <t>252210</t>
  </si>
  <si>
    <t>Колени зглоб пункција</t>
  </si>
  <si>
    <t>Перкутана биопсија меких ткива иглом</t>
  </si>
  <si>
    <t>Биопсија дубоког ткива дојке</t>
  </si>
  <si>
    <t>Перкутана нефростомија(PCN)</t>
  </si>
  <si>
    <t>Ињекција у зглоб или неку другу синовијску шупљину некласификовано на другом месту</t>
  </si>
  <si>
    <t>Интрамускуларно давање фарм.средства ,друго и неназначено фарм.сред.</t>
  </si>
  <si>
    <t>90600-01</t>
  </si>
  <si>
    <t>Ослобађање адхезија или контрактура рамена</t>
  </si>
  <si>
    <t>Инфилтрација локалног анестетика АСА 10</t>
  </si>
  <si>
    <t>Саветовање или информисање пацијента о примени прописаног лека</t>
  </si>
  <si>
    <t>30224-02</t>
  </si>
  <si>
    <t>Перкутана дренажа ретроперитонеалног апсцеса</t>
  </si>
  <si>
    <t>30409-00</t>
  </si>
  <si>
    <t>Перкутана(затворена) биопсија јетре</t>
  </si>
  <si>
    <t>Дијагностичка торакоцинтеза</t>
  </si>
  <si>
    <t>Ултразвучни преглед дојке, унилатералан</t>
  </si>
  <si>
    <t>Ултразвучни преглед дојке, билатералан</t>
  </si>
  <si>
    <t>55812-001</t>
  </si>
  <si>
    <t>Ултразвучни преглед грудног коша</t>
  </si>
  <si>
    <t>Ултразвучни преглед препона</t>
  </si>
  <si>
    <t>55824-01</t>
  </si>
  <si>
    <t>Ултразвучни преглед бедра</t>
  </si>
  <si>
    <t>Ултразвучни преглед потколенице</t>
  </si>
  <si>
    <t>Ултразвучни преглед коже и поткожног ткива</t>
  </si>
  <si>
    <t>Ултразвучни преклед лакта</t>
  </si>
  <si>
    <t>Ултразвучни преклед колена</t>
  </si>
  <si>
    <t>55292-00</t>
  </si>
  <si>
    <t>Ултразвучни дуплекс преглед хируршки обликоване артеријовенске фистуле или артеријовенска синтетска премосница горњих екстремитета</t>
  </si>
  <si>
    <t>55800-00</t>
  </si>
  <si>
    <t>Ултразвучни преглед шаке или ручног зглоба</t>
  </si>
  <si>
    <t>Ултразвучни преклед кука</t>
  </si>
  <si>
    <t>Ултразвучни преклед глутеалне регије</t>
  </si>
  <si>
    <t>Ултразвучни преклед стопала</t>
  </si>
  <si>
    <t>Ултразвучни преклед због мерња фетуса</t>
  </si>
  <si>
    <t>Ултразвучни преклед абдомена или пелвиса због осталих стања повезаних са трудноћом</t>
  </si>
  <si>
    <t>Ултразвучни преклед рамена и надлактице</t>
  </si>
  <si>
    <t>Ултразвучни преклед препоне</t>
  </si>
  <si>
    <t>Услуге у оквиру организованог скрининга рака**</t>
  </si>
  <si>
    <t>Уллтразвучни преглед дојки</t>
  </si>
  <si>
    <t xml:space="preserve">М-приказ и дводимензионални ултразвучни преглед срца у реалном времену
</t>
  </si>
  <si>
    <t>Компјутеризована томографија грудног коша, абдомена и пелвиса са интравенском применом контрастног средства</t>
  </si>
  <si>
    <t>57001-00</t>
  </si>
  <si>
    <t>Компјутеризована томографија мозга и грудног коша</t>
  </si>
  <si>
    <t>57007-00</t>
  </si>
  <si>
    <t>Компјутеризована томографија мозга, грудног коша  са интравенском применом контрастног средства</t>
  </si>
  <si>
    <t>56010-03</t>
  </si>
  <si>
    <t>Компјутеризована томографија питуитарне шупљине и мозга са интравенском применом контрастног средства</t>
  </si>
  <si>
    <t>56013-03</t>
  </si>
  <si>
    <t>Компјутеризована томографија орбите и мозга са применом интравенског контрастног средства</t>
  </si>
  <si>
    <t>56016-00</t>
  </si>
  <si>
    <t>Компјутеризована томографија средњег ува и темпоралне кости,једнострана</t>
  </si>
  <si>
    <t>56016-07</t>
  </si>
  <si>
    <t>Компјутеризована томографија средњег ува и,темпоралне кости и мозга са интравенском применом контр.средства</t>
  </si>
  <si>
    <t>56016-03</t>
  </si>
  <si>
    <t>Компјутеризована томографија средњег ува и темпоралне кости и мозга са интравенском применом контрастног средства-једнострано</t>
  </si>
  <si>
    <t>56022-00</t>
  </si>
  <si>
    <t>Компјутеризована томографија фацијалних костију</t>
  </si>
  <si>
    <t>56028-00</t>
  </si>
  <si>
    <t>Компјутеризована томографија фацијалних костију са интравенском применом контрастног средства</t>
  </si>
  <si>
    <t>56220-00</t>
  </si>
  <si>
    <t>Компјутеризована томографија кичме,цервикалне регије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</si>
  <si>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</si>
  <si>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 xml:space="preserve"> </t>
  </si>
  <si>
    <t>Број прегледаних узорака</t>
  </si>
  <si>
    <t>А. Биохемијске и хематолошке анализе укупно</t>
  </si>
  <si>
    <t xml:space="preserve">Узорковање крви (микроузорковање) 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</si>
  <si>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</si>
  <si>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</si>
  <si>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</si>
  <si>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L000075</t>
  </si>
  <si>
    <t>Ацидобазни статус (пХ, пО2, пЦО2) у крви</t>
  </si>
  <si>
    <t>L000331</t>
  </si>
  <si>
    <t>Глукоза толеранс тест (тест оптерећења глукозом, ГТТ-орални) - глукоза у крви</t>
  </si>
  <si>
    <t>L000414</t>
  </si>
  <si>
    <t>Хемоглобин А1ц (гликозилирани хемоглобин, ХбА1ц) у крви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</si>
  <si>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</si>
  <si>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</si>
  <si>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</si>
  <si>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</si>
  <si>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L001198</t>
  </si>
  <si>
    <t xml:space="preserve">Алфа-амилаза у серуму - спектрофотометрија </t>
  </si>
  <si>
    <t>L001214</t>
  </si>
  <si>
    <t xml:space="preserve">Алфа-фетопротеин (АФП) у серуму </t>
  </si>
  <si>
    <t>L001255</t>
  </si>
  <si>
    <t xml:space="preserve">Алкална фосфатаза (АЛП) у серуму -спектрофотометријом </t>
  </si>
  <si>
    <t>L001651</t>
  </si>
  <si>
    <t xml:space="preserve">Аспартат аминотрансфераза (АСТ) у серуму - спектрофотометријом </t>
  </si>
  <si>
    <t>L001800</t>
  </si>
  <si>
    <t xml:space="preserve">Бета-хориогонадотропин, укупан (бета-хЦГ, βхЦГ) у серуму - ФПИА/МЕИА, ЦМИА односно ЕЦЛИА </t>
  </si>
  <si>
    <t>L001867</t>
  </si>
  <si>
    <t xml:space="preserve">Бикарбонати (угљен-диоксид, укупан) у серуму - спектрофотометријом </t>
  </si>
  <si>
    <t>L001891</t>
  </si>
  <si>
    <t xml:space="preserve">Билирубин (директан) у серуму - спектрофотометријом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</si>
  <si>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</si>
  <si>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</si>
  <si>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</si>
  <si>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</si>
  <si>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L002360</t>
  </si>
  <si>
    <t xml:space="preserve">Феритин у серуму - имунохемијски </t>
  </si>
  <si>
    <t>L002493</t>
  </si>
  <si>
    <t xml:space="preserve">Фосфор, неоргански у серуму - спектрофотометрија </t>
  </si>
  <si>
    <t>L002543</t>
  </si>
  <si>
    <t xml:space="preserve">Гама-глутамил трансфераза (гама-ГТ) у серуму - спектрофотометрија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</si>
  <si>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</si>
  <si>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</si>
  <si>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</si>
  <si>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</si>
  <si>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</si>
  <si>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</si>
  <si>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L002816</t>
  </si>
  <si>
    <t xml:space="preserve">Холестерол (укупан) у серуму - спектрофотометријом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</si>
  <si>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</si>
  <si>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</si>
  <si>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</si>
  <si>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</si>
  <si>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L003830</t>
  </si>
  <si>
    <t xml:space="preserve">Карциноембриони антиген (ЦЕА) у серуму </t>
  </si>
  <si>
    <t>L003848</t>
  </si>
  <si>
    <t xml:space="preserve">Карцинома антиген ЦА 125 (ЦА 125) у серуму </t>
  </si>
  <si>
    <t>L003855</t>
  </si>
  <si>
    <t xml:space="preserve">Карцинома антиген ЦА 15-3 (ЦА 15-3) у серуму </t>
  </si>
  <si>
    <t>L003863</t>
  </si>
  <si>
    <t xml:space="preserve">Карцинома антиген ЦА 19-9 (ЦА 19-9) у серуму </t>
  </si>
  <si>
    <t>L004234</t>
  </si>
  <si>
    <t xml:space="preserve">Креатин киназа (ЦК) у серуму - спектрофотометрија </t>
  </si>
  <si>
    <t>L004259</t>
  </si>
  <si>
    <t xml:space="preserve">Креатин киназа ЦК-МБ, масс у серуму </t>
  </si>
  <si>
    <t>L004291</t>
  </si>
  <si>
    <t xml:space="preserve">Креатинин клиренс у серуму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</si>
  <si>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</si>
  <si>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</si>
  <si>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</si>
  <si>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</si>
  <si>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L004812</t>
  </si>
  <si>
    <t xml:space="preserve">Мокраћна киселина у серуму - спектрофотометрија </t>
  </si>
  <si>
    <t>L004879</t>
  </si>
  <si>
    <t xml:space="preserve">Натријум у серуму, јон-селективном електродом (ЈСЕ) </t>
  </si>
  <si>
    <t>L005132</t>
  </si>
  <si>
    <t xml:space="preserve">Паратхормон (паратироидни хормон, ПТХ) у серуму - ЦМИА односно ЕЦЛИА </t>
  </si>
  <si>
    <t>L005330</t>
  </si>
  <si>
    <t xml:space="preserve">Простатични специфични антиген, слободан (фПСА) у серуму - ФПИА, МЕИА, ЦМИА односно ЕЦЛИА </t>
  </si>
  <si>
    <t>L005355</t>
  </si>
  <si>
    <t xml:space="preserve">Простатични специфични антиген, укупан (ПСА) у серуму - ФПИА, МЕИА, ЦМИА односно ЕЦЛИА </t>
  </si>
  <si>
    <t>L005439</t>
  </si>
  <si>
    <t xml:space="preserve">Протеини (укупни) у серуму - спектрофотометријом </t>
  </si>
  <si>
    <t>L005512</t>
  </si>
  <si>
    <t xml:space="preserve">Реуматоидни фактор (РФ) у серуму - имунотурбидиметријом </t>
  </si>
  <si>
    <t>L005843</t>
  </si>
  <si>
    <t xml:space="preserve">ТИБЦ (укупни капацитет везивања гвожђа) у серуму </t>
  </si>
  <si>
    <t>L005876</t>
  </si>
  <si>
    <t xml:space="preserve">Тиреостимулирајући хормон (тиротропин, ТСХ) у серуму - ФПИА, МЕИА, ЦМИА односно ЕЦЛИА </t>
  </si>
  <si>
    <t>L005942</t>
  </si>
  <si>
    <t xml:space="preserve">Тироксин, слободан (фТ4) у серуму - ФПИА, МЕИА, ЦМИА односно ЕЦЛИА </t>
  </si>
  <si>
    <t>L006072</t>
  </si>
  <si>
    <t xml:space="preserve">Триглицериди у серуму - спектрофотометрија </t>
  </si>
  <si>
    <t>L006080</t>
  </si>
  <si>
    <t xml:space="preserve">Тријодтиронин, слободан (фТ3) у серуму - ФПИА, МЕИА односно ЦМИА </t>
  </si>
  <si>
    <t>L006171</t>
  </si>
  <si>
    <t xml:space="preserve">Тропонин И у серуму </t>
  </si>
  <si>
    <t>L006239</t>
  </si>
  <si>
    <t>Субкутано давање фармаколошког средства ,инсулин</t>
  </si>
  <si>
    <t>Орално давање фарм.средство,антиинфективно средство</t>
  </si>
  <si>
    <t>Орално давање фарм.средство,инсулин</t>
  </si>
  <si>
    <t>96203-08</t>
  </si>
  <si>
    <t>Орално давање фарм.средство,електролит</t>
  </si>
  <si>
    <t>96205-09</t>
  </si>
  <si>
    <t>Неки други начин давања фармаколошког средства,друго и неквалификовано фармаколошко средство</t>
  </si>
  <si>
    <t>96205-02</t>
  </si>
  <si>
    <t>Неки други начин давања фармаколошког средства, антиинфективно средтво</t>
  </si>
  <si>
    <t>96205-03</t>
  </si>
  <si>
    <t>Неки други начин давања фармаколошког средства, стероид</t>
  </si>
  <si>
    <t>22065-00</t>
  </si>
  <si>
    <t>Терапија хладноћом</t>
  </si>
  <si>
    <t>320811</t>
  </si>
  <si>
    <t>Кинезитерапија у новорођенчета и одојчета</t>
  </si>
  <si>
    <t>600011</t>
  </si>
  <si>
    <t>Електростимулација *</t>
  </si>
  <si>
    <t>600012</t>
  </si>
  <si>
    <t>Интерферентне струје</t>
  </si>
  <si>
    <t>600015</t>
  </si>
  <si>
    <t>Стабилна галванизација</t>
  </si>
  <si>
    <t>600016</t>
  </si>
  <si>
    <t>Дијадинамичке струје</t>
  </si>
  <si>
    <t>600023</t>
  </si>
  <si>
    <t>Електромагнетно поље</t>
  </si>
  <si>
    <t>600103</t>
  </si>
  <si>
    <t>Позиционирање</t>
  </si>
  <si>
    <t>600111</t>
  </si>
  <si>
    <t>Вежбе хода у разбоју</t>
  </si>
  <si>
    <t>600112</t>
  </si>
  <si>
    <t>Активне вежбе са помагалима</t>
  </si>
  <si>
    <t>600114</t>
  </si>
  <si>
    <t>Корективне вежбе пред огледалом</t>
  </si>
  <si>
    <t>600115</t>
  </si>
  <si>
    <t>Обука заштитним покретима и положајима тела код дископатичара</t>
  </si>
  <si>
    <t>600116</t>
  </si>
  <si>
    <t>Вежбе за реуматоидни артритис</t>
  </si>
  <si>
    <t>600120</t>
  </si>
  <si>
    <t>Активне сегментне вежбе са отпором</t>
  </si>
  <si>
    <t>600122</t>
  </si>
  <si>
    <t>Пасивне сегментне вежбе</t>
  </si>
  <si>
    <t>600123</t>
  </si>
  <si>
    <t>Индивидуални рад са децом (јувенилни артритис, церебрала и сл.)</t>
  </si>
  <si>
    <t>600124</t>
  </si>
  <si>
    <t>Вежбе на справама или ергобициклу</t>
  </si>
  <si>
    <t>600170</t>
  </si>
  <si>
    <t>Пребацивање доминантног на неоштећен екстремитет</t>
  </si>
  <si>
    <t>600173</t>
  </si>
  <si>
    <t>Вежбе пацијената са параплегијом или хемиплегијом</t>
  </si>
  <si>
    <t>600307</t>
  </si>
  <si>
    <t>Вежбе релаксације</t>
  </si>
  <si>
    <t>600312</t>
  </si>
  <si>
    <t>Ход по равном</t>
  </si>
  <si>
    <t>600313</t>
  </si>
  <si>
    <t>Нyллин-ов степеник</t>
  </si>
  <si>
    <t>600331</t>
  </si>
  <si>
    <t>Ласер по акупунктурним тачкама</t>
  </si>
  <si>
    <t>600335</t>
  </si>
  <si>
    <t>Непостредна постоперативна рехабилитација особе са ампутацијом доњег екстремитета</t>
  </si>
  <si>
    <t>600348</t>
  </si>
  <si>
    <t>Електрофореза лека</t>
  </si>
  <si>
    <t>600349</t>
  </si>
  <si>
    <t>Превенција декубитуса</t>
  </si>
  <si>
    <t>600351</t>
  </si>
  <si>
    <t>Вежбе код деформитета кичменог стуба код деце</t>
  </si>
  <si>
    <t>600808</t>
  </si>
  <si>
    <t>Рани рехабилитациони третман у коронарној и посткоронарној јединици код пацијената са акутним инфарктом миокарда</t>
  </si>
  <si>
    <t>Третман Биоптрон лампом</t>
  </si>
  <si>
    <t>92178-00</t>
  </si>
  <si>
    <t>Терапија топлотом</t>
  </si>
  <si>
    <t>95550-02</t>
  </si>
  <si>
    <t>Удружене здравствене процедуре, радна терапија</t>
  </si>
  <si>
    <t>96092-00</t>
  </si>
  <si>
    <t xml:space="preserve"> Примена, намештање, прилагођавање или замена помагала или уређаја за прилагођавање</t>
  </si>
  <si>
    <t>96112-00</t>
  </si>
  <si>
    <t>96115-00</t>
  </si>
  <si>
    <t>Терапија мишића лица/темпоромандибуларног зглоба вежбањем</t>
  </si>
  <si>
    <t>96118-00</t>
  </si>
  <si>
    <t>Терапија раменог зглоба вежбањем</t>
  </si>
  <si>
    <t>96119-00</t>
  </si>
  <si>
    <t xml:space="preserve"> Терапија грудних или трбушних мишића вежбањем</t>
  </si>
  <si>
    <t>96120-00</t>
  </si>
  <si>
    <t>Терапија мишића леђа или врата вежбањем</t>
  </si>
  <si>
    <t>96121-00</t>
  </si>
  <si>
    <t>Терапија мишића руку вежбањем</t>
  </si>
  <si>
    <t>96122-00</t>
  </si>
  <si>
    <t>Терапија лакатног зглоба вежбањем</t>
  </si>
  <si>
    <t>96123-00</t>
  </si>
  <si>
    <t>Терапија мишића руку, ручног зглоба или зглобова прстију вежбањем</t>
  </si>
  <si>
    <t>96124-00</t>
  </si>
  <si>
    <t>Терапија зглоба кука вежбањем</t>
  </si>
  <si>
    <t>96125-00</t>
  </si>
  <si>
    <t>Терапија мишића карличног дна</t>
  </si>
  <si>
    <t>96126-00</t>
  </si>
  <si>
    <t>Терапија мишића ногу вежбањем</t>
  </si>
  <si>
    <t>96127-00</t>
  </si>
  <si>
    <t>Терапија зглоба колена</t>
  </si>
  <si>
    <t>96128-00</t>
  </si>
  <si>
    <t>Терапија мишића стопала, ножног зглоба или зглобова прстију вежбањем</t>
  </si>
  <si>
    <t>96130-00</t>
  </si>
  <si>
    <t xml:space="preserve"> Увежбавање вештина у активностима повезаним са положајем тела/мобилношћу/покретом </t>
  </si>
  <si>
    <t>96131-00</t>
  </si>
  <si>
    <t>96138-00</t>
  </si>
  <si>
    <t xml:space="preserve">Увежбавање вештина у активностима повезаним са премештањем </t>
  </si>
  <si>
    <t>96142-00</t>
  </si>
  <si>
    <t xml:space="preserve">Увежбавање вештина коришћења уређаја или опреме за помоћ </t>
  </si>
  <si>
    <t>96154-00</t>
  </si>
  <si>
    <t>Терапијски ултразвук</t>
  </si>
  <si>
    <t>96157-00</t>
  </si>
  <si>
    <t xml:space="preserve">Дренажа респираторног система, без инцизије </t>
  </si>
  <si>
    <t>96162-00</t>
  </si>
  <si>
    <t>Терапеутска масажа или манипулација везивног/меког ткива, некласификованог на другом месту</t>
  </si>
  <si>
    <t>96129-00</t>
  </si>
  <si>
    <t>Терапија целог тела</t>
  </si>
  <si>
    <t>96155-00</t>
  </si>
  <si>
    <t>Терапија стимулацијом,некласификована на другом месту</t>
  </si>
  <si>
    <t>95550-00</t>
  </si>
  <si>
    <t>96019-00</t>
  </si>
  <si>
    <t>Биомеханичка процена</t>
  </si>
  <si>
    <t>Солукс (инфраруз) ултравиолет</t>
  </si>
  <si>
    <t>Вежбе за Ц кичму</t>
  </si>
  <si>
    <t>Потпогнуте сегменете везбе</t>
  </si>
  <si>
    <t>11600-03</t>
  </si>
  <si>
    <t>Праћење системског артеријског притиска</t>
  </si>
  <si>
    <t>11700-00</t>
  </si>
  <si>
    <t>Остале електрокардиографије (ЕКГ)</t>
  </si>
  <si>
    <t>11709-00</t>
  </si>
  <si>
    <t xml:space="preserve">Холтер амбулантно континуирано ЕКГ снимање </t>
  </si>
  <si>
    <t>13100-00</t>
  </si>
  <si>
    <t xml:space="preserve">Хемодијализа </t>
  </si>
  <si>
    <t>13100-03</t>
  </si>
  <si>
    <t xml:space="preserve">Интермитентна хемодиафилтрација  </t>
  </si>
  <si>
    <t xml:space="preserve">Трансфузија еритроцита </t>
  </si>
  <si>
    <t>13757-00</t>
  </si>
  <si>
    <t>Терапијска венесекција</t>
  </si>
  <si>
    <t>13882-00</t>
  </si>
  <si>
    <t>Поступак одржавања континуиране вентилаторне подршке ,&gt;24 сати</t>
  </si>
  <si>
    <t>13882-02</t>
  </si>
  <si>
    <t>Поступак одржавања континуиране вентилаторне подршке ,&gt;96 сати</t>
  </si>
  <si>
    <t>30406-00</t>
  </si>
  <si>
    <t xml:space="preserve">Абдоминална парацентеза </t>
  </si>
  <si>
    <t>55032-00</t>
  </si>
  <si>
    <t>Ултразвучни преглед врата</t>
  </si>
  <si>
    <t>55036-00</t>
  </si>
  <si>
    <t>Ултразвучни преглед абдомена</t>
  </si>
  <si>
    <t>55113-00</t>
  </si>
  <si>
    <t>М-приказ и дводимензионални ултразвучни преглед срца у реалном времену</t>
  </si>
  <si>
    <t>92053-00</t>
  </si>
  <si>
    <t xml:space="preserve">Затворена масажа срца </t>
  </si>
  <si>
    <t>92209-00</t>
  </si>
  <si>
    <t>Поступак одржавања неинвазивне вентилаторне подршке&lt; 24 сата</t>
  </si>
  <si>
    <t>Удружене здравствене процедуре, дијететика</t>
  </si>
  <si>
    <t>95550-14</t>
  </si>
  <si>
    <t>Удружене здравствене процедуре, едукација о дијабетесу</t>
  </si>
  <si>
    <t>Саветовање или подучавање о одржавању здравља и опоравку</t>
  </si>
  <si>
    <t>96197-00</t>
  </si>
  <si>
    <t>Интрамускуларно давање фармаколошког средства, антинеопластично средство</t>
  </si>
  <si>
    <t>96197-01</t>
  </si>
  <si>
    <t>Интрамускуларно давање фармаколошког средства, тромболитичко средство</t>
  </si>
  <si>
    <t>96197-06</t>
  </si>
  <si>
    <t>Интрамускуларно давање фармаколошког средства, инсулин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</si>
  <si>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</si>
  <si>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</si>
  <si>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</si>
  <si>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</si>
  <si>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</si>
  <si>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</si>
  <si>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</si>
  <si>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</si>
  <si>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</si>
  <si>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</si>
  <si>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</si>
  <si>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</si>
  <si>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</si>
  <si>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</si>
  <si>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</si>
  <si>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</si>
  <si>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</si>
  <si>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</si>
  <si>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</si>
  <si>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</si>
  <si>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</si>
  <si>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</si>
  <si>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</si>
  <si>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</si>
  <si>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</si>
  <si>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</si>
  <si>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</si>
  <si>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</si>
  <si>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</si>
  <si>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</si>
  <si>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</si>
  <si>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</si>
  <si>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</si>
  <si>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</si>
  <si>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</si>
  <si>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</si>
  <si>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</si>
  <si>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</si>
  <si>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</si>
  <si>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</si>
  <si>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</si>
  <si>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</si>
  <si>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</si>
  <si>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</si>
  <si>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</si>
  <si>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</si>
  <si>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</si>
  <si>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</si>
  <si>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</si>
  <si>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</si>
  <si>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</si>
  <si>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</si>
  <si>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</si>
  <si>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</si>
  <si>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</si>
  <si>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</si>
  <si>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</si>
  <si>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</si>
  <si>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</si>
  <si>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</si>
  <si>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</si>
  <si>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</si>
  <si>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</si>
  <si>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</si>
  <si>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</si>
  <si>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</si>
  <si>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</si>
  <si>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</si>
  <si>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</si>
  <si>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</si>
  <si>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</si>
  <si>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</si>
  <si>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</si>
  <si>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</si>
  <si>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</si>
  <si>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</si>
  <si>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Неки други начин давања фармаколошког средства, антинеопластичко средство</t>
  </si>
  <si>
    <t>Интрамускуларно давање фарм.средства,инсулин</t>
  </si>
  <si>
    <t>Интрамускуарно давање фарм средства ,тромболитичко средство</t>
  </si>
  <si>
    <t>35527-00</t>
  </si>
  <si>
    <t>Електрокаутеризација карункула уретре</t>
  </si>
  <si>
    <t>009214</t>
  </si>
  <si>
    <t>Површинска локална анестезија</t>
  </si>
  <si>
    <t>Саветовање или информисање пацијњната о примени лека</t>
  </si>
  <si>
    <t>Репарација ране на кожи и подкожном ткивуосталих области пов.</t>
  </si>
  <si>
    <t>30075-10</t>
  </si>
  <si>
    <t>Биопсија мокраћне бешике</t>
  </si>
  <si>
    <t>30663-00</t>
  </si>
  <si>
    <t>Контрола крварења након циркумцизије</t>
  </si>
  <si>
    <t>Ексцизија лезије на кожи и подкожном ткиву гениталија</t>
  </si>
  <si>
    <t>36800-03</t>
  </si>
  <si>
    <t>36821-03</t>
  </si>
  <si>
    <t>Замена ЈЈ катетера уретерореноскопски или цистоскопски</t>
  </si>
  <si>
    <t>37315-00</t>
  </si>
  <si>
    <t>90392-00</t>
  </si>
  <si>
    <t>Контрола постоперативног крварења</t>
  </si>
  <si>
    <t>92102-00</t>
  </si>
  <si>
    <t>Испирање цостостоме</t>
  </si>
  <si>
    <t>Вагинално испирање</t>
  </si>
  <si>
    <t>Интравенска -постпроцедурална инфузија аналгетика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</si>
  <si>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</si>
  <si>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</si>
  <si>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</si>
  <si>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</si>
  <si>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</si>
  <si>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</si>
  <si>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</si>
  <si>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</si>
  <si>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</si>
  <si>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</si>
  <si>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</si>
  <si>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</si>
  <si>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</si>
  <si>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</si>
  <si>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</si>
  <si>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</si>
  <si>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</si>
  <si>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>Кохлеарни имплант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</si>
  <si>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</si>
  <si>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</si>
  <si>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</si>
  <si>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</si>
  <si>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</si>
  <si>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Цистотомија са пласирањем супрапубичног катетера -Цистофиџ-а перкутана цистостомија</t>
  </si>
  <si>
    <t>Трансфузија крвних деривата</t>
  </si>
  <si>
    <t>92121-00</t>
  </si>
  <si>
    <t>Уклањање катетера цистостоме</t>
  </si>
  <si>
    <t>Удружене здравствене процедуре ,дијететика</t>
  </si>
  <si>
    <t>96037-00</t>
  </si>
  <si>
    <t>Остале процене,консултације или евалуације</t>
  </si>
  <si>
    <t>Орално давање фарм.сред.,инсулин</t>
  </si>
  <si>
    <t>Уринокултура</t>
  </si>
  <si>
    <t>Уклањање венског катетера</t>
  </si>
  <si>
    <t>Одржавање катењтера ,пласираног ради администрације лека</t>
  </si>
  <si>
    <t xml:space="preserve">Хируршка интензивна нега </t>
  </si>
  <si>
    <t>Кардиоверзија</t>
  </si>
  <si>
    <t xml:space="preserve">13839-00 </t>
  </si>
  <si>
    <t>Поступак одржавања континуиране вентилаторне подршке, ≤ 24 сата</t>
  </si>
  <si>
    <t>Ендотрахеална интубација, једнолуменски тубус</t>
  </si>
  <si>
    <t>Поступак одржавања ендотрахеалне интубације (контрола правилне позиције), једнолуменски тубус</t>
  </si>
  <si>
    <t>Рана рехабилитација након абдоминалних хируршких интервенција</t>
  </si>
  <si>
    <t>600811</t>
  </si>
  <si>
    <t>Рана рехабилитација у респираторној јединици</t>
  </si>
  <si>
    <t xml:space="preserve">92036-00 </t>
  </si>
  <si>
    <t xml:space="preserve">92037-00 </t>
  </si>
  <si>
    <t xml:space="preserve">92043-00 </t>
  </si>
  <si>
    <t>Остале терапије обогаћивања кисеоника/ом</t>
  </si>
  <si>
    <t xml:space="preserve">92052-00 </t>
  </si>
  <si>
    <t xml:space="preserve">92053-00 </t>
  </si>
  <si>
    <t xml:space="preserve">92058-01 </t>
  </si>
  <si>
    <t>Одржавање катетера, пласираног ради администрације лека</t>
  </si>
  <si>
    <t xml:space="preserve">92062-00 </t>
  </si>
  <si>
    <t xml:space="preserve">92063-00 </t>
  </si>
  <si>
    <t xml:space="preserve">92064-00 </t>
  </si>
  <si>
    <t xml:space="preserve">92066-00 </t>
  </si>
  <si>
    <t xml:space="preserve">92073-00 </t>
  </si>
  <si>
    <t xml:space="preserve">92077-00 </t>
  </si>
  <si>
    <t>Елективни царски рез са резом на доњем сегменту материце</t>
  </si>
  <si>
    <t>16520-03</t>
  </si>
  <si>
    <t>Хитан царски рез са резом на доњем сегменту материце</t>
  </si>
  <si>
    <t>16571-00</t>
  </si>
  <si>
    <t>Сутура руптуре грлића материце након порођаја</t>
  </si>
  <si>
    <t>30373-00</t>
  </si>
  <si>
    <t>Експлоративна лапаротомија</t>
  </si>
  <si>
    <t>30378-00</t>
  </si>
  <si>
    <t>Одвајање абдоминалних прираслица</t>
  </si>
  <si>
    <t>30393-00</t>
  </si>
  <si>
    <t>Лапароскопско одвајање абдоминалних прираслица</t>
  </si>
  <si>
    <t>30394-00</t>
  </si>
  <si>
    <t xml:space="preserve">Дренажа интра-абдоминалног апсцеса, хематома или цисте </t>
  </si>
  <si>
    <t>35507-00</t>
  </si>
  <si>
    <t>Деструкција брадавица вулве</t>
  </si>
  <si>
    <t>35573-00</t>
  </si>
  <si>
    <t>35638-04</t>
  </si>
  <si>
    <t>Лапароскопска оваријална цистектомија, једнострана</t>
  </si>
  <si>
    <t>35638-09</t>
  </si>
  <si>
    <t>Лапароскопска салпингектомија - једнострана</t>
  </si>
  <si>
    <t>35640-00</t>
  </si>
  <si>
    <t xml:space="preserve">Дилатација цервикалног канала и киретажа материце </t>
  </si>
  <si>
    <t>35647-00</t>
  </si>
  <si>
    <t>Ексцизија промењених зона грлића омчицом (ЛЛЕТЗ) и ЛООП ексцизија ЛЛЕТЗ ексцизиона конусна биопсија</t>
  </si>
  <si>
    <t>35649-03</t>
  </si>
  <si>
    <t>35653-04</t>
  </si>
  <si>
    <t>Класична хистеректомија са аднексектомијом</t>
  </si>
  <si>
    <t>35657-00</t>
  </si>
  <si>
    <t>Вагинална хистеректомија</t>
  </si>
  <si>
    <t>35677-05</t>
  </si>
  <si>
    <t>Скрининг тест еритроцитних антитела (ензимски) - епрувета</t>
  </si>
  <si>
    <t>L019091</t>
  </si>
  <si>
    <t>Скрининг тест еритрогирних антитела (АХГ) - епрувета</t>
  </si>
  <si>
    <t>L019562</t>
  </si>
  <si>
    <t>Детекција антитела (ИгМ или ИгГ) на Трепонема паллидум - ЕЛИСА</t>
  </si>
  <si>
    <t>L020578</t>
  </si>
  <si>
    <t xml:space="preserve">Квалитативно одређивање анти ХЦВ антитела - ЕЛИСА </t>
  </si>
  <si>
    <t>L020586</t>
  </si>
  <si>
    <t xml:space="preserve">Квалитативно одређивање анти ХИВ антитела - ЕЛИСА </t>
  </si>
  <si>
    <t>L020602</t>
  </si>
  <si>
    <t xml:space="preserve">Квалитативно одређивање антигена и антитела за ХИВ - ЕЛИСА </t>
  </si>
  <si>
    <t>L020677</t>
  </si>
  <si>
    <t>Преглед промене са дела улоњене аурикуле</t>
  </si>
  <si>
    <t>L026849</t>
  </si>
  <si>
    <t>Преглед исечка спољашњег канала добијеног биопсијом</t>
  </si>
  <si>
    <t>L027367</t>
  </si>
  <si>
    <t>Преглед једног лимфног чвора</t>
  </si>
  <si>
    <t>Преглед биопта тумора дојке</t>
  </si>
  <si>
    <t>L027433</t>
  </si>
  <si>
    <t>Преглед уклоњеног тумора дојке</t>
  </si>
  <si>
    <t>Преглед ендоскопског узорка(једњака,желуца,дебелог и танког црева,аналног канала)</t>
  </si>
  <si>
    <t>L027730</t>
  </si>
  <si>
    <t>Преглед дела танког црева</t>
  </si>
  <si>
    <t>Преглед дела дебелог црева црева</t>
  </si>
  <si>
    <t>L027748</t>
  </si>
  <si>
    <t>L027755</t>
  </si>
  <si>
    <t>Преглед ректума</t>
  </si>
  <si>
    <t>L027813</t>
  </si>
  <si>
    <t>Преглед узорка јетре добијеног пункционом биопсијом</t>
  </si>
  <si>
    <t>L027854</t>
  </si>
  <si>
    <t>Преглед жучне кесе</t>
  </si>
  <si>
    <t>L027870</t>
  </si>
  <si>
    <t>Преглед апендикса</t>
  </si>
  <si>
    <t>L027896</t>
  </si>
  <si>
    <t>Преглед дела панкреаса</t>
  </si>
  <si>
    <t>L027904</t>
  </si>
  <si>
    <t>Преглед тумора оментума,перитонеума,ретроперитонеума</t>
  </si>
  <si>
    <t>L027946</t>
  </si>
  <si>
    <t>Преглед промена на кожи без одређивања граница</t>
  </si>
  <si>
    <t>L027953</t>
  </si>
  <si>
    <t>Преглед промена на кожи са одређивањем граница</t>
  </si>
  <si>
    <t>Вагинална штрајфна</t>
  </si>
  <si>
    <t>92107-00</t>
  </si>
  <si>
    <t>Пласирање осталих вагиналних песара</t>
  </si>
  <si>
    <t>92130-00</t>
  </si>
  <si>
    <t>Папаниколау (ПАП) тест</t>
  </si>
  <si>
    <t>92513-10</t>
  </si>
  <si>
    <t xml:space="preserve">Инфилтрација локалног анестетика, АСА 10 </t>
  </si>
  <si>
    <t>92513-99</t>
  </si>
  <si>
    <t>Инфилтрација локалног анестетика, АСА 99</t>
  </si>
  <si>
    <t>96076-00</t>
  </si>
  <si>
    <t xml:space="preserve"> Саветовање или подучавање о одржавању здравља и опоравку </t>
  </si>
  <si>
    <t>L020404</t>
  </si>
  <si>
    <t>Узимање биолошког материјала за микробиолошки преглед</t>
  </si>
  <si>
    <t>31551-00</t>
  </si>
  <si>
    <t>16564-00</t>
  </si>
  <si>
    <t>Постпартална евакуација садржаја материце киретажом и дилатацијом цервикалног канала</t>
  </si>
  <si>
    <t>35615-00</t>
  </si>
  <si>
    <t>Биопсиа вулве</t>
  </si>
  <si>
    <t>96197-02</t>
  </si>
  <si>
    <t>Интрамускуларно давање фармаколошког средства, антиинфективно средство</t>
  </si>
  <si>
    <t>96197-09</t>
  </si>
  <si>
    <t>Интрамускуларно давање фармаколошког средства, друго и некласификовано фармаколошко средство</t>
  </si>
  <si>
    <t>96199-07</t>
  </si>
  <si>
    <t>Интравенско давање фармаколошког средства, хранљива супстанца</t>
  </si>
  <si>
    <t>96199-08</t>
  </si>
  <si>
    <t>Интравенско давање фармаколошког средства, електролит</t>
  </si>
  <si>
    <t>96199-09</t>
  </si>
  <si>
    <t>Интравенско давање фармаколошког средства, друго и некласификовано фармаколошко средство</t>
  </si>
  <si>
    <t>96203-02</t>
  </si>
  <si>
    <t>Орално давање фарм.средстваантиинфективно</t>
  </si>
  <si>
    <t>1111</t>
  </si>
  <si>
    <t>Пласирање брауниле</t>
  </si>
  <si>
    <t>Институт за јавно здравље Србије</t>
  </si>
  <si>
    <t>„Др Милан Јовановић Батут“</t>
  </si>
  <si>
    <t>L009266</t>
  </si>
  <si>
    <t xml:space="preserve">Кетонска тела (ацетон) у урину </t>
  </si>
  <si>
    <t>L009472</t>
  </si>
  <si>
    <t xml:space="preserve">Седимент урина </t>
  </si>
  <si>
    <t>L010272</t>
  </si>
  <si>
    <t xml:space="preserve">Креатинин у дневном урину - спектрофотометријом </t>
  </si>
  <si>
    <t>L010595</t>
  </si>
  <si>
    <t xml:space="preserve">Протеини (укупни) у дневном урину </t>
  </si>
  <si>
    <t>L010751</t>
  </si>
  <si>
    <t xml:space="preserve">Уреа клиренс у дневном урину </t>
  </si>
  <si>
    <t>L010769</t>
  </si>
  <si>
    <t xml:space="preserve">Уреа у дневном урину </t>
  </si>
  <si>
    <t>L010991</t>
  </si>
  <si>
    <t xml:space="preserve">Глукоза у ликвору </t>
  </si>
  <si>
    <t>L011015</t>
  </si>
  <si>
    <t xml:space="preserve">Хлориди у ликвору </t>
  </si>
  <si>
    <t>L011494</t>
  </si>
  <si>
    <t xml:space="preserve">Протеини (укупни) у ликвору - спектрофотометријом </t>
  </si>
  <si>
    <t>L012708</t>
  </si>
  <si>
    <t xml:space="preserve">Глукоза у плеуралном пунктату </t>
  </si>
  <si>
    <t>L012807</t>
  </si>
  <si>
    <t xml:space="preserve">Протеини (укупни) у плеуралном пунктату </t>
  </si>
  <si>
    <t>L014076</t>
  </si>
  <si>
    <t>Крвна слика (Ер, Ле, Хцт, Хб, Тр)</t>
  </si>
  <si>
    <t>L014092</t>
  </si>
  <si>
    <t>Крвна слика (Хб, Ер, Хцт, МЦВ, МЦХ, МЦХЦ, Ле, Тр, ЛеФ, ПДW, МПВ)</t>
  </si>
  <si>
    <t>L014209</t>
  </si>
  <si>
    <t xml:space="preserve">Седиментација еритроцита (СЕ) </t>
  </si>
  <si>
    <t>L014332</t>
  </si>
  <si>
    <t xml:space="preserve">Активирано парцијално тромбопластинско време (аПТТ) у плазми - коагулометријски </t>
  </si>
  <si>
    <t>L014423</t>
  </si>
  <si>
    <t xml:space="preserve">Д-димер у плазми - ПОЦТ методом </t>
  </si>
  <si>
    <t>L014704</t>
  </si>
  <si>
    <t xml:space="preserve">Фибриноген у плазми - Цлаусс-овом методом </t>
  </si>
  <si>
    <t>L015040</t>
  </si>
  <si>
    <t xml:space="preserve">Протромб. Вр.(ПТ и ИНР вред.) у плазм - коагул. </t>
  </si>
  <si>
    <t>L015263</t>
  </si>
  <si>
    <t xml:space="preserve">Време коагулације (Лее-Wхите) у плазми </t>
  </si>
  <si>
    <t>L015271</t>
  </si>
  <si>
    <t xml:space="preserve">Време крварења (Дуке) </t>
  </si>
  <si>
    <t>L017285</t>
  </si>
  <si>
    <t xml:space="preserve">Антитела на тиреоидну пероксидазу (анти-ТПО) и тиреоглобулин (анти-ТГ) ИгГ у серуму - ИИФ </t>
  </si>
  <si>
    <t>L019125</t>
  </si>
  <si>
    <t>Антистрептолизин О тест (АСОТ) - латеx аглутинационим тестом</t>
  </si>
  <si>
    <t>Б. Микробиолошке и паразитолошке анализе укупно</t>
  </si>
  <si>
    <t>L012252</t>
  </si>
  <si>
    <t xml:space="preserve">Број сперматозоида </t>
  </si>
  <si>
    <t>L019133</t>
  </si>
  <si>
    <t>Бактериолошка контрола стерилности парентералних раствора или хируршког материјала</t>
  </si>
  <si>
    <t>Разлика</t>
  </si>
  <si>
    <t>разлика</t>
  </si>
  <si>
    <t>Укупно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</si>
  <si>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</si>
  <si>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</si>
  <si>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</si>
  <si>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</si>
  <si>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</si>
  <si>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Административни</t>
  </si>
  <si>
    <t>Технички</t>
  </si>
  <si>
    <t>ДИЈАЛИЗА</t>
  </si>
  <si>
    <t>Возачи санитетског превоза</t>
  </si>
  <si>
    <t>Кабинет директора</t>
  </si>
  <si>
    <t xml:space="preserve">Правна служба </t>
  </si>
  <si>
    <t>Економска служба</t>
  </si>
  <si>
    <t>Медицинске службе</t>
  </si>
  <si>
    <t>Служба за јавне набавке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</si>
  <si>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</si>
  <si>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</si>
  <si>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</si>
  <si>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</si>
  <si>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</si>
  <si>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</si>
  <si>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</si>
  <si>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</si>
  <si>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</si>
  <si>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Општа болница "Стефан Високи" Смед. Паланка</t>
  </si>
  <si>
    <t>Шифра орг.јед.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</si>
  <si>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</si>
  <si>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</si>
  <si>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</si>
  <si>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</si>
  <si>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</si>
  <si>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</si>
  <si>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</si>
  <si>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СЛУЖБА ИНТЕРНЕ МЕДИЦИНЕ</t>
  </si>
  <si>
    <t>инт.нега</t>
  </si>
  <si>
    <t>полу инт.</t>
  </si>
  <si>
    <t>станд. н.</t>
  </si>
  <si>
    <t>СЛУЖБА ЗА ПЛУЋНЕ БОЛЕСТИ</t>
  </si>
  <si>
    <t>СЛУЖБА ЗА ДЕЧЈЕ БОЛЕСТИ</t>
  </si>
  <si>
    <t>СЛУЖБА ЗА НЕУРОЛОГИЈУИ ПСИХИЈАТРИЈУ</t>
  </si>
  <si>
    <t xml:space="preserve"> НЕУРОЛОГИЈА</t>
  </si>
  <si>
    <t xml:space="preserve"> ПСИХИЈАТРИЈА</t>
  </si>
  <si>
    <t xml:space="preserve">СЛУЖБА ЗА ИНФЕКТИВНЕ </t>
  </si>
  <si>
    <t>БОЛЕСТИ</t>
  </si>
  <si>
    <t xml:space="preserve"> СЛУЖБА ОПШТЕ ХИРУРГИЈЕ</t>
  </si>
  <si>
    <t xml:space="preserve">ХИРУРШКИ ОПЕРАЦИОНИ </t>
  </si>
  <si>
    <t>БЛОК</t>
  </si>
  <si>
    <t>ИНТЕНЗИВНА НЕГА</t>
  </si>
  <si>
    <t xml:space="preserve">СЛУЖБА ЗА ОРТОПЕДИЈУ И </t>
  </si>
  <si>
    <t>ТРАУМАТОЛОГИЈУ</t>
  </si>
  <si>
    <t>СЛУЖБА ЗА УРОЛОГИЈУ</t>
  </si>
  <si>
    <t>СЛУЖБА ГИНЕКОЛОГИЈЕ И АКУШЕРСТВА</t>
  </si>
  <si>
    <t>ОДЕЛЕЊЕ ГИНЕКОЛОГИЈЕ</t>
  </si>
  <si>
    <t>ОДЕЛЕЊЕ АКУШЕРСТВА</t>
  </si>
  <si>
    <t>Хемокултура аеробно, конвенционална</t>
  </si>
  <si>
    <t>L019992</t>
  </si>
  <si>
    <t xml:space="preserve">Испитивање антибиотске осетљивости бактерија, диск-дифузионом методом на другу и/или трећу линију </t>
  </si>
  <si>
    <t>L020008</t>
  </si>
  <si>
    <t xml:space="preserve">Испитивање антибиотске осетљивости бактерија, диск-дифузионом методом на прву линију </t>
  </si>
  <si>
    <t>L020099</t>
  </si>
  <si>
    <t xml:space="preserve">Изолација Helicobacter pylori </t>
  </si>
  <si>
    <t>L020149</t>
  </si>
  <si>
    <t>Изолација микроорганизма субкултуром</t>
  </si>
  <si>
    <t>L020206</t>
  </si>
  <si>
    <t>Микроскопски преглед бојеног препарата</t>
  </si>
  <si>
    <t>L020263</t>
  </si>
  <si>
    <t>Преглед брисева урогениталног тракта на Неиссериа гоноррхоеае</t>
  </si>
  <si>
    <t>L020289</t>
  </si>
  <si>
    <t>Преглед вагиналног бриса на бактеријску вагинозу прегледом бојеног препарата</t>
  </si>
  <si>
    <t>СЛУЖБА ОРТОПЕДИЈЕ СА ТРАУМАТОЛОГИЈОМ</t>
  </si>
  <si>
    <t>СЛУЖБА ПЕДИЈАТРИЈЕ</t>
  </si>
  <si>
    <t>СЛУЖБА ИНФЕКТИВНЕ БОЛЕСТИ</t>
  </si>
  <si>
    <t>Постеље</t>
  </si>
  <si>
    <t>Број новорођене деце</t>
  </si>
  <si>
    <t>Врста неге</t>
  </si>
  <si>
    <t>Број</t>
  </si>
  <si>
    <t>Интезивна нега</t>
  </si>
  <si>
    <t>Полуинтезивна нега</t>
  </si>
  <si>
    <t xml:space="preserve">Општа нега </t>
  </si>
  <si>
    <t>Специјална нега</t>
  </si>
  <si>
    <t>ЗДРАВСТВЕНА УСТАНОВА</t>
  </si>
  <si>
    <t>ОПШТА БОЛНИЦА "СТЕФАН ВИСОКИ"СМЕД.ПАЛАНКА</t>
  </si>
  <si>
    <t>Р.бр.</t>
  </si>
  <si>
    <t>ШИФРА ОРГАНИЗАЦИОНЕ ЈЕДИНИЦЕ</t>
  </si>
  <si>
    <t>ОРГАНИЗАЦИОНА ЈЕДИНИЦА</t>
  </si>
  <si>
    <t>БРОЈ 
ПОСТЕЉА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</si>
  <si>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</si>
  <si>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</si>
  <si>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</si>
  <si>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</si>
  <si>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</si>
  <si>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</si>
  <si>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СЛУЖБА ОРТОПЕДИЈЕ И ТРАУМАТОЛОГИЈЕ</t>
  </si>
  <si>
    <t>ГИНЕКОЛОГИЈА И АКУШЕРСТВО</t>
  </si>
  <si>
    <t xml:space="preserve">СЛУЖБА  ОФТАЛМОЛОГИЈЕ </t>
  </si>
  <si>
    <t>Интравенско давање фармаколошког средства, анти-инфективно средство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</si>
  <si>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</si>
  <si>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</si>
  <si>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</si>
  <si>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</si>
  <si>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</si>
  <si>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</si>
  <si>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</si>
  <si>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</si>
  <si>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</si>
  <si>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</si>
  <si>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</si>
  <si>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</si>
  <si>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</si>
  <si>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</si>
  <si>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</si>
  <si>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</si>
  <si>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</si>
  <si>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</si>
  <si>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</si>
  <si>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</si>
  <si>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</si>
  <si>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>Остали неопластични поремећаји са великим оперативним процедурама, са тешким или умереним КК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</si>
  <si>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</si>
  <si>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</si>
  <si>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</si>
  <si>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</si>
  <si>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</si>
  <si>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</si>
  <si>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</si>
  <si>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</si>
  <si>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</si>
  <si>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</si>
  <si>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</si>
  <si>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</si>
  <si>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</si>
  <si>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</si>
  <si>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</si>
  <si>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</si>
  <si>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</si>
  <si>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</si>
  <si>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</si>
  <si>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</si>
  <si>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</si>
  <si>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</si>
  <si>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</si>
  <si>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</si>
  <si>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</si>
  <si>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</si>
  <si>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</si>
  <si>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</si>
  <si>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</si>
  <si>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</si>
  <si>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</si>
  <si>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</si>
  <si>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</si>
  <si>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</si>
  <si>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</si>
  <si>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</si>
  <si>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</si>
  <si>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</si>
  <si>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</si>
  <si>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</si>
  <si>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</si>
  <si>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</si>
  <si>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</si>
  <si>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</si>
  <si>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</si>
  <si>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</si>
  <si>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</si>
  <si>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</si>
  <si>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</si>
  <si>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</si>
  <si>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</si>
  <si>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</si>
  <si>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</si>
  <si>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</si>
  <si>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</si>
  <si>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</si>
  <si>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</si>
  <si>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</si>
  <si>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</si>
  <si>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</si>
  <si>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</si>
  <si>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</si>
  <si>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</si>
  <si>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</si>
  <si>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</si>
  <si>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</si>
  <si>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</si>
  <si>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</si>
  <si>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</si>
  <si>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</si>
  <si>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</si>
  <si>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</si>
  <si>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</si>
  <si>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</si>
  <si>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</si>
  <si>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</si>
  <si>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</si>
  <si>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</si>
  <si>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</si>
  <si>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</si>
  <si>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</si>
  <si>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</si>
  <si>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</si>
  <si>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</si>
  <si>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</si>
  <si>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</si>
  <si>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</si>
  <si>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</si>
  <si>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</si>
  <si>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</si>
  <si>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</si>
  <si>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</si>
  <si>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</si>
  <si>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</si>
  <si>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>Поремећаји узроковани злоупотребом алкохола и зависност од алкохола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</si>
  <si>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</si>
  <si>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</si>
  <si>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</si>
  <si>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</si>
  <si>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</si>
  <si>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</si>
  <si>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</si>
  <si>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</si>
  <si>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</si>
  <si>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r>
      <t>СЛУЖБА НЕФРОЛОГИЈЕ СА ДИЈАЛИЗОМ (</t>
    </r>
    <r>
      <rPr>
        <b/>
        <sz val="10"/>
        <rFont val="Times New Roman"/>
        <family val="1"/>
      </rPr>
      <t>ДИЈАЛИЗА)</t>
    </r>
  </si>
  <si>
    <t>Психодинамска терапија</t>
  </si>
  <si>
    <t>Отворена репозиција ишчашења тепоромандибуларног зглоба</t>
  </si>
  <si>
    <t>Интра мускуларно давање фарм.средства,антидот</t>
  </si>
  <si>
    <t>Ситуационо професионално саветовање и подучавање</t>
  </si>
  <si>
    <t>Уклањање импактираног фецеса</t>
  </si>
  <si>
    <t>Испирање цистостоме</t>
  </si>
  <si>
    <t>Неки други начин давања фарм.средства,стерид</t>
  </si>
  <si>
    <t>Неки други начин давања фарм.средства ,електролит</t>
  </si>
  <si>
    <t>009183</t>
  </si>
  <si>
    <t>Уклањање конаца</t>
  </si>
  <si>
    <t>36800-02</t>
  </si>
  <si>
    <t>Замена катетера цистостоме</t>
  </si>
  <si>
    <t xml:space="preserve">Ендоскопско пласирање уретералног стента </t>
  </si>
  <si>
    <t>37212-01</t>
  </si>
  <si>
    <t>Дренажа апсцеса простате</t>
  </si>
  <si>
    <t>92132-00</t>
  </si>
  <si>
    <t>Превлачење препуцијума</t>
  </si>
  <si>
    <t>36537-00</t>
  </si>
  <si>
    <t>36537-01</t>
  </si>
  <si>
    <t xml:space="preserve">Експлорација бубрега </t>
  </si>
  <si>
    <t>Експлорација периреналног простора са дренажом</t>
  </si>
  <si>
    <t>36579-01</t>
  </si>
  <si>
    <t xml:space="preserve">Парцијална уретеректомија </t>
  </si>
  <si>
    <t>37324-02</t>
  </si>
  <si>
    <t>Перинеална уретростомија</t>
  </si>
  <si>
    <t>37342-00</t>
  </si>
  <si>
    <t>Пластика уретре-у једном акту</t>
  </si>
  <si>
    <t>Поступак одржавања неинвазивне подршке 24 сати и 96сати</t>
  </si>
  <si>
    <t>090057</t>
  </si>
  <si>
    <t>Налаз и мишљење на основу увида у мед.документацију у компликованом случају</t>
  </si>
  <si>
    <t>090058</t>
  </si>
  <si>
    <t>Налаз и мишљење на основу увида у мед.документацију у осталим случајевима</t>
  </si>
  <si>
    <t>30090-00</t>
  </si>
  <si>
    <t>Перкутана биопсија плеуре иглом</t>
  </si>
  <si>
    <t>Перкутана дренажа интраабдоминалних апсцеса или хематома циста</t>
  </si>
  <si>
    <t>30440-00</t>
  </si>
  <si>
    <t>Перкутана трансхепатзичка холангиографија(ПТЦ)</t>
  </si>
  <si>
    <t>36561-00</t>
  </si>
  <si>
    <t>Затворена биуоп'сија бубрега</t>
  </si>
  <si>
    <t>Перкутана биопсија плућа иглом</t>
  </si>
  <si>
    <t>57350-02</t>
  </si>
  <si>
    <t>Спирална ангиографија компјутеризованом томографијом  грудног коша ,са интравенском применом контрастног средства</t>
  </si>
  <si>
    <t>90047-00</t>
  </si>
  <si>
    <t>Аспирација тиреоидне жлезде</t>
  </si>
  <si>
    <t>Испирање катењтера некласификовано на другом месту</t>
  </si>
  <si>
    <t>Поступак одржавања неинвазивне вентилаторне подршке &lt;24 сата</t>
  </si>
  <si>
    <t>Субкутано даванје фармаколошког средства ,антиинфективно средство</t>
  </si>
  <si>
    <t>Уклањање страног тела из спољашњег слушног канала беѕ инцизије</t>
  </si>
  <si>
    <t xml:space="preserve">Централна венска катетерзиацјија        </t>
  </si>
  <si>
    <t>Перкутана дренажа апсцеса меког ткива</t>
  </si>
  <si>
    <t>Оптичка уретротомија</t>
  </si>
  <si>
    <t>Пријављивање нежељене реакције пацијента на лек</t>
  </si>
  <si>
    <t>96176-00</t>
  </si>
  <si>
    <t>Бихејвиорална терапија</t>
  </si>
  <si>
    <t>Цистотомија</t>
  </si>
  <si>
    <t xml:space="preserve"> Орално давање фарм .средст.,стероид сублингвално</t>
  </si>
  <si>
    <t xml:space="preserve">Потпуна артропластика зглоба кука,једнострана </t>
  </si>
  <si>
    <t>41692-01</t>
  </si>
  <si>
    <t>Субмукозна ресекција носних шкољки ,обострана</t>
  </si>
  <si>
    <t>90179-02</t>
  </si>
  <si>
    <t>Седација, АСА 20</t>
  </si>
  <si>
    <t>58715-00</t>
  </si>
  <si>
    <t>Антероградна пијелографија</t>
  </si>
  <si>
    <t>38812-00</t>
  </si>
  <si>
    <t>55812-00</t>
  </si>
  <si>
    <t>Ултразвучни преглед грудног коша или трбушног зида</t>
  </si>
  <si>
    <t>57007-01</t>
  </si>
  <si>
    <t>Компјутеризована томографија мозга и грудног коша и абдомена са применом контр.средст.</t>
  </si>
  <si>
    <t>LMU001</t>
  </si>
  <si>
    <t>Приказивање утрошка лабораторијског матерјала</t>
  </si>
  <si>
    <t>Уклањање страног тела из коже и подкожног ткива инцизијом</t>
  </si>
  <si>
    <t>41500-00</t>
  </si>
  <si>
    <t>Уклањање страног тела из спољашњег слушног ходника</t>
  </si>
  <si>
    <t>41647-00</t>
  </si>
  <si>
    <t>Тоалета ува, једнострано</t>
  </si>
  <si>
    <t>41647-01</t>
  </si>
  <si>
    <t>Тоалета ува, двострано</t>
  </si>
  <si>
    <t>41677-00</t>
  </si>
  <si>
    <t>Хемостаза епистаксе предњом тампонадом и/или каутеризацијом</t>
  </si>
  <si>
    <t>41807-00</t>
  </si>
  <si>
    <t>Инцизија и дренажа перитонзиларног апсцеса</t>
  </si>
  <si>
    <t>Процентуални губитак слуха по Фаулеру (Фоwлер)</t>
  </si>
  <si>
    <t>Вестибулоспинални тестови - Ромбергов (Ромберг), „паст поинтинг“</t>
  </si>
  <si>
    <t>Аспирација секрета из носа методом по Прецу (Проетз)</t>
  </si>
  <si>
    <t>90111-00</t>
  </si>
  <si>
    <t>Остале процедуре на спољашњем уву</t>
  </si>
  <si>
    <t>90179-06</t>
  </si>
  <si>
    <t>Поступак одржавања трахеостоме</t>
  </si>
  <si>
    <t>92031-00</t>
  </si>
  <si>
    <t>Детампонада носа</t>
  </si>
  <si>
    <t>92046-00</t>
  </si>
  <si>
    <t xml:space="preserve">Замена каниле за трахеостомију </t>
  </si>
  <si>
    <t xml:space="preserve">Инфилтрација локалног анестетика, АСА 19 </t>
  </si>
  <si>
    <t>96068-00</t>
  </si>
  <si>
    <t xml:space="preserve"> Саветовање или подучавање о губитку слуха или поремаћајима слуха </t>
  </si>
  <si>
    <t>96215-00</t>
  </si>
  <si>
    <t>Инцизија и дренажа лезија у усној шупљини</t>
  </si>
  <si>
    <t>97213-00</t>
  </si>
  <si>
    <t>Лечење акутне пародонталне инфекције</t>
  </si>
  <si>
    <t>120018</t>
  </si>
  <si>
    <t>Калоријски тест</t>
  </si>
  <si>
    <t>12003-00</t>
  </si>
  <si>
    <t>90141-01</t>
  </si>
  <si>
    <t>Ексцизија осталих лезија у устима</t>
  </si>
  <si>
    <t>41761-00</t>
  </si>
  <si>
    <t>Преглед носне шупљине и или постназалног простора са биопсијом</t>
  </si>
  <si>
    <t>Каутеризација проширених вена носног кавума</t>
  </si>
  <si>
    <t>90135-00</t>
  </si>
  <si>
    <t>Екцизија лезија на језику</t>
  </si>
  <si>
    <t>Интравенско давање фарм.средства ,електролит</t>
  </si>
  <si>
    <t>Интравенско давање фарм средства,друго и некласификовано фарм.сред.</t>
  </si>
  <si>
    <t xml:space="preserve">Испирање катетера, некласификовано на другом месту </t>
  </si>
  <si>
    <t>Субкутано давање фарамаколошког средства, тромболитичко средство</t>
  </si>
  <si>
    <t>Субкутано давање фарамаколошког средства, инсулин</t>
  </si>
  <si>
    <t>41656-00</t>
  </si>
  <si>
    <t>Хемостаза епистаксе задњом тампонадом и/или каутеризацијом</t>
  </si>
  <si>
    <t>41864-00</t>
  </si>
  <si>
    <t>Микроларингоскопија са уклањањем лезија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</si>
  <si>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 </t>
  </si>
  <si>
    <t>Табела 22.</t>
  </si>
  <si>
    <t>Репарација руптурираног мишића, некласификована на другом месту</t>
  </si>
  <si>
    <t>46363-00</t>
  </si>
  <si>
    <t>Опуштање тетивне овојнице шаке</t>
  </si>
  <si>
    <t>46420-00</t>
  </si>
  <si>
    <t>Примарна репарација тетиве екстензора шаке</t>
  </si>
  <si>
    <t>46426-00</t>
  </si>
  <si>
    <t>Примарна репарација тетиве флексора шаке, проксимално од фиброзне овојнице тетива флексора прстију (у нивоу метакарпалних главица, А1 пули)</t>
  </si>
  <si>
    <t>46494-00</t>
  </si>
  <si>
    <t>Ексцизија ганглиона шаке</t>
  </si>
  <si>
    <t>Уклањање нокта на прсту шаке</t>
  </si>
  <si>
    <t>47519-00</t>
  </si>
  <si>
    <t>Фиксација прелома трохантерног или субкапиталног дела фемура</t>
  </si>
  <si>
    <t>47522-00</t>
  </si>
  <si>
    <t>Хемиартропластика кука униполарном ендопротезом</t>
  </si>
  <si>
    <t>47528-01</t>
  </si>
  <si>
    <t>Отворена репозиција прелома фемура са унутрашњом фиксацијом</t>
  </si>
  <si>
    <t>47585-00</t>
  </si>
  <si>
    <t>Отворена репозиција и унутрашња фиксација прелома пателе</t>
  </si>
  <si>
    <t>47927-01</t>
  </si>
  <si>
    <t xml:space="preserve">Одстрањење средства за имобилизацију </t>
  </si>
  <si>
    <t>47954-00</t>
  </si>
  <si>
    <t>Отворени поступак на овојници тетиве, некласификован на другом месту</t>
  </si>
  <si>
    <t>49315-00</t>
  </si>
  <si>
    <t>Хемиартропластика зглоба кука једне стране са биполарном ендопротезом</t>
  </si>
  <si>
    <t>49318-00</t>
  </si>
  <si>
    <t>90568-01</t>
  </si>
  <si>
    <t>Инцизија бурзе  некласификована на другом месту</t>
  </si>
  <si>
    <t>Инцизија меког ткиванекласификована на другом месту</t>
  </si>
  <si>
    <t>90580-00</t>
  </si>
  <si>
    <t>Дебридман места отвореног прелома</t>
  </si>
  <si>
    <t>90582-02</t>
  </si>
  <si>
    <t>47399-01</t>
  </si>
  <si>
    <t>Отворена репозиција олекраниума са унутрашњом фиксацијом</t>
  </si>
  <si>
    <t>47516-00</t>
  </si>
  <si>
    <t>Тракција због прелома фемура</t>
  </si>
  <si>
    <t>47927-00</t>
  </si>
  <si>
    <t>Одстрањење клина,завртња или жице,некласификовано на другом месту</t>
  </si>
  <si>
    <t>47930-01</t>
  </si>
  <si>
    <t>Одстрањење плоче или интрамедуларног клина</t>
  </si>
  <si>
    <t>Обрада коже и подкожног ткива са ексцизијом</t>
  </si>
  <si>
    <t>30023-01</t>
  </si>
  <si>
    <t>Ексцизијски дебридман меког ткива који захвата кост или хрскавицу</t>
  </si>
  <si>
    <t>Инцисио и дренажа хематома коже и подкожног ткива</t>
  </si>
  <si>
    <t>Екцизија лезије на кожи и подкожном ткиву осталих области</t>
  </si>
  <si>
    <t>39331-01</t>
  </si>
  <si>
    <t>Декомпресија нерва медијануса код синдрома карпалног канала</t>
  </si>
  <si>
    <t>30107-00</t>
  </si>
  <si>
    <t>Ексцизија ганглиона ,некласификовано на дргом месту</t>
  </si>
  <si>
    <t>47048-00</t>
  </si>
  <si>
    <t>Затворена репозиција ишчашења  зглоба кука</t>
  </si>
  <si>
    <t>47600-01</t>
  </si>
  <si>
    <t>Отворена репозиција прелома скочног зглоба са унутрашњом фиксацијом синдесмозе ,фибуле или малеолуса</t>
  </si>
  <si>
    <t>Ексцизија ганглиома,некласификована на другом месту</t>
  </si>
  <si>
    <t>Аспирација хематома из коже и подкожног ткива</t>
  </si>
  <si>
    <t>Ексцизија лезије на кожи и подкожном ткиву шаке</t>
  </si>
  <si>
    <t>46516-00</t>
  </si>
  <si>
    <t>Обрада нокта на прсту шаке</t>
  </si>
  <si>
    <t>47327-00</t>
  </si>
  <si>
    <t>Затворена репозицоја унутарзглобног прелома проксималног чланка на руци</t>
  </si>
  <si>
    <t>Парцијална ресекција ураслог нокта на прсту стопала</t>
  </si>
  <si>
    <t>90548-00</t>
  </si>
  <si>
    <t>Остали пластично -хируршки поступци на шаци</t>
  </si>
  <si>
    <t>90582-01</t>
  </si>
  <si>
    <t>Ушивање тетиве,некласификовано на другом месту</t>
  </si>
  <si>
    <t>Ушивање мишића или фасције ,некласификовано на другом месту</t>
  </si>
  <si>
    <t>47531-00</t>
  </si>
  <si>
    <t>Затворена репозиција прелома фемура са унутрашњом фиксацијом</t>
  </si>
  <si>
    <t>48906-00</t>
  </si>
  <si>
    <t>Репарација ротаторне манжете</t>
  </si>
  <si>
    <t>49100-01</t>
  </si>
  <si>
    <t>Одстрањење слободних лабавих зглобних тела лакта</t>
  </si>
  <si>
    <t>49312-00</t>
  </si>
  <si>
    <t>Ресекциона артопластика зглоба кука</t>
  </si>
  <si>
    <t>49324-00</t>
  </si>
  <si>
    <t>Ревизиа потпуне артопластике кука</t>
  </si>
  <si>
    <t>49833-00</t>
  </si>
  <si>
    <t>Испрацвљање халусвалвуса остеотомио прве метатарзалне кости једнострано</t>
  </si>
  <si>
    <t>90533-00</t>
  </si>
  <si>
    <t>Остале репарације рамена</t>
  </si>
  <si>
    <t>90598-00</t>
  </si>
  <si>
    <t>Остале репарације колена</t>
  </si>
  <si>
    <t>009242</t>
  </si>
  <si>
    <t>Уклањање круста, покрова була или некротичних наслага</t>
  </si>
  <si>
    <t xml:space="preserve">Информативни интервију социјалног радника </t>
  </si>
  <si>
    <t>Аспирација хематома из коже и поткожног ткива</t>
  </si>
  <si>
    <t>47009-00</t>
  </si>
  <si>
    <t>Затворена репозиција ишчашења рамена</t>
  </si>
  <si>
    <t>47018-00</t>
  </si>
  <si>
    <t>Затворена репозиција ишчашења лакта</t>
  </si>
  <si>
    <t>47036-00</t>
  </si>
  <si>
    <t>Затворена репозиција ишчашења интерфаленгеалног зглоба шаке</t>
  </si>
  <si>
    <t>47057-00</t>
  </si>
  <si>
    <t>Затворена репозиција ишчашења пателе</t>
  </si>
  <si>
    <t>47063-00</t>
  </si>
  <si>
    <t>Затворена репозиција ишчашења скочног зглоба</t>
  </si>
  <si>
    <t>47300-00</t>
  </si>
  <si>
    <t>Затворена репозиција прелома дисталног чланка прста на руци</t>
  </si>
  <si>
    <t>47312-00</t>
  </si>
  <si>
    <t>Затворена репозиција прелома средњег чланка прста на руци</t>
  </si>
  <si>
    <t>47315-00</t>
  </si>
  <si>
    <t>Затворена репозиција унутарзглобног прелома средњег чланка прста на руци</t>
  </si>
  <si>
    <t>47324-00</t>
  </si>
  <si>
    <t xml:space="preserve"> Затворена репозиција прелома проксималног чланка прста на руци</t>
  </si>
  <si>
    <t xml:space="preserve"> Затворена репозиција унутар зглобног прелома проксималног чланка прста на руци</t>
  </si>
  <si>
    <t>47336-00</t>
  </si>
  <si>
    <t>Затворена репозиција прелома метакарпуса</t>
  </si>
  <si>
    <t>47354-00</t>
  </si>
  <si>
    <t>Затворена репозиција прелома скафоидне кости</t>
  </si>
  <si>
    <t>47363-00</t>
  </si>
  <si>
    <t>Затворена репозиција прелома дисталног дела радијуса</t>
  </si>
  <si>
    <t>47363-01</t>
  </si>
  <si>
    <t>Затворена репозиција прелома дисталног дела улне</t>
  </si>
  <si>
    <t>47381-00</t>
  </si>
  <si>
    <t>Затворена репозиција прелома тела радијуса</t>
  </si>
  <si>
    <t>47381-01</t>
  </si>
  <si>
    <t>Затворена репозиција прелома тела улне</t>
  </si>
  <si>
    <t>47390-00</t>
  </si>
  <si>
    <t xml:space="preserve">Затворена репозиција прелома тела радијуса и улне </t>
  </si>
  <si>
    <t>47396-00</t>
  </si>
  <si>
    <t>Затворена репозиција прелома олекранона</t>
  </si>
  <si>
    <t>47405-00</t>
  </si>
  <si>
    <t>Затворена репозиција прелома главе или врата радијуса</t>
  </si>
  <si>
    <t>47426-00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</si>
  <si>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</si>
  <si>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</si>
  <si>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</si>
  <si>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</si>
  <si>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</si>
  <si>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</si>
  <si>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</si>
  <si>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</si>
  <si>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</si>
  <si>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</si>
  <si>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</si>
  <si>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</si>
  <si>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</si>
  <si>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</si>
  <si>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</si>
  <si>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</si>
  <si>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</si>
  <si>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</si>
  <si>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</si>
  <si>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</si>
  <si>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</si>
  <si>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</si>
  <si>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</si>
  <si>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</si>
  <si>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</si>
  <si>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</si>
  <si>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</si>
  <si>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</si>
  <si>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</si>
  <si>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</si>
  <si>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</si>
  <si>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</si>
  <si>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</si>
  <si>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</si>
  <si>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</si>
  <si>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</si>
  <si>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</si>
  <si>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</si>
  <si>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</si>
  <si>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</si>
  <si>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</si>
  <si>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</si>
  <si>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</si>
  <si>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</si>
  <si>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</si>
  <si>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</si>
  <si>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</si>
  <si>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</si>
  <si>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</si>
  <si>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</si>
  <si>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</si>
  <si>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</si>
  <si>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</si>
  <si>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</si>
  <si>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</si>
  <si>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</si>
  <si>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</si>
  <si>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</si>
  <si>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</si>
  <si>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</si>
  <si>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</si>
  <si>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</si>
  <si>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</si>
  <si>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</si>
  <si>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</si>
  <si>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</si>
  <si>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</si>
  <si>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</si>
  <si>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</si>
  <si>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</si>
  <si>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</si>
  <si>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</si>
  <si>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</si>
  <si>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</si>
  <si>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</si>
  <si>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</si>
  <si>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</si>
  <si>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</si>
  <si>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</si>
  <si>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</si>
  <si>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</si>
  <si>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</si>
  <si>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</si>
  <si>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</si>
  <si>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</si>
  <si>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</si>
  <si>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</si>
  <si>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</si>
  <si>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</si>
  <si>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</si>
  <si>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</si>
  <si>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</si>
  <si>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</si>
  <si>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</si>
  <si>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</si>
  <si>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</si>
  <si>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</si>
  <si>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</si>
  <si>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</si>
  <si>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</si>
  <si>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</si>
  <si>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</si>
  <si>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</si>
  <si>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</si>
  <si>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</si>
  <si>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</si>
  <si>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</si>
  <si>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</si>
  <si>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</si>
  <si>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</si>
  <si>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</si>
  <si>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</si>
  <si>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</si>
  <si>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</si>
  <si>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</si>
  <si>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</si>
  <si>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</si>
  <si>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</si>
  <si>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</si>
  <si>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</si>
  <si>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</si>
  <si>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</si>
  <si>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</si>
  <si>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</si>
  <si>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</si>
  <si>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</si>
  <si>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</si>
  <si>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</si>
  <si>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</si>
  <si>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</si>
  <si>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</si>
  <si>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</si>
  <si>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</si>
  <si>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</si>
  <si>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</si>
  <si>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</si>
  <si>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</si>
  <si>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</si>
  <si>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</si>
  <si>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</si>
  <si>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</si>
  <si>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</si>
  <si>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</si>
  <si>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</si>
  <si>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</si>
  <si>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</si>
  <si>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</si>
  <si>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</si>
  <si>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</si>
  <si>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</si>
  <si>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</si>
  <si>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</si>
  <si>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</si>
  <si>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</si>
  <si>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</si>
  <si>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</si>
  <si>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</si>
  <si>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</si>
  <si>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</si>
  <si>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</si>
  <si>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</si>
  <si>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</si>
  <si>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</si>
  <si>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</si>
  <si>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</si>
  <si>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</si>
  <si>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</si>
  <si>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</si>
  <si>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</si>
  <si>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</si>
  <si>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</si>
  <si>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</si>
  <si>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</si>
  <si>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</si>
  <si>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</si>
  <si>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</si>
  <si>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</si>
  <si>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</si>
  <si>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</si>
  <si>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</si>
  <si>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</si>
  <si>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</si>
  <si>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</si>
  <si>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</si>
  <si>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</si>
  <si>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</si>
  <si>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</si>
  <si>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</si>
  <si>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</si>
  <si>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</si>
  <si>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</si>
  <si>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</si>
  <si>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</si>
  <si>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</si>
  <si>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</si>
  <si>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</si>
  <si>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</si>
  <si>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</si>
  <si>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</si>
  <si>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</si>
  <si>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</si>
  <si>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</si>
  <si>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</si>
  <si>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</si>
  <si>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</si>
  <si>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</si>
  <si>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</si>
  <si>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</si>
  <si>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</si>
  <si>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</si>
  <si>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</si>
  <si>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</si>
  <si>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</si>
  <si>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</si>
  <si>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</si>
  <si>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</si>
  <si>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</si>
  <si>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</si>
  <si>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</si>
  <si>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</si>
  <si>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</si>
  <si>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</si>
  <si>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</si>
  <si>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</si>
  <si>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</si>
  <si>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</si>
  <si>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</si>
  <si>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</si>
  <si>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</si>
  <si>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</si>
  <si>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</si>
  <si>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</si>
  <si>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</si>
  <si>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</si>
  <si>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</si>
  <si>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</si>
  <si>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</si>
  <si>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</si>
  <si>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</si>
  <si>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</si>
  <si>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</si>
  <si>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</si>
  <si>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</si>
  <si>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</si>
  <si>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</si>
  <si>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</si>
  <si>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Затворена репозиција унутар зглобног прелома дисталног чланка прста на руци</t>
  </si>
  <si>
    <t>47348-00</t>
  </si>
  <si>
    <t>Затворена трепозиција прелома карпуса</t>
  </si>
  <si>
    <t>Неки други начин давања фарм.средства,анти-инфективно</t>
  </si>
  <si>
    <t>Неназначен начин давања фарм.средства,друго и некласификовано фарм.средство</t>
  </si>
  <si>
    <t>38800-00</t>
  </si>
  <si>
    <t>Дијагностичка торакоцентеза</t>
  </si>
  <si>
    <t>Испирање осталих трајних катетера мокраћне бешике</t>
  </si>
  <si>
    <t>Уклањање катетера утеростома или уретралног катетера</t>
  </si>
  <si>
    <t>Испирање катетера некласификовано на другом месту</t>
  </si>
  <si>
    <t>92209-01</t>
  </si>
  <si>
    <t>Интравенско давање фарм.сред.инсулин</t>
  </si>
  <si>
    <t>Субкутано давање фарм.сред.инсулин</t>
  </si>
  <si>
    <t>Примарна репарација тетиве флексора шаке,проксимално од фиброзне овојнице тетива флексора прстију(у нивоу метакарпалних главица ,а1 пули)</t>
  </si>
  <si>
    <t>Ексцизија ганглиома шаке</t>
  </si>
  <si>
    <t>47003-00</t>
  </si>
  <si>
    <t>Затворена репозиција ишчашења кључне кости</t>
  </si>
  <si>
    <t>Лингвална френектомија</t>
  </si>
  <si>
    <t>31230-01</t>
  </si>
  <si>
    <t>Ексцизија лезије(а) на кожи и поткожном ткиву носа</t>
  </si>
  <si>
    <t>41506-00</t>
  </si>
  <si>
    <t>Ектрипација полипа спољашњег слушног ходника</t>
  </si>
  <si>
    <t>41626-00</t>
  </si>
  <si>
    <t>Миринготомија, једнострана</t>
  </si>
  <si>
    <t>41629-00</t>
  </si>
  <si>
    <t>Експлорација средњег ува</t>
  </si>
  <si>
    <t>41659-00</t>
  </si>
  <si>
    <t>Ендоназално уклањање страног тела носног кавума</t>
  </si>
  <si>
    <t>41668-00</t>
  </si>
  <si>
    <t>Ендоназална операција назалних полипа</t>
  </si>
  <si>
    <t>41671-02</t>
  </si>
  <si>
    <t>Функционална септопластика</t>
  </si>
  <si>
    <t>41686-00</t>
  </si>
  <si>
    <t>Конхотомија носних шкољки, једнострана</t>
  </si>
  <si>
    <t>41710-00</t>
  </si>
  <si>
    <t>Радикална операција максиларног синуса, једнострана</t>
  </si>
  <si>
    <t>41710-01</t>
  </si>
  <si>
    <t>Радикална операција максиларног синуса,обострана</t>
  </si>
  <si>
    <t>41737-03</t>
  </si>
  <si>
    <t>Етмоидектомија, обострана</t>
  </si>
  <si>
    <t>41789-00</t>
  </si>
  <si>
    <t>Тонзилектомија без аденоидектомије</t>
  </si>
  <si>
    <t>41789-01</t>
  </si>
  <si>
    <t>Тонзилектомија са аденоидектомијом</t>
  </si>
  <si>
    <t>41801-00</t>
  </si>
  <si>
    <t>Аденоидектомија без тонзилектомије</t>
  </si>
  <si>
    <t>41825-00</t>
  </si>
  <si>
    <t>Узимање материјала са коже и видљивих слузокожа за микробио.бактерилошки и цитолошки преглед</t>
  </si>
  <si>
    <t>Вађење крви у дијагностићке сврхе</t>
  </si>
  <si>
    <t>270105</t>
  </si>
  <si>
    <t>Израда дијетопрофилаксе /дијетотерапија за појединца први долазак</t>
  </si>
  <si>
    <t>Аспирација секрета из носа методом по Precu(Proetz)</t>
  </si>
  <si>
    <t>Интрамускуларно давање фарм.средс.,друго и неозначено фарм. сред.</t>
  </si>
  <si>
    <t>Орално давање фарм.средст.,антиинфективно средство</t>
  </si>
  <si>
    <t>Преглед очног дна</t>
  </si>
  <si>
    <t>11615-00</t>
  </si>
  <si>
    <t>Мерење периферне температуре на прсту</t>
  </si>
  <si>
    <t>13939-02</t>
  </si>
  <si>
    <t>Одржавање уређаја за васкуларни приступ</t>
  </si>
  <si>
    <t>13942-02</t>
  </si>
  <si>
    <t>Одржавање уређаја за давање лека</t>
  </si>
  <si>
    <t>Саветовање или информисање пацијената о примени прописаног лека</t>
  </si>
  <si>
    <t>Саветовање или информисање медицинског особља о леку (начин деловања,индикације,упозорења,контраиндикације,интеракције,режим издавања,доступност)</t>
  </si>
  <si>
    <t>241024</t>
  </si>
  <si>
    <t>Консултација са лекарима везана за фармакотерапију(услугу обавља споецијалиста)</t>
  </si>
  <si>
    <t>Бронхоскопија кроз вештачки отвор-артефицијалну стому</t>
  </si>
  <si>
    <t>45659-01</t>
  </si>
  <si>
    <t>Остале корекције деформитета екстерног ува</t>
  </si>
  <si>
    <t>30075-29</t>
  </si>
  <si>
    <t>Биопсија средњег ува</t>
  </si>
  <si>
    <t>Инцизија и дренажа хематома коже и подкожног ткива</t>
  </si>
  <si>
    <t>41527-00</t>
  </si>
  <si>
    <t>Мирингопластика трансмеатални приступ</t>
  </si>
  <si>
    <t>41881-02</t>
  </si>
  <si>
    <t>Ревизиа трахеостоме</t>
  </si>
  <si>
    <t>11312-00</t>
  </si>
  <si>
    <t>Аудиометрија, ваздушна и коштана спроводљивост, стандардна техника</t>
  </si>
  <si>
    <t>11336-00</t>
  </si>
  <si>
    <t>Битермални калорички тест чула за равнотежу</t>
  </si>
  <si>
    <t>30032-00</t>
  </si>
  <si>
    <t>Репарација ране на кожи и поткожном ткиву лица или врата, површинска</t>
  </si>
  <si>
    <t>30035-00</t>
  </si>
  <si>
    <t>Репарација ране на кожи и поткожном ткиву лица или врата, која укључује меко ткиво</t>
  </si>
  <si>
    <t>30061-01</t>
  </si>
  <si>
    <t>Уклањање страног тела из фаринкса без инцизије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</si>
  <si>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</si>
  <si>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</si>
  <si>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</si>
  <si>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</si>
  <si>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</si>
  <si>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</si>
  <si>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</si>
  <si>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</si>
  <si>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</si>
  <si>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</si>
  <si>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</si>
  <si>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</si>
  <si>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</si>
  <si>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</si>
  <si>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</si>
  <si>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</si>
  <si>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</si>
  <si>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</si>
  <si>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</si>
  <si>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</si>
  <si>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</si>
  <si>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</si>
  <si>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</si>
  <si>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</si>
  <si>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</si>
  <si>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</si>
  <si>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</si>
  <si>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</si>
  <si>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</si>
  <si>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</si>
  <si>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</si>
  <si>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</si>
  <si>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</si>
  <si>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</si>
  <si>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</si>
  <si>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</si>
  <si>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</si>
  <si>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</si>
  <si>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</si>
  <si>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</si>
  <si>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</si>
  <si>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</si>
  <si>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</si>
  <si>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</si>
  <si>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</si>
  <si>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</si>
  <si>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</si>
  <si>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</si>
  <si>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</si>
  <si>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</si>
  <si>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</si>
  <si>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</si>
  <si>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</si>
  <si>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</si>
  <si>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</si>
  <si>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</si>
  <si>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</si>
  <si>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</si>
  <si>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</si>
  <si>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</si>
  <si>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</si>
  <si>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</si>
  <si>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</si>
  <si>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</si>
  <si>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</si>
  <si>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</si>
  <si>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</si>
  <si>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</si>
  <si>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</si>
  <si>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</si>
  <si>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</si>
  <si>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</si>
  <si>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>Артроскопија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</si>
  <si>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</si>
  <si>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</si>
  <si>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</si>
  <si>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</si>
  <si>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</si>
  <si>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</si>
  <si>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</si>
  <si>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</si>
  <si>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</si>
  <si>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</si>
  <si>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</si>
  <si>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</si>
  <si>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</si>
  <si>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</si>
  <si>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</si>
  <si>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</si>
  <si>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</si>
  <si>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</si>
  <si>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</si>
  <si>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</si>
  <si>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</si>
  <si>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</si>
  <si>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</si>
  <si>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</si>
  <si>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</si>
  <si>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</si>
  <si>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</si>
  <si>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</si>
  <si>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</si>
  <si>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</si>
  <si>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</si>
  <si>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</si>
  <si>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</si>
  <si>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</si>
  <si>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</si>
  <si>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</si>
  <si>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</si>
  <si>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</si>
  <si>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</si>
  <si>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</si>
  <si>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</si>
  <si>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</si>
  <si>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</si>
  <si>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</si>
  <si>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</si>
  <si>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</si>
  <si>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</si>
  <si>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</si>
  <si>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</si>
  <si>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</si>
  <si>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</si>
  <si>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</si>
  <si>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</si>
  <si>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</si>
  <si>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</si>
  <si>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</si>
  <si>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</si>
  <si>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</si>
  <si>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</si>
  <si>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</si>
  <si>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</si>
  <si>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</si>
  <si>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</si>
  <si>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</si>
  <si>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</si>
  <si>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</si>
  <si>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</si>
  <si>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</si>
  <si>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</si>
  <si>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</si>
  <si>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</si>
  <si>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</si>
  <si>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</si>
  <si>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</si>
  <si>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</si>
  <si>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</si>
  <si>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</si>
  <si>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</si>
  <si>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</si>
  <si>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</si>
  <si>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</si>
  <si>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</si>
  <si>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</si>
  <si>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</si>
  <si>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</si>
  <si>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</si>
  <si>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</si>
  <si>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</si>
  <si>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</si>
  <si>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</si>
  <si>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</si>
  <si>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</si>
  <si>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</si>
  <si>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</si>
  <si>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</si>
  <si>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</si>
  <si>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Интервенције на коронарним крвним судовима код акутног инфаркта миокарда, без КК</t>
  </si>
  <si>
    <t>F11A</t>
  </si>
  <si>
    <t>Ампутација због поремећаја циркулаторног система, осим горњих екстремитета и прста на нози, са врло тешким КК</t>
  </si>
  <si>
    <t>F11B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</si>
  <si>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</si>
  <si>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</si>
  <si>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</si>
  <si>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</si>
  <si>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</si>
  <si>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</si>
  <si>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</si>
  <si>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</si>
  <si>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</si>
  <si>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</si>
  <si>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</si>
  <si>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</si>
  <si>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</si>
  <si>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</si>
  <si>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</si>
  <si>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</si>
  <si>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</si>
  <si>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</si>
  <si>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</si>
  <si>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</si>
  <si>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</si>
  <si>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</si>
  <si>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</si>
  <si>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</si>
  <si>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</si>
  <si>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</si>
  <si>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</si>
  <si>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</si>
  <si>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</si>
  <si>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</si>
  <si>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</si>
  <si>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</si>
  <si>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</si>
  <si>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</si>
  <si>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</si>
  <si>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</si>
  <si>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</si>
  <si>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</si>
  <si>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</si>
  <si>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</si>
  <si>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</si>
  <si>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</si>
  <si>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</si>
  <si>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</si>
  <si>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</si>
  <si>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</si>
  <si>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</si>
  <si>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</si>
  <si>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</si>
  <si>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</si>
  <si>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</si>
  <si>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</si>
  <si>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</si>
  <si>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</si>
  <si>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</si>
  <si>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</si>
  <si>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</si>
  <si>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</si>
  <si>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</si>
  <si>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</si>
  <si>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</si>
  <si>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</si>
  <si>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</si>
  <si>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</si>
  <si>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</si>
  <si>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</si>
  <si>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</si>
  <si>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</si>
  <si>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</si>
  <si>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</si>
  <si>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</si>
  <si>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</si>
  <si>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</si>
  <si>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</si>
  <si>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</si>
  <si>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</si>
  <si>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</si>
  <si>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</si>
  <si>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</si>
  <si>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</si>
  <si>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</si>
  <si>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</si>
  <si>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</si>
  <si>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</si>
  <si>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</si>
  <si>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</si>
  <si>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</si>
  <si>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</si>
  <si>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</si>
  <si>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</si>
  <si>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</si>
  <si>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</si>
  <si>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</si>
  <si>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t>F72B</t>
  </si>
  <si>
    <t>F73A</t>
  </si>
  <si>
    <t>Синкопа и колапс, са врло тешким или тешким KK</t>
  </si>
  <si>
    <t>F73B</t>
  </si>
  <si>
    <t>Ексцизија аналане фистула-фистулектомија</t>
  </si>
  <si>
    <t>46465-00</t>
  </si>
  <si>
    <t>Ампутација прста</t>
  </si>
  <si>
    <t>31230-05</t>
  </si>
  <si>
    <t>11602-00</t>
  </si>
  <si>
    <t xml:space="preserve"> Испитивање и снимање периферних вена у једном или више екстремитета при одмарању, коришћњем ЦW доплера или пулсног доплера</t>
  </si>
  <si>
    <t>Узимање материјала са коже и видљивих слузокожа за микролошки, бактериолошки и цитолошки преглед</t>
  </si>
  <si>
    <t>30010-00</t>
  </si>
  <si>
    <t>Превијање опекотине, мање од 10% површине тела је превијено</t>
  </si>
  <si>
    <t>Обрада  опекотине,мање од 10%  површине тела је обрађено или ексцидирано</t>
  </si>
  <si>
    <t>30075-12</t>
  </si>
  <si>
    <t>Биопсија желуца</t>
  </si>
  <si>
    <t>30094-00</t>
  </si>
  <si>
    <t>30216-00</t>
  </si>
  <si>
    <t>30216-01</t>
  </si>
  <si>
    <t>Аспирација апсцеса из коже и подкожног ткива</t>
  </si>
  <si>
    <t>30216-02</t>
  </si>
  <si>
    <t>Остале аспирације из коже и подкожног ткива</t>
  </si>
  <si>
    <t>32075-00</t>
  </si>
  <si>
    <t>Ригидна ректосигмоидоскопија</t>
  </si>
  <si>
    <t>32075-01</t>
  </si>
  <si>
    <t>Ригидна ректосигмоидоскопија са биопсијом</t>
  </si>
  <si>
    <t>55048-00</t>
  </si>
  <si>
    <t>Ултразвучни преглед скротума</t>
  </si>
  <si>
    <t>55070-00</t>
  </si>
  <si>
    <t>Ултразвучни прегледдојке,унилатерално</t>
  </si>
  <si>
    <t>55238-00</t>
  </si>
  <si>
    <t>Ултразвучни дуплекс  преглед артерија или бајпаса доњих екстремитета унилатерално</t>
  </si>
  <si>
    <t>55244-00</t>
  </si>
  <si>
    <t>Ултразвучни дуплекс преглед вена доњих екстремитета,унилатерални</t>
  </si>
  <si>
    <t>55244-01</t>
  </si>
  <si>
    <t>Ултразвучни дуплекс преглед вена доњих екстремитета,билатерално</t>
  </si>
  <si>
    <t>55248-00</t>
  </si>
  <si>
    <t>Ултразвучни дуплекс преглед артерија или бајпаса горњих екстремитета ,унилатерално</t>
  </si>
  <si>
    <t>55276-00</t>
  </si>
  <si>
    <t>Ултразвучни  дуплекс преглед аорте,интраабдоминалних и илијачнихартерија или доње шупње вене и илијачних вена</t>
  </si>
  <si>
    <t xml:space="preserve"> Примена лека за респираторни систем помоћу небулизатора</t>
  </si>
  <si>
    <t>92076-00</t>
  </si>
  <si>
    <t xml:space="preserve">Уклањање импактираног фецеса </t>
  </si>
  <si>
    <t xml:space="preserve">Уклањање дрена из трбуха </t>
  </si>
  <si>
    <t>Субкутано давање фармаколошког средства, анти-инфективно средство</t>
  </si>
  <si>
    <t>Орално давање фармаколошког средства, друго и некласификовано средство</t>
  </si>
  <si>
    <t>009159</t>
  </si>
  <si>
    <t>Интраорална инцизија апсцеса</t>
  </si>
  <si>
    <t>90338-00</t>
  </si>
  <si>
    <t>Инцизија ректума или ануса</t>
  </si>
  <si>
    <t>92097-00</t>
  </si>
  <si>
    <t>Уклањање Т дрена ,осталих дренова из билијарног тракта</t>
  </si>
  <si>
    <t>Ексцизија дебридмен меког ткива</t>
  </si>
  <si>
    <t>30224-01</t>
  </si>
  <si>
    <t>90686-00</t>
  </si>
  <si>
    <t>Обрада опекотине без ексцизије</t>
  </si>
  <si>
    <t>30114-00</t>
  </si>
  <si>
    <t>55238-01</t>
  </si>
  <si>
    <t>Ултразвучни дуплекс преглед артерија или бајпаса доњих екстремитета ,билатерални</t>
  </si>
  <si>
    <t>55252-00</t>
  </si>
  <si>
    <t>Ултразвучни дуплекс прегледа вена горњих екстремитета,унилатерално</t>
  </si>
  <si>
    <t>55804-00</t>
  </si>
  <si>
    <t>55828-00</t>
  </si>
  <si>
    <t>Ултразвучни преглед колена</t>
  </si>
  <si>
    <t>55832-00</t>
  </si>
  <si>
    <t>Ултразвучни преглед подколенице</t>
  </si>
  <si>
    <t>92037-00</t>
  </si>
  <si>
    <t>Испирање назогастричне сонде</t>
  </si>
  <si>
    <t>14200-00</t>
  </si>
  <si>
    <t>Гастрична лаважа</t>
  </si>
  <si>
    <t>Биопсија дојке иглом</t>
  </si>
  <si>
    <t>92066-00</t>
  </si>
  <si>
    <t>Пласирање цеви у ректум</t>
  </si>
  <si>
    <t>92071-00</t>
  </si>
  <si>
    <t>Мануелна редукција херније</t>
  </si>
  <si>
    <t>Уклањање шавова ,некласификовано на другом месту</t>
  </si>
  <si>
    <t>Субкутано давање фарм.сред,друго и некласификовано</t>
  </si>
  <si>
    <t>Неки други начин давања фарм.средства, анти инфективно средство</t>
  </si>
  <si>
    <t>Неназначен начин давања фарм.средств.</t>
  </si>
  <si>
    <t>241023</t>
  </si>
  <si>
    <t>Саветовање или информисање медицинског особља о леку(начин деловања индикације, упозорења , контраиндикација, интеракције и начин делованја режим издавања доступност</t>
  </si>
  <si>
    <t>Узроковање и слање матерјала за лабараторијско испитивање</t>
  </si>
  <si>
    <t>600339</t>
  </si>
  <si>
    <t>Трансфузија крвних компонети и деривата</t>
  </si>
  <si>
    <t>92078-00</t>
  </si>
  <si>
    <t>Замена(назогастричне сонде или цеви езофагостоме</t>
  </si>
  <si>
    <t>92101-00</t>
  </si>
  <si>
    <t>Интравенска постпроцедуална инфузија аналгетика</t>
  </si>
  <si>
    <t>Удружене здравсревене процедуре, дијатетика</t>
  </si>
  <si>
    <t>96021-00</t>
  </si>
  <si>
    <t>96066-00</t>
  </si>
  <si>
    <t>Првентивно саветовање или подучавање</t>
  </si>
  <si>
    <t>Саветовање и подучавање о исхрани/ дневном уносу хране</t>
  </si>
  <si>
    <t>96098-00</t>
  </si>
  <si>
    <t>Парентерална нутритивна подршка</t>
  </si>
  <si>
    <t>Интравенско давање фармаколошког средства, тромболитичко средство</t>
  </si>
  <si>
    <t>Интравенско давање фарамаколошког сресдтва , инсулин</t>
  </si>
  <si>
    <t>96206-06</t>
  </si>
  <si>
    <t>Неназначен начин давања фарм.средств. Инсулин</t>
  </si>
  <si>
    <t>31423-00</t>
  </si>
  <si>
    <t>55084-00</t>
  </si>
  <si>
    <t>Ултразвучни преглед бешике</t>
  </si>
  <si>
    <t>55808-00</t>
  </si>
  <si>
    <t>Ултразвучни преглед рамена или надлактице</t>
  </si>
  <si>
    <t>55812-002</t>
  </si>
  <si>
    <t>Ултразвучни преглед трбушног зида</t>
  </si>
  <si>
    <t>55824-00</t>
  </si>
  <si>
    <t>96205-08</t>
  </si>
  <si>
    <t>Неки други начин давања фарм.средства,електролит</t>
  </si>
  <si>
    <t>55816-01</t>
  </si>
  <si>
    <t>Репарација ране на кожи и подкожном ткиву осталих области површинска</t>
  </si>
  <si>
    <t>Бипсија коже и поткожног ткива</t>
  </si>
  <si>
    <t>96206-02</t>
  </si>
  <si>
    <t>Неназначен начин давања фармаколошког сред.,антиинфективно средство</t>
  </si>
  <si>
    <t>55076-00</t>
  </si>
  <si>
    <t>Ултразвучни преглед дојке , билатерални</t>
  </si>
  <si>
    <t>90568-02</t>
  </si>
  <si>
    <t>22007-01</t>
  </si>
  <si>
    <t>U8187401</t>
  </si>
  <si>
    <t>U8187404</t>
  </si>
  <si>
    <t>U8187414</t>
  </si>
  <si>
    <t>56221-00</t>
  </si>
  <si>
    <t>Компјутеризована томографија кичме, торакалне  регије</t>
  </si>
  <si>
    <t>56223-00</t>
  </si>
  <si>
    <t>Компјутеризована томографија кичме, лумбосакралне  регије</t>
  </si>
  <si>
    <t>56224-00</t>
  </si>
  <si>
    <t>Компјутеризована томографија кичме  са интравенском применом контрастног средства,цервикалне регије</t>
  </si>
  <si>
    <t>56549-01</t>
  </si>
  <si>
    <t>Компјутеризована томографија колена</t>
  </si>
  <si>
    <t>56619-00</t>
  </si>
  <si>
    <t>Компјутеризована томографија екстремитета</t>
  </si>
  <si>
    <t>56625-00</t>
  </si>
  <si>
    <t>Компјутеризована томографија екстремитета са интравенском применом контр.средства</t>
  </si>
  <si>
    <t>Магнетна резонанца (у загради уписати број апарата и број смена)</t>
  </si>
  <si>
    <t>90901-10</t>
  </si>
  <si>
    <t>Магнетна резонанца дојке</t>
  </si>
  <si>
    <t>Укупан број прегледаних пацијената</t>
  </si>
  <si>
    <t>Укупно свих услуга</t>
  </si>
  <si>
    <t>*Ове услуге нису укључене у ултразвучну дијагностику</t>
  </si>
  <si>
    <t>Неназначен начин давања фарм сред.друго и некласификовано фарм.сред.</t>
  </si>
  <si>
    <t>Амниоскопија</t>
  </si>
  <si>
    <t>90481-00</t>
  </si>
  <si>
    <t>Сутура повреда перинеума првог или другог степана</t>
  </si>
  <si>
    <t>92513-19</t>
  </si>
  <si>
    <t>Инфилтрација локалног анестетика, АСА 19</t>
  </si>
  <si>
    <t>Остале услуге укупно</t>
  </si>
  <si>
    <t>Услуге пружене у оквиру организованог скрининга рака**</t>
  </si>
  <si>
    <t>31533-00</t>
  </si>
  <si>
    <t>CORE биопсија дојке</t>
  </si>
  <si>
    <t>31548-00</t>
  </si>
  <si>
    <t>SVAB биопсија дојке</t>
  </si>
  <si>
    <t>31500-01</t>
  </si>
  <si>
    <t>Отворена биопсија дојке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</si>
  <si>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</si>
  <si>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</si>
  <si>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</si>
  <si>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</si>
  <si>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Фибероптичка колоноскопија до цекума; дуга колоноскопија</t>
  </si>
  <si>
    <t>32090-01</t>
  </si>
  <si>
    <t>Фибероптичка колоноскопија до цекума са биопсијом; колоноскопија до цекума са вишеструким биопсијама; дуга колоноскопија са биопсијом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</si>
  <si>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</si>
  <si>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</si>
  <si>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90297-02</t>
  </si>
  <si>
    <t>Ендоскопска мукозна ресекција дебелог црева</t>
  </si>
  <si>
    <t>32084-00</t>
  </si>
  <si>
    <t>Фибероптичка колоноскопија до хепатичке флексуре, флексибилна сигмоидоскопија, кратка колоноскопија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</si>
  <si>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</si>
  <si>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</si>
  <si>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32087-00</t>
  </si>
  <si>
    <t xml:space="preserve">Фибероптичка колоноскопија до хепатичке флексуре са полипектомијом; колоноскопија до хепатичке флексуре са вишеструком полипектомијом; флексибилна сигмоидоскопија са полипектомијом; кратка колоноскопија са полипектомијом </t>
  </si>
  <si>
    <t>Услуге пружене у оквиру организованог скрининга рака укупно</t>
  </si>
  <si>
    <t>Све услуге укупно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</si>
  <si>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</si>
  <si>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Оделење  акушерско</t>
  </si>
  <si>
    <t>090043</t>
  </si>
  <si>
    <t>Информативни интервију социјалног радника</t>
  </si>
  <si>
    <t>090045</t>
  </si>
  <si>
    <t>Социотерапијски рад са члановима породице или колектива</t>
  </si>
  <si>
    <t>30029-00</t>
  </si>
  <si>
    <t>Репарација ране на кожи и поткожном ткиву осталих области, која укључује меко ткиво</t>
  </si>
  <si>
    <t>Катетеризација мокраћне бешике – кроз уретру</t>
  </si>
  <si>
    <t>90465-00</t>
  </si>
  <si>
    <t>Индукција порођаја окситоцином</t>
  </si>
  <si>
    <t>90465-01</t>
  </si>
  <si>
    <t>Индукција порођаја простагландином</t>
  </si>
  <si>
    <t>90466-00</t>
  </si>
  <si>
    <t>Активно вођење порођаја применом лекова</t>
  </si>
  <si>
    <t>90467-00</t>
  </si>
  <si>
    <t>Спонтани порођај код теменог положаја</t>
  </si>
  <si>
    <t>90469-00</t>
  </si>
  <si>
    <t>Довршавање порођаја вакуум екстракцијом</t>
  </si>
  <si>
    <t>90470-01</t>
  </si>
  <si>
    <t>Карлични порођај уз ручну помоћ</t>
  </si>
  <si>
    <t>90472-00</t>
  </si>
  <si>
    <t>Епизиотомија</t>
  </si>
  <si>
    <t>Сутура повреда перинеума првог или другог степена</t>
  </si>
  <si>
    <t>90482-00</t>
  </si>
  <si>
    <t>Мануелна екстракција постељице</t>
  </si>
  <si>
    <t>90483-00</t>
  </si>
  <si>
    <t xml:space="preserve">Постпартална мануелна ревизија материчне шупљине </t>
  </si>
  <si>
    <t>90721-00</t>
  </si>
  <si>
    <t>Мануелни преглед дојке</t>
  </si>
  <si>
    <t xml:space="preserve">Остале терапије обогаћивања кисеоника/ом </t>
  </si>
  <si>
    <t>92063-00</t>
  </si>
  <si>
    <t>Трансфузија плазма експандера</t>
  </si>
  <si>
    <t>92173-00</t>
  </si>
  <si>
    <t>Пасивна имунизација са Рх(Д) имуноглобулином</t>
  </si>
  <si>
    <t>130207</t>
  </si>
  <si>
    <t>Узимање материјала са коже и видљивих слузокожа за микробиолошки и цитолошки преглед</t>
  </si>
  <si>
    <t>Узорковање и слање материјала за лабораторијска испитивања</t>
  </si>
  <si>
    <t>90460-00</t>
  </si>
  <si>
    <t>90471-02</t>
  </si>
  <si>
    <t>Унутрашњи окрет плода</t>
  </si>
  <si>
    <t>92029-00</t>
  </si>
  <si>
    <t>Лаважа носница</t>
  </si>
  <si>
    <t>Примена лека за респираторни систем помоћу небулузатора</t>
  </si>
  <si>
    <t>92203-00</t>
  </si>
  <si>
    <t>Екстракција млека из дојке у лактацији</t>
  </si>
  <si>
    <t>Орално давање.фарм.средст,антиинфективно</t>
  </si>
  <si>
    <t>Примена тетанусног антитоксина</t>
  </si>
  <si>
    <t>96197-03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</si>
  <si>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</si>
  <si>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39000-00</t>
  </si>
  <si>
    <t>Лумбална пункција</t>
  </si>
  <si>
    <t>92151-00</t>
  </si>
  <si>
    <t>Вакцинација  против беснила</t>
  </si>
  <si>
    <t>92175-00</t>
  </si>
  <si>
    <t>96067-00</t>
  </si>
  <si>
    <t>Саветовање или подучавање о исхрани о дневном уносу хране</t>
  </si>
  <si>
    <t xml:space="preserve">Саветовање или подучавање о одржавању здравља и опоравку </t>
  </si>
  <si>
    <t>Интрамускуларно давање фармаколошког средства, анти-инфективно средство</t>
  </si>
  <si>
    <t>Интрамускуларно давање фармаколошког средства, стероид</t>
  </si>
  <si>
    <t>Катетеризација мокраћне бешикекроз уретру</t>
  </si>
  <si>
    <t>Интрамускуларно давање фармаколошког средства, хранљива супстанца</t>
  </si>
  <si>
    <t>Интрамускуларно давање фармаколошког средства, друго и неозначено средство</t>
  </si>
  <si>
    <t>Интравенско давање фармаколошког средства, антиинфективно средство</t>
  </si>
  <si>
    <t>Интравенско давање фармаколошког средства, друго и некласификовано  средство</t>
  </si>
  <si>
    <t>Субкутано давање фармаколошког средства ,тромболитичко средство</t>
  </si>
  <si>
    <t>Орално давање фарм.средст.друго и некласификовано фармаколошко средство</t>
  </si>
  <si>
    <t>Појединачна пријава заразне болести</t>
  </si>
  <si>
    <t>Евидентирање заразне болести</t>
  </si>
  <si>
    <t>Узорковање и слање материјала за лабораторијско испитивање</t>
  </si>
  <si>
    <t>92036-00</t>
  </si>
  <si>
    <t>Пласирање назогастричне сонде</t>
  </si>
  <si>
    <t>Испирање катетера,некласификовано на другом месту</t>
  </si>
  <si>
    <t>96020-00</t>
  </si>
  <si>
    <t>Процена интегритета коже</t>
  </si>
  <si>
    <t>Општа болница"Стефан Високи"Смедеревска Паланка</t>
  </si>
  <si>
    <t>Организациона једицина</t>
  </si>
  <si>
    <t>Служба урологије</t>
  </si>
  <si>
    <t>Шифра</t>
  </si>
  <si>
    <t>Назив</t>
  </si>
  <si>
    <t>Амбулантни</t>
  </si>
  <si>
    <t>Стационарни</t>
  </si>
  <si>
    <t>000001</t>
  </si>
  <si>
    <t>Специјалистички преглед први</t>
  </si>
  <si>
    <t>000002</t>
  </si>
  <si>
    <t>Специјалистички преглед контролни</t>
  </si>
  <si>
    <t>Прегледи у оквиру организованог скрининга рака*</t>
  </si>
  <si>
    <t>Сви прегледи укупно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</si>
  <si>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</si>
  <si>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Ургентно - пријемна служба</t>
  </si>
  <si>
    <t>000005</t>
  </si>
  <si>
    <t>Специјалистички преглед први - доцента и примаријуса</t>
  </si>
  <si>
    <t>Служба психијатрије</t>
  </si>
  <si>
    <t>090061</t>
  </si>
  <si>
    <t>Служба за плућне болести</t>
  </si>
  <si>
    <t xml:space="preserve">Служба дечје болести </t>
  </si>
  <si>
    <t>Служба ортопедије са трауматологијом</t>
  </si>
  <si>
    <t xml:space="preserve">Оториноларингологија </t>
  </si>
  <si>
    <t>Служба опште хирургије</t>
  </si>
  <si>
    <t>Служба офталмологије са ортоптиком</t>
  </si>
  <si>
    <t>000006</t>
  </si>
  <si>
    <t>Специјалистички преглед контролни - доцента и примаријуса</t>
  </si>
  <si>
    <t>Служба неурологије</t>
  </si>
  <si>
    <t>Служба онколошшке дневне болнице</t>
  </si>
  <si>
    <t>Служба интерне медицине</t>
  </si>
  <si>
    <t>Служба физикалне медицине и рехабилитације</t>
  </si>
  <si>
    <t>600001</t>
  </si>
  <si>
    <t>Специјалистички преглед физијатра</t>
  </si>
  <si>
    <t>600002</t>
  </si>
  <si>
    <t>Специјалистички преглед физијатра-контролни</t>
  </si>
  <si>
    <t>Служба за инфективне болести</t>
  </si>
  <si>
    <t>Оделење гинекологије</t>
  </si>
  <si>
    <t>Служба трансфузије крви</t>
  </si>
  <si>
    <t>Табела бр.16.</t>
  </si>
  <si>
    <t>Р.
бр</t>
  </si>
  <si>
    <t>КОРИСНИЦИ</t>
  </si>
  <si>
    <t>БРОЈ ПАЦИЈЕНАТА НА ТЕРАПИЈИ</t>
  </si>
  <si>
    <t>ТЕРАПИЈСКЕ И РЕХАБИЛИТАЦИОНЕ УСЛУГЕ</t>
  </si>
  <si>
    <t>ОСИГУРАНА ЛИЦА РЗЗО</t>
  </si>
  <si>
    <t>СВЕГА</t>
  </si>
  <si>
    <t>ЕЛЕКТРО</t>
  </si>
  <si>
    <t>КИНЕЗИТЕРАПИЈА</t>
  </si>
  <si>
    <t>УЛТРА</t>
  </si>
  <si>
    <t>МАГНЕТ.</t>
  </si>
  <si>
    <t>ПАРАФИНО</t>
  </si>
  <si>
    <t>ОСТАЛО</t>
  </si>
  <si>
    <t>ТЕРАПИЈА</t>
  </si>
  <si>
    <t>ИНДИВИДУАЛНА</t>
  </si>
  <si>
    <t>ГРУПНА</t>
  </si>
  <si>
    <t>ЗВУК</t>
  </si>
  <si>
    <t>АМБУЛАНТНИ</t>
  </si>
  <si>
    <t>СТАЦИОНАРНИ</t>
  </si>
  <si>
    <t>1  Парафино, инфраруж и криотерапија</t>
  </si>
  <si>
    <t>Табела 12.</t>
  </si>
  <si>
    <t>Дијагностички сродне групе (ДСГ)</t>
  </si>
  <si>
    <t>ДСГ шифра</t>
  </si>
  <si>
    <t>Назив дијагностички сродне групе</t>
  </si>
  <si>
    <t>УКУПНО ДСГ Група</t>
  </si>
  <si>
    <t>Некласификоване главне дијагностичке категорије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</si>
  <si>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</si>
  <si>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</si>
  <si>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</si>
  <si>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</si>
  <si>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</si>
  <si>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</si>
  <si>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</si>
  <si>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</si>
  <si>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</si>
  <si>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</si>
  <si>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</si>
  <si>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</si>
  <si>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</si>
  <si>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</si>
  <si>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</si>
  <si>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</si>
  <si>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</si>
  <si>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</si>
  <si>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</si>
  <si>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</si>
  <si>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</si>
  <si>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</si>
  <si>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</si>
  <si>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</si>
  <si>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</si>
  <si>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</si>
  <si>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</si>
  <si>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</si>
  <si>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</si>
  <si>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</si>
  <si>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</si>
  <si>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</si>
  <si>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</si>
  <si>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</si>
  <si>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</si>
  <si>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</si>
  <si>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</si>
  <si>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</si>
  <si>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</si>
  <si>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</si>
  <si>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</si>
  <si>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</si>
  <si>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</si>
  <si>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</si>
  <si>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</si>
  <si>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</si>
  <si>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</si>
  <si>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</si>
  <si>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</si>
  <si>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</si>
  <si>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</si>
  <si>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</si>
  <si>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</si>
  <si>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</si>
  <si>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</si>
  <si>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</si>
  <si>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</si>
  <si>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</si>
  <si>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</si>
  <si>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</si>
  <si>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</si>
  <si>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</si>
  <si>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</si>
  <si>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</si>
  <si>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</si>
  <si>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</si>
  <si>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</si>
  <si>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</si>
  <si>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</si>
  <si>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</si>
  <si>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</si>
  <si>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</si>
  <si>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</si>
  <si>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</si>
  <si>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</si>
  <si>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</si>
  <si>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</si>
  <si>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</si>
  <si>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</si>
  <si>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</si>
  <si>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</si>
  <si>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</si>
  <si>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</si>
  <si>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</si>
  <si>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</si>
  <si>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</si>
  <si>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</si>
  <si>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</si>
  <si>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</si>
  <si>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</si>
  <si>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</si>
  <si>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</si>
  <si>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</si>
  <si>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</si>
  <si>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</si>
  <si>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</si>
  <si>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</si>
  <si>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</si>
  <si>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</si>
  <si>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</si>
  <si>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</si>
  <si>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</si>
  <si>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</si>
  <si>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</si>
  <si>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</si>
  <si>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</si>
  <si>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</si>
  <si>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</si>
  <si>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</si>
  <si>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</si>
  <si>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</si>
  <si>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</si>
  <si>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</si>
  <si>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</si>
  <si>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</si>
  <si>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</si>
  <si>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</si>
  <si>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</si>
  <si>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</si>
  <si>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</si>
  <si>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</si>
  <si>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</si>
  <si>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</si>
  <si>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</si>
  <si>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</si>
  <si>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</si>
  <si>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</si>
  <si>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</si>
  <si>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</si>
  <si>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</si>
  <si>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</si>
  <si>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</si>
  <si>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</si>
  <si>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</si>
  <si>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</si>
  <si>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</si>
  <si>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</si>
  <si>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</si>
  <si>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</si>
  <si>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</si>
  <si>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</si>
  <si>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</si>
  <si>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</si>
  <si>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</si>
  <si>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</si>
  <si>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</si>
  <si>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</si>
  <si>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</si>
  <si>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</si>
  <si>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</si>
  <si>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</si>
  <si>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</si>
  <si>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</si>
  <si>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</si>
  <si>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</si>
  <si>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</si>
  <si>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</si>
  <si>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</si>
  <si>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</si>
  <si>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</si>
  <si>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</si>
  <si>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</si>
  <si>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</si>
  <si>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>Знаци и симптоми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</si>
  <si>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</si>
  <si>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</si>
  <si>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</si>
  <si>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</si>
  <si>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</si>
  <si>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</si>
  <si>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</si>
  <si>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</si>
  <si>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</si>
  <si>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</si>
  <si>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</si>
  <si>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</si>
  <si>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</si>
  <si>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</si>
  <si>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</si>
  <si>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</si>
  <si>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</si>
  <si>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</si>
  <si>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</si>
  <si>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</si>
  <si>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</si>
  <si>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</si>
  <si>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</si>
  <si>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</si>
  <si>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</si>
  <si>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</si>
  <si>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</si>
  <si>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</si>
  <si>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</si>
  <si>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</si>
  <si>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</si>
  <si>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</si>
  <si>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</si>
  <si>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</si>
  <si>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</si>
  <si>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</si>
  <si>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</si>
  <si>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</si>
  <si>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</si>
  <si>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</si>
  <si>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</si>
  <si>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</si>
  <si>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</si>
  <si>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</si>
  <si>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</si>
  <si>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Компјутеризована томографија средњег ува и темпоралне кости мса употребом контрастног средства,обострана</t>
  </si>
  <si>
    <t>56016-06</t>
  </si>
  <si>
    <t>Компјутеризована томографија средњег ува, темпоралне кости и мозга,обострана</t>
  </si>
  <si>
    <t>56022-01</t>
  </si>
  <si>
    <t>Компјутеризована томографија параназалног синуса</t>
  </si>
  <si>
    <t>56030-00</t>
  </si>
  <si>
    <t>Компјутеризована томографија фацијалних костију, параназалног синуса и мозга</t>
  </si>
  <si>
    <t>56101-00</t>
  </si>
  <si>
    <t>Компјутеризована томографија меких ткива врата</t>
  </si>
  <si>
    <t>56107-00</t>
  </si>
  <si>
    <t>Компјутеризована томографија меких ткива врата са интравенском применом контрастног средства</t>
  </si>
  <si>
    <t>56301-00</t>
  </si>
  <si>
    <t>Компјутеризована томографија грудног коша</t>
  </si>
  <si>
    <t>56301-01</t>
  </si>
  <si>
    <t>Компјутеризована томографија грудног коша и абдомена</t>
  </si>
  <si>
    <t>56307-00</t>
  </si>
  <si>
    <t>Компјутеризована томографија грудног коша са интравенском применом контрастног средства</t>
  </si>
  <si>
    <t>56307-01</t>
  </si>
  <si>
    <t>Компјутеризована томографија грудног коша и абдомена са интравенском применом контрастног средства</t>
  </si>
  <si>
    <t>56401-00</t>
  </si>
  <si>
    <t>Компјутеризована томографија абдомена</t>
  </si>
  <si>
    <t>56407-00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</si>
  <si>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</si>
  <si>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</si>
  <si>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</si>
  <si>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</si>
  <si>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</si>
  <si>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</si>
  <si>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</si>
  <si>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</si>
  <si>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</si>
  <si>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</si>
  <si>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</si>
  <si>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</si>
  <si>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</si>
  <si>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</si>
  <si>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</si>
  <si>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</si>
  <si>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</si>
  <si>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</si>
  <si>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</si>
  <si>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</si>
  <si>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>Миринготомија и инсерција тубуса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</si>
  <si>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</si>
  <si>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</si>
  <si>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</si>
  <si>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</si>
  <si>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</si>
  <si>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>Вађење и поправка зуба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</si>
  <si>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</si>
  <si>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</si>
  <si>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</si>
  <si>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</si>
  <si>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</si>
  <si>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</si>
  <si>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</si>
  <si>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</si>
  <si>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Шифра услуге</t>
  </si>
  <si>
    <t>Назив услуге</t>
  </si>
  <si>
    <t>16511-00</t>
  </si>
  <si>
    <t>Примена серклажа на грлић материце</t>
  </si>
  <si>
    <t>16520-02</t>
  </si>
  <si>
    <t>92141-00</t>
  </si>
  <si>
    <t>Уклањање дрена из трбуха</t>
  </si>
  <si>
    <t>92195-00</t>
  </si>
  <si>
    <t>96080-00</t>
  </si>
  <si>
    <t>Саветовање или подучавање о планирању породице припремању за родитељство</t>
  </si>
  <si>
    <t>96197-07</t>
  </si>
  <si>
    <t>Интрамускуларно давање фармаколошког средства, хранљива субст. фармаколошко средство</t>
  </si>
  <si>
    <t>96197-08</t>
  </si>
  <si>
    <t>Интрамускуларно давање фармаколошког средства,електролита</t>
  </si>
  <si>
    <t>96199-01</t>
  </si>
  <si>
    <t>Интравенско давање фармаколошког средства, тромболитичко</t>
  </si>
  <si>
    <t>96199-02</t>
  </si>
  <si>
    <t>Интравенско давање фармаколошког средства, антиинфективно средст.</t>
  </si>
  <si>
    <t>96199-03</t>
  </si>
  <si>
    <t>Интравенско давање фармаколошког средства, стероид</t>
  </si>
  <si>
    <t>96199-06</t>
  </si>
  <si>
    <t>Интравенско давање фармаколошког средства, инсулин</t>
  </si>
  <si>
    <t>96200-01</t>
  </si>
  <si>
    <t>Субкутано давање.фарм.средст,тромболитичко</t>
  </si>
  <si>
    <t>96200-02</t>
  </si>
  <si>
    <t>Субкутано давање.фарм.средст,антиинфективно</t>
  </si>
  <si>
    <t>96200-06</t>
  </si>
  <si>
    <t>Субкутано давање.фарм.средст,инсулин</t>
  </si>
  <si>
    <t>96203-01</t>
  </si>
  <si>
    <t>96203-03</t>
  </si>
  <si>
    <t>Орално давање фарм.сред. ,стероид</t>
  </si>
  <si>
    <t>96203-04</t>
  </si>
  <si>
    <t>Контролисао</t>
  </si>
  <si>
    <t>Јасмина Стевановић</t>
  </si>
  <si>
    <t>Зоран Гачић</t>
  </si>
  <si>
    <t>Примена антитетанусног токсина</t>
  </si>
  <si>
    <t>Интравенско давање фарм.средства ,инсулин</t>
  </si>
  <si>
    <t>Обука за употребу и привикавања на инвалидна колица</t>
  </si>
  <si>
    <t>Поступак одржавања континуиране вентилаторне подршке 24 сати и 96сати</t>
  </si>
  <si>
    <t>16573-00</t>
  </si>
  <si>
    <t>Салпингектомија са уклањањем трудноће у јајоводу</t>
  </si>
  <si>
    <t>35713-04</t>
  </si>
  <si>
    <t>Оваријална цистектомија, једнострана</t>
  </si>
  <si>
    <t>35713-07</t>
  </si>
  <si>
    <t>Овариектомија, једнострана</t>
  </si>
  <si>
    <t>35713-09</t>
  </si>
  <si>
    <t>Салпингектомија, једнострана</t>
  </si>
  <si>
    <t>30390-00</t>
  </si>
  <si>
    <t>Лапароскопија</t>
  </si>
  <si>
    <t>35638-01</t>
  </si>
  <si>
    <t>Лапароскопска парцијална овариектомија</t>
  </si>
  <si>
    <t>30075-17</t>
  </si>
  <si>
    <t>Биопсија трбушног зида или пупка</t>
  </si>
  <si>
    <t>УКУПНО ОПЕРАЦИЈЕ</t>
  </si>
  <si>
    <t>Остале услуге</t>
  </si>
  <si>
    <t>16512-00</t>
  </si>
  <si>
    <t>Скидање конца серклажа</t>
  </si>
  <si>
    <t>16514-01</t>
  </si>
  <si>
    <t>Екстерни ЦТГ мониторинг фетуса</t>
  </si>
  <si>
    <t>30055-00</t>
  </si>
  <si>
    <t>Превијање ране</t>
  </si>
  <si>
    <t>35503-00</t>
  </si>
  <si>
    <t>Убацивање интраутериног уређаја (ИУД)</t>
  </si>
  <si>
    <t>35506-02</t>
  </si>
  <si>
    <t>Уклањање интраутериног уређаја</t>
  </si>
  <si>
    <t>35513-00</t>
  </si>
  <si>
    <t>Лечење цисте Бартолинијеве жлезде</t>
  </si>
  <si>
    <t>35520-00</t>
  </si>
  <si>
    <t xml:space="preserve">Лечење апсцеса Бартолинијеве жлезде </t>
  </si>
  <si>
    <t>35539-03</t>
  </si>
  <si>
    <t>Биопсија вагине</t>
  </si>
  <si>
    <t>35608-02</t>
  </si>
  <si>
    <t>Биопсија грлића материце</t>
  </si>
  <si>
    <t>35611-00</t>
  </si>
  <si>
    <t>Полипектомија грлића материце</t>
  </si>
  <si>
    <t>35614-00</t>
  </si>
  <si>
    <t>Колпоскопија</t>
  </si>
  <si>
    <t>35640-01</t>
  </si>
  <si>
    <t>Киретажа материце без дилатације цервикалног канала</t>
  </si>
  <si>
    <t>35643-03</t>
  </si>
  <si>
    <t xml:space="preserve">Дилатација и евакуација садржаја материце </t>
  </si>
  <si>
    <t>35646-00</t>
  </si>
  <si>
    <t>Радикална дијатермија промена на грлићу материце</t>
  </si>
  <si>
    <t>35703-00</t>
  </si>
  <si>
    <t>Тест проходности јајовода</t>
  </si>
  <si>
    <t>55731-00</t>
  </si>
  <si>
    <t>Ултразвучни преглед женског пелвиса</t>
  </si>
  <si>
    <t>90908-001</t>
  </si>
  <si>
    <t>Ултразвучни преглед регионалних лимфних чворова</t>
  </si>
  <si>
    <t>92103-00</t>
  </si>
  <si>
    <t xml:space="preserve"> Вагинално испирање</t>
  </si>
  <si>
    <t>92104-00</t>
  </si>
  <si>
    <t>Субтотална колектомија са анастомозом</t>
  </si>
  <si>
    <t>Ексцизија аналне фистуле која захвата донју половину аналног сфинктера</t>
  </si>
  <si>
    <t>Нефректомија ,једнострана</t>
  </si>
  <si>
    <t>44367-02</t>
  </si>
  <si>
    <t>Ампутација испод колена</t>
  </si>
  <si>
    <t>90339-00</t>
  </si>
  <si>
    <t>Затварање гастростомије</t>
  </si>
  <si>
    <t>Репарација ране на кожи и поткожном ткиву осталих области која уклјучује меко ткиво</t>
  </si>
  <si>
    <t>Репарација ране на кожи и поткожном ткиву лица или врата ,која уклјучује меко ткиво</t>
  </si>
  <si>
    <t>Одстрањење страног тела из меког ткива ,некласификовано на другом месту</t>
  </si>
  <si>
    <t>Аспирација апсцеса из коже и поткожног ткива</t>
  </si>
  <si>
    <t>30230-04</t>
  </si>
  <si>
    <t>Ексцизија лезије на кожи и поткожном ткиву прста шаке</t>
  </si>
  <si>
    <t>Инцизија и дренажа дојке</t>
  </si>
  <si>
    <t>Површинска локална</t>
  </si>
  <si>
    <t>31230-04</t>
  </si>
  <si>
    <t>90144-00</t>
  </si>
  <si>
    <t>Ексцизија лезија на тонзилама и аденоидима</t>
  </si>
  <si>
    <t>30052-02</t>
  </si>
  <si>
    <t>Репарација ране на усни</t>
  </si>
  <si>
    <t>Инцизија и дренажа апсцеса коже и поткожног ткива</t>
  </si>
  <si>
    <t>Ексцизија лезије на кожи и поткожном ткиву осталихобласти на глави</t>
  </si>
  <si>
    <t>Одстрањивање страногфб тела носа</t>
  </si>
  <si>
    <t>90136-00</t>
  </si>
  <si>
    <t>Остале репарације језика</t>
  </si>
  <si>
    <t>Инфилтрација локалног анестетика АСА-19</t>
  </si>
  <si>
    <t>Орално давање фармаколошког средства</t>
  </si>
  <si>
    <t>47384-01</t>
  </si>
  <si>
    <t>Отворена репозиција прелома тела улне</t>
  </si>
  <si>
    <t>47393-01</t>
  </si>
  <si>
    <t>Отворена репозиција прелома тела радијуса и улне са унутрашњом фик.</t>
  </si>
  <si>
    <t>50130-00</t>
  </si>
  <si>
    <t>Примена сполјашњег фиксатора ,некласификована на другом месту</t>
  </si>
  <si>
    <t>ЗА СТАЦИОНАРНЕ ЗДРАВСТВЕНЕ УСТАНОВЕ</t>
  </si>
  <si>
    <t>САДРЖАЈ</t>
  </si>
  <si>
    <t>Здравствени радници и сарадници на одељењима</t>
  </si>
  <si>
    <t>96203-06</t>
  </si>
  <si>
    <t>96203-09</t>
  </si>
  <si>
    <t>Орално давање фарм.сред. ,друго и некласификовано фарм.средс.</t>
  </si>
  <si>
    <t>96206-09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</si>
  <si>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</si>
  <si>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</si>
  <si>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</si>
  <si>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</si>
  <si>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</si>
  <si>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</si>
  <si>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</si>
  <si>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</si>
  <si>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</si>
  <si>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</si>
  <si>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</si>
  <si>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</si>
  <si>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</si>
  <si>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</si>
  <si>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</si>
  <si>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</si>
  <si>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</si>
  <si>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</si>
  <si>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</si>
  <si>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</si>
  <si>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</si>
  <si>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</si>
  <si>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>ГРУДНО</t>
  </si>
  <si>
    <t>20*</t>
  </si>
  <si>
    <t>3*</t>
  </si>
  <si>
    <t>Организациона јединица</t>
  </si>
  <si>
    <t>Број доктора медицине</t>
  </si>
  <si>
    <t>доктори медицине</t>
  </si>
  <si>
    <t>здр. сарадници</t>
  </si>
  <si>
    <t>Број постеља на који се примењује норматив</t>
  </si>
  <si>
    <t>Клинаста ресекција јајника</t>
  </si>
  <si>
    <t>35717-00</t>
  </si>
  <si>
    <t>Оваријална цистектомија,обострана</t>
  </si>
  <si>
    <t>96027-00</t>
  </si>
  <si>
    <t>Процена узимања прописаних лекова</t>
  </si>
  <si>
    <t>96185-00</t>
  </si>
  <si>
    <t>Супортативна психотерапија,некласификована на другом месту</t>
  </si>
  <si>
    <t>Интравенско давање фармаколошког средства,антидот</t>
  </si>
  <si>
    <t>Интравенско давање фармаколошког средства,инсулин</t>
  </si>
  <si>
    <t>L018200</t>
  </si>
  <si>
    <t>АБО/РхД крвна група,хумана антитела-микроепрувета</t>
  </si>
  <si>
    <t>L018218</t>
  </si>
  <si>
    <t>АБО/РхД крвна група,моноклонска антитела-микроепрувета</t>
  </si>
  <si>
    <t>L018283</t>
  </si>
  <si>
    <t>Интерреакција,еритроцити даваоца и серум примаоца-микроепрувета</t>
  </si>
  <si>
    <t>L018309</t>
  </si>
  <si>
    <t>Испитивање посттрансфузијске реакције-епрувета</t>
  </si>
  <si>
    <t>L018457</t>
  </si>
  <si>
    <t>Полиспецифичан директан Цоомбс-ов тест (ДАТ) - микроепрувета</t>
  </si>
  <si>
    <t>L018465</t>
  </si>
  <si>
    <t>Потврдна крвна група АБО-микроепрувета</t>
  </si>
  <si>
    <t>L018481</t>
  </si>
  <si>
    <t>Типизација антигена А1-епрувета</t>
  </si>
  <si>
    <t>L018564</t>
  </si>
  <si>
    <t>Типизација антигена Х-епрувета</t>
  </si>
  <si>
    <t>L018820</t>
  </si>
  <si>
    <t>Типизација појединачних специфичности Рх фенотипа(Ц.ц.Е.е)-микроепрувета</t>
  </si>
  <si>
    <t>L018846</t>
  </si>
  <si>
    <t>Типизација ретких еритроцитних антигена других крвногрупних система типизација по антигену</t>
  </si>
  <si>
    <t>L018853</t>
  </si>
  <si>
    <t>Типизација РхД веак антиген-микроепрувета</t>
  </si>
  <si>
    <t>L018887</t>
  </si>
  <si>
    <t>Типизација РхД антигена-микроепрувета</t>
  </si>
  <si>
    <t>L018903</t>
  </si>
  <si>
    <t>СЛУЖБА ОФТАЛМОЛОГИЈЕ СА ОРТОПТИКОМ</t>
  </si>
  <si>
    <t xml:space="preserve"> ОРЛ СЛУЖБА   </t>
  </si>
  <si>
    <t>ОДЕЛЕЊЕ</t>
  </si>
  <si>
    <t>ЗА ПАЛИЈАТИВНО ЗБРИЊАВАЊЕ</t>
  </si>
  <si>
    <t xml:space="preserve"> И ПРОДУЖЕНА НЕГА </t>
  </si>
  <si>
    <t>У К У П Н О</t>
  </si>
  <si>
    <t>Број постеља</t>
  </si>
  <si>
    <t>Број пратилаца</t>
  </si>
  <si>
    <t>Број дана боравка</t>
  </si>
  <si>
    <t>СЛУЖБА ЗА ДЕЧИЈЕ БОЛЕСТИ</t>
  </si>
  <si>
    <t>СЛУЖБА ЗА ИНФЕКТИВНЕ БОЛЕСТИ</t>
  </si>
  <si>
    <t>СЛУЖБА ЗА ОРЛ БОЛЕСТИ</t>
  </si>
  <si>
    <t>СЛУЖБА  УРОЛОГИЈЕ</t>
  </si>
  <si>
    <t>СЛУЖБА ХИРУРГИЈЕ</t>
  </si>
  <si>
    <t>Број постеља/места</t>
  </si>
  <si>
    <t>Број лечених лица</t>
  </si>
  <si>
    <t>Број дана лечења</t>
  </si>
  <si>
    <t>СЛУЖБА ОНКОЛОГИЈЕ</t>
  </si>
  <si>
    <t>СЛУЖБА   НЕУРОЛОГИЈА</t>
  </si>
  <si>
    <t>СЛУЖБА   ПСИХИЈАТРИЈА</t>
  </si>
  <si>
    <t>СЛУЖБА ОФТАЛМОЛОГИЈЕ СА ОТОПТИКОМ</t>
  </si>
  <si>
    <t>ОРЛ СЛУЖБА</t>
  </si>
  <si>
    <t>СЛУЖБА ОПШТЕ ХИРУРГИЈЕ</t>
  </si>
  <si>
    <r>
      <rPr>
        <sz val="9"/>
        <rFont val="Arial MT"/>
        <family val="2"/>
      </rPr>
      <t>Terapija zgloba kolena vežbanjem</t>
    </r>
  </si>
  <si>
    <r>
      <rPr>
        <sz val="10"/>
        <rFont val="Arial MT"/>
        <family val="2"/>
      </rPr>
      <t>96128-00</t>
    </r>
  </si>
  <si>
    <r>
      <rPr>
        <sz val="9"/>
        <rFont val="Arial MT"/>
        <family val="2"/>
      </rPr>
      <t xml:space="preserve">Terapija mišića stopala, nožnog zgloba ili zglobova prstiju
</t>
    </r>
    <r>
      <rPr>
        <sz val="9"/>
        <rFont val="Arial MT"/>
        <family val="2"/>
      </rPr>
      <t>vežbanjem</t>
    </r>
  </si>
  <si>
    <r>
      <rPr>
        <sz val="10"/>
        <rFont val="Arial MT"/>
        <family val="2"/>
      </rPr>
      <t>96130-00</t>
    </r>
  </si>
  <si>
    <r>
      <rPr>
        <sz val="9"/>
        <rFont val="Arial MT"/>
        <family val="2"/>
      </rPr>
      <t xml:space="preserve">Uvežbavanje veština u aktivnostima povezanim sa položajem
</t>
    </r>
    <r>
      <rPr>
        <sz val="9"/>
        <rFont val="Arial MT"/>
        <family val="2"/>
      </rPr>
      <t>tela/mobilnošću/pokretom</t>
    </r>
  </si>
  <si>
    <r>
      <rPr>
        <sz val="10"/>
        <rFont val="Arial MT"/>
        <family val="2"/>
      </rPr>
      <t>96131-00</t>
    </r>
  </si>
  <si>
    <r>
      <rPr>
        <sz val="9"/>
        <rFont val="Arial MT"/>
        <family val="2"/>
      </rPr>
      <t xml:space="preserve">Uvežbavanje veština u aktivnostima povezanim sa
</t>
    </r>
    <r>
      <rPr>
        <sz val="9"/>
        <rFont val="Arial MT"/>
        <family val="2"/>
      </rPr>
      <t>premeštanjem</t>
    </r>
  </si>
  <si>
    <r>
      <rPr>
        <sz val="10"/>
        <rFont val="Arial MT"/>
        <family val="2"/>
      </rPr>
      <t>96138-00</t>
    </r>
  </si>
  <si>
    <r>
      <rPr>
        <sz val="9"/>
        <rFont val="Arial MT"/>
        <family val="2"/>
      </rPr>
      <t>Vežbe disanja u lečenju bolesti respiratornog sistema</t>
    </r>
  </si>
  <si>
    <r>
      <rPr>
        <sz val="10"/>
        <rFont val="Arial MT"/>
        <family val="2"/>
      </rPr>
      <t>96142-00</t>
    </r>
  </si>
  <si>
    <t>Типизација РхД партиал антигена-микроепрувета</t>
  </si>
  <si>
    <t>L018945</t>
  </si>
  <si>
    <t>Идентификација еритроцитних антитела ензимом-епрувета</t>
  </si>
  <si>
    <t>L018986</t>
  </si>
  <si>
    <t>Идентификацијс еритроцитних антитела ензимом-микроепрувета</t>
  </si>
  <si>
    <t>L019034</t>
  </si>
  <si>
    <t>Индиректан Цоомбс-ов тест (ИАТ) - микроепрувета</t>
  </si>
  <si>
    <t>L019059</t>
  </si>
  <si>
    <t>Скрининг тест еритроцитних антитела(ензимски)</t>
  </si>
  <si>
    <t>L019075</t>
  </si>
  <si>
    <t>Скрининг тест еритроцитних антитела АХГ</t>
  </si>
  <si>
    <t>L020388</t>
  </si>
  <si>
    <t>Трепонема паллидум хемаглутинација(ТПХ)-квалитативни тест</t>
  </si>
  <si>
    <t>Интерреакција,еритроцит даваоца и серум примаоца</t>
  </si>
  <si>
    <t>Интрамускуларно давање фармаколошког средства,антинеопластично средство</t>
  </si>
  <si>
    <t>96200-00</t>
  </si>
  <si>
    <t>Субкутано давање фармаколшког средства,антинеопластично средство</t>
  </si>
  <si>
    <t>Удружене здравствене процедуре,психологија</t>
  </si>
  <si>
    <t>Пријем, контрола квалитета узорка и припрема узорка за лабораторијска испитивања</t>
  </si>
  <si>
    <t>L000232</t>
  </si>
  <si>
    <t>L001925</t>
  </si>
  <si>
    <t>Бнп(б-тип натриуретског пептида у серуму или плазми)</t>
  </si>
  <si>
    <t>L002379</t>
  </si>
  <si>
    <t xml:space="preserve">Феритин у серуму  </t>
  </si>
  <si>
    <t>L002857</t>
  </si>
  <si>
    <t>ХДЛ-холестерол у серуму или плазми</t>
  </si>
  <si>
    <t>L002873</t>
  </si>
  <si>
    <t>ЛДЛ-холестерол у серуму или плазми</t>
  </si>
  <si>
    <t>L003327</t>
  </si>
  <si>
    <t>Инсулин у серуму и.ли плазми</t>
  </si>
  <si>
    <t>L003517</t>
  </si>
  <si>
    <t>Интерлеукин 6 у серуму или плазми</t>
  </si>
  <si>
    <t>L004242</t>
  </si>
  <si>
    <t xml:space="preserve">Креатин киназа ЦК-МБ,  у серуму </t>
  </si>
  <si>
    <t>L005256</t>
  </si>
  <si>
    <t>Прогестерон -(П4)у серуму или плазми</t>
  </si>
  <si>
    <t>L005298</t>
  </si>
  <si>
    <t>Прокалцитонин (ПЦТ) у серуму или плазми</t>
  </si>
  <si>
    <t>L005306</t>
  </si>
  <si>
    <t>Пролактин (ПРЛ) у серуму или плазми</t>
  </si>
  <si>
    <t>L006247</t>
  </si>
  <si>
    <t>Уреа клиренс,израчунавање</t>
  </si>
  <si>
    <t>L010264</t>
  </si>
  <si>
    <t>Креатинин клиренс у дневном урину</t>
  </si>
  <si>
    <t>L012674</t>
  </si>
  <si>
    <t>Алфа-амилаза у плеуралном пунктату,спектрофотометрија</t>
  </si>
  <si>
    <t>L014019</t>
  </si>
  <si>
    <t>Хематокрит(Хцт) у крви</t>
  </si>
  <si>
    <t>L014084</t>
  </si>
  <si>
    <t>Крвна слика са троделном леукоцитарном формулом</t>
  </si>
  <si>
    <t>L014100</t>
  </si>
  <si>
    <t>Крвна слика са петоделном леукоцитарном формулом</t>
  </si>
  <si>
    <t>L014159</t>
  </si>
  <si>
    <t>Броја леукоцита(Ле) у крви,микроскопија</t>
  </si>
  <si>
    <t>Активирано парцијално тромбопластинско втреме(аПТТ) у плазми,коагулометрија</t>
  </si>
  <si>
    <t>Антитела на тиреоидну пероксидазу(анти-ТПО) и тиреоглобулин(анти-ТПО)ИгГ</t>
  </si>
  <si>
    <t>LМU001</t>
  </si>
  <si>
    <t>Бикарбонати(угљен-диоксид,укупан) у серуму/плазми,спектофотометрија</t>
  </si>
  <si>
    <t>Билирубин(укупан) у серуму,спектрофотометрија</t>
  </si>
  <si>
    <t>Ц-реактивни протеин (ЦРП) у серуму,имунотурбидиметрија</t>
  </si>
  <si>
    <t>L012716</t>
  </si>
  <si>
    <t xml:space="preserve">Холестерол (укупан) у плеуралном пунктату  - спектрофотометријом </t>
  </si>
  <si>
    <t>L017723</t>
  </si>
  <si>
    <t>Укупан ИГЕ у серуму</t>
  </si>
  <si>
    <t>Узимање назофарингеалног и орофарингеалног бриса за преглед на присуство САРС -ЦОВ- 2</t>
  </si>
  <si>
    <t>L020787</t>
  </si>
  <si>
    <t>Узимање матерјала у циљу доказивања вирусног АГ-САРС-ЦОВ 2</t>
  </si>
  <si>
    <t>L020788</t>
  </si>
  <si>
    <t>Детекција вирусног АГ-САРС -ЦОВ 2</t>
  </si>
  <si>
    <t>009103</t>
  </si>
  <si>
    <t>Интралезијска и перилезијска апликација лека</t>
  </si>
  <si>
    <t>56022-02</t>
  </si>
  <si>
    <t>Компијутеризована томографија фацијалних костију и параназалног синуса</t>
  </si>
  <si>
    <t>57350-03</t>
  </si>
  <si>
    <t>Спирална ангиографија компијутеризованом томографијом абдомена ,са интрав. применом контрас. Средства</t>
  </si>
  <si>
    <t>Интравенско давање фарм.сред.- стероид</t>
  </si>
  <si>
    <t>55032001</t>
  </si>
  <si>
    <t>Ултразвучни преглед штитасте жлезде</t>
  </si>
  <si>
    <t>30075-04</t>
  </si>
  <si>
    <t>Бипсија надбубрежне жлезде</t>
  </si>
  <si>
    <t>36627-00</t>
  </si>
  <si>
    <t>Перкутана нефроскопија</t>
  </si>
  <si>
    <t>36649-00</t>
  </si>
  <si>
    <t>Замена нефростомског катетера</t>
  </si>
  <si>
    <t>38418-02</t>
  </si>
  <si>
    <t>Биопсија плућа</t>
  </si>
  <si>
    <t>Дренажа интраабдоминалног апсцеса ,хематома или цисте</t>
  </si>
  <si>
    <t>doksorubicin</t>
  </si>
  <si>
    <t>L01DBO1</t>
  </si>
  <si>
    <t>Doxorubicin</t>
  </si>
  <si>
    <t>leucovorin calcium</t>
  </si>
  <si>
    <t>V03AF03</t>
  </si>
  <si>
    <t>10x50mg/5ml</t>
  </si>
  <si>
    <t>oxaliplatin</t>
  </si>
  <si>
    <t>Oxaliplatin</t>
  </si>
  <si>
    <t>irinotecan hlorid trihidrat</t>
  </si>
  <si>
    <t>L01XX19</t>
  </si>
  <si>
    <t>irinotecan</t>
  </si>
  <si>
    <t>100mg/5ml</t>
  </si>
  <si>
    <t>bleomicin</t>
  </si>
  <si>
    <t>L01DC01</t>
  </si>
  <si>
    <t>Bleocin-S</t>
  </si>
  <si>
    <t>1x150000ij</t>
  </si>
  <si>
    <t>zolendronska kiselina</t>
  </si>
  <si>
    <t>MO5BA08</t>
  </si>
  <si>
    <t>Zitomera</t>
  </si>
  <si>
    <t>4mg/5ml</t>
  </si>
  <si>
    <t>1x1000ij</t>
  </si>
  <si>
    <t>novoeight</t>
  </si>
  <si>
    <t>KK19052,KK21050</t>
  </si>
  <si>
    <t>KK19050,KK21044</t>
  </si>
  <si>
    <t>KK19049,KK21036</t>
  </si>
  <si>
    <t>KK19051,KK21037</t>
  </si>
  <si>
    <t>OR000049,KK21115</t>
  </si>
  <si>
    <t>OR000049 (KK21115)</t>
  </si>
  <si>
    <t>KK19054,KK21053</t>
  </si>
  <si>
    <t>КК19051,KK21054</t>
  </si>
  <si>
    <t>КК19053,KK21052</t>
  </si>
  <si>
    <t>KK19090,KK21062</t>
  </si>
  <si>
    <t>КК 19091,KK21063</t>
  </si>
  <si>
    <t>КК 19092,KK21064</t>
  </si>
  <si>
    <t>OR000015  , OR000016 ,(BP20001,        BP20002,BP20003,  BP20004,BP20005 ,BP20131,BP21001,BP21002,BP21003,BP21004,BP21005,BP21168,BP21043,BP21171,BP20134,BP21170,BP20133,BP20132,)</t>
  </si>
  <si>
    <t>Клин</t>
  </si>
  <si>
    <t>Бнп(б-тип натриуретског пептида у крви)-ПОЦТ</t>
  </si>
  <si>
    <t>L009308</t>
  </si>
  <si>
    <t>Лаки ланци  имуноглобулина (BENCE  JONES) у урину</t>
  </si>
  <si>
    <t>L012849</t>
  </si>
  <si>
    <t>Триглицериди у плеуралном пунктату ,спектрофотометрија</t>
  </si>
  <si>
    <t>57506011</t>
  </si>
  <si>
    <t>Радиграфија лакта -читање</t>
  </si>
  <si>
    <t>57506021</t>
  </si>
  <si>
    <t>Радиграфија  подлактице-читање</t>
  </si>
  <si>
    <t>57506031</t>
  </si>
  <si>
    <t>Радиграфија  ручног зглоба-читање</t>
  </si>
  <si>
    <t>Радиграфија  шаке-читање</t>
  </si>
  <si>
    <t>57506041</t>
  </si>
  <si>
    <t>57518001</t>
  </si>
  <si>
    <t>Радиграфија  фемура-читање</t>
  </si>
  <si>
    <t>Радиграфија  колена-читање</t>
  </si>
  <si>
    <t>57518011</t>
  </si>
  <si>
    <t>Радиграфија  ноге-читање</t>
  </si>
  <si>
    <t>57518021</t>
  </si>
  <si>
    <t>Радиграфија  глежња-читање</t>
  </si>
  <si>
    <t>57518031</t>
  </si>
  <si>
    <t>Радиграфија  стопала -читање</t>
  </si>
  <si>
    <t>57518041</t>
  </si>
  <si>
    <t>Радиграфија  ноге и глежња-читање</t>
  </si>
  <si>
    <t>57524021</t>
  </si>
  <si>
    <t>Радиграфија  рамена или скапуле-читање</t>
  </si>
  <si>
    <t>57700001</t>
  </si>
  <si>
    <t>Радиграфија  зглоба кука-читање</t>
  </si>
  <si>
    <t>57712001</t>
  </si>
  <si>
    <t>Радиграфија  пелвиса-читање</t>
  </si>
  <si>
    <t>57715001</t>
  </si>
  <si>
    <t>Радиграфија лобање-читање</t>
  </si>
  <si>
    <t>57901001</t>
  </si>
  <si>
    <t>Радиграфија параназални синус-читање</t>
  </si>
  <si>
    <t>57903001</t>
  </si>
  <si>
    <t>Радиграфија мастоидних костију-читање</t>
  </si>
  <si>
    <t>57906001</t>
  </si>
  <si>
    <t>Радиграфија осталих фасцијалних костију-читање</t>
  </si>
  <si>
    <t>57912001</t>
  </si>
  <si>
    <t>Радиграфија цервикалног дела кичме-читање</t>
  </si>
  <si>
    <t>58100001</t>
  </si>
  <si>
    <t>Радиграфија торакалног дела кичме-читање</t>
  </si>
  <si>
    <t>58103001</t>
  </si>
  <si>
    <t>Радиграфија лумбално сакралног  дела кичме-читање</t>
  </si>
  <si>
    <t>58106001</t>
  </si>
  <si>
    <t>Радиграфија грудног коша-читање</t>
  </si>
  <si>
    <t>58500001</t>
  </si>
  <si>
    <t>Радиграфија ребара обострано-читање</t>
  </si>
  <si>
    <t>58524001</t>
  </si>
  <si>
    <t>Радиграфија уринарног система-читање</t>
  </si>
  <si>
    <t>58700001</t>
  </si>
  <si>
    <t>Радиграфија абдомена-читање</t>
  </si>
  <si>
    <t>58900001</t>
  </si>
  <si>
    <t>Радиграфија фаринкса,езофагуса,желуца или дуоденума са применом позитивног контрасног средства-читање</t>
  </si>
  <si>
    <t>58909001</t>
  </si>
  <si>
    <t>58921-00</t>
  </si>
  <si>
    <t>Остала радиографска снимања гастроинтестиналног тракта са применом позитивног контрасног средства и клистиром</t>
  </si>
  <si>
    <t>59751-00</t>
  </si>
  <si>
    <t xml:space="preserve">Артрографија </t>
  </si>
  <si>
    <t>А57506-00</t>
  </si>
  <si>
    <t>А57506-01</t>
  </si>
  <si>
    <t>А57506-02</t>
  </si>
  <si>
    <t>А57506-03</t>
  </si>
  <si>
    <t>А57506-04</t>
  </si>
  <si>
    <t>А57518-00</t>
  </si>
  <si>
    <t>А57518-01</t>
  </si>
  <si>
    <t>Радиографско снимање</t>
  </si>
  <si>
    <t>А57518-02</t>
  </si>
  <si>
    <t>А57518-03</t>
  </si>
  <si>
    <t>А57518-04</t>
  </si>
  <si>
    <t>А57524-02</t>
  </si>
  <si>
    <t>А57700-00</t>
  </si>
  <si>
    <t>А57712-00</t>
  </si>
  <si>
    <t>А57715-00</t>
  </si>
  <si>
    <t>А57901-00</t>
  </si>
  <si>
    <t>А57903-00</t>
  </si>
  <si>
    <t>А57906-00</t>
  </si>
  <si>
    <t>А57915-00</t>
  </si>
  <si>
    <t>А57921-00</t>
  </si>
  <si>
    <t>А57924001</t>
  </si>
  <si>
    <t>Радиографско снимање- читање</t>
  </si>
  <si>
    <t>А57927-00</t>
  </si>
  <si>
    <t>Радиографско снимање темпорално мандибуларног зглоба</t>
  </si>
  <si>
    <t>А58100-00</t>
  </si>
  <si>
    <t>Радиографско снимање  цервикалног дела кичме</t>
  </si>
  <si>
    <t>А58103-00</t>
  </si>
  <si>
    <t>Радиографско снимање  троракалног дела кичме</t>
  </si>
  <si>
    <t>А58106-00</t>
  </si>
  <si>
    <t>Радиографско снимање  лумбалног сакралног дела кичме</t>
  </si>
  <si>
    <t>А58500-00</t>
  </si>
  <si>
    <t>Радиографско снимање  грудног коша</t>
  </si>
  <si>
    <t>А58506001</t>
  </si>
  <si>
    <t>Радиографско снимање  грудног коша са флуороскопским прегледом</t>
  </si>
  <si>
    <t>А58521-00</t>
  </si>
  <si>
    <t>Радиографско снимање  стернума</t>
  </si>
  <si>
    <t>А58521-01</t>
  </si>
  <si>
    <t>Радиографско снимање  ребара-једнострано</t>
  </si>
  <si>
    <t>А58524-00</t>
  </si>
  <si>
    <t>Радиографско снимање  ребара-обострано</t>
  </si>
  <si>
    <t>А58700-00</t>
  </si>
  <si>
    <t>Радиографско снимање  уринарног система</t>
  </si>
  <si>
    <t>А58900-00</t>
  </si>
  <si>
    <t>А58909-00</t>
  </si>
  <si>
    <t>Радиографско снимање фаринкса,езофагуса,желуца или дуоденума са применом позитивног контрасног средства</t>
  </si>
  <si>
    <t>56010-01</t>
  </si>
  <si>
    <t>Компијутеризована томографија питуитарне шупљине са интрав.применом конт.сред.</t>
  </si>
  <si>
    <t>37004-03</t>
  </si>
  <si>
    <t>Репарација руптуре мокраћне бешике</t>
  </si>
  <si>
    <t>44328-00</t>
  </si>
  <si>
    <t>Ампутација кроз подлактицу</t>
  </si>
  <si>
    <t>49712-00</t>
  </si>
  <si>
    <t>Артродеза скочног зглоба</t>
  </si>
  <si>
    <t>Узимање матерјала са коже и видљивих слузокожа за микробиолошки  и цитолошки преглед</t>
  </si>
  <si>
    <t>Ексцизија бекерове цисте</t>
  </si>
  <si>
    <t>Имобилизација прелома фибуле</t>
  </si>
  <si>
    <t>47636-00</t>
  </si>
  <si>
    <t>Затворена репозиција прелома метатарзуса</t>
  </si>
  <si>
    <t>Одстрањење плоче,шипке или клина,некласификовано на другом месту</t>
  </si>
  <si>
    <t>49100-02</t>
  </si>
  <si>
    <t>Ослобађање контрактуре</t>
  </si>
  <si>
    <t>Инцизијабурзе,некласификована на другом месту</t>
  </si>
  <si>
    <t>30052-03</t>
  </si>
  <si>
    <t>Репарација ране носа</t>
  </si>
  <si>
    <t>90119-00</t>
  </si>
  <si>
    <t>Отоскопија</t>
  </si>
  <si>
    <t>96213-00</t>
  </si>
  <si>
    <t>009179</t>
  </si>
  <si>
    <t>Ексцизија бенигних-малигних тумора коже са реконструкцијом дефекта</t>
  </si>
  <si>
    <t>45665-00</t>
  </si>
  <si>
    <t>90452-00</t>
  </si>
  <si>
    <t>Уклањање осталих лезија материце</t>
  </si>
  <si>
    <t>92112-00</t>
  </si>
  <si>
    <t>Уклањање штрајфне вагине или вулве</t>
  </si>
  <si>
    <t>Отклањање највећег дела интраабдоминалних лезија(дебулкинг)</t>
  </si>
  <si>
    <t>35618-00</t>
  </si>
  <si>
    <t>Конизација грлића материце</t>
  </si>
  <si>
    <t>35637-06</t>
  </si>
  <si>
    <t>Биопсија јајника</t>
  </si>
  <si>
    <t>Уклањање површинског страног теле са рожњаче</t>
  </si>
  <si>
    <t>Ексцизија чира на кожи и поткожном ткиву</t>
  </si>
  <si>
    <t>31235-04</t>
  </si>
  <si>
    <t>Ексцизија лезија на кожи и поткожном ткиву стопала</t>
  </si>
  <si>
    <t>Ултразвучни дуплекс преглед вена доњих екстремитета ,двострано</t>
  </si>
  <si>
    <t>55248-01</t>
  </si>
  <si>
    <t>Ултразвучни дуплекс артерија или бајпаса горњих екстремитета</t>
  </si>
  <si>
    <t>Ултразвучни дуплекс преглед артерија или бајпаса горњих екстремитета ,обострано</t>
  </si>
  <si>
    <t>30375-04</t>
  </si>
  <si>
    <t>Друга колостома</t>
  </si>
  <si>
    <t>30405-02</t>
  </si>
  <si>
    <t>Репарација инцизионе киле са ресекцијом странгулисаних вијуга црева</t>
  </si>
  <si>
    <t>30422-00</t>
  </si>
  <si>
    <t>Репарација површинске трауматске лацерације јетре</t>
  </si>
  <si>
    <t>30614-00</t>
  </si>
  <si>
    <t>Репарација феморалне херније ,једнострано</t>
  </si>
  <si>
    <t>31245-02</t>
  </si>
  <si>
    <t xml:space="preserve">Екстензивна ексцизија ингуиналних знојних жлезда </t>
  </si>
  <si>
    <t>90315-01</t>
  </si>
  <si>
    <t>Ексцизија осталих лезија или ткива ануса</t>
  </si>
  <si>
    <t>Поступак одржавања неинвазивне вентилаторне подршке24 и 96 сати</t>
  </si>
  <si>
    <t>96201-07</t>
  </si>
  <si>
    <t>Интравенско давање фармаколошког средства,хранљива супстанца</t>
  </si>
  <si>
    <t>Вежбе по Аланбургеру</t>
  </si>
  <si>
    <t>Вежбе за М.Бехтерев</t>
  </si>
  <si>
    <t>Узимање матерјала са коже и видљивих слузокожа</t>
  </si>
  <si>
    <t>30014-00</t>
  </si>
  <si>
    <t>Давање токсода тетануса</t>
  </si>
  <si>
    <t>Лечење акутне парадонталне инфекције</t>
  </si>
  <si>
    <t>Интрамускуларно давање фарм. Средства ,електролит</t>
  </si>
  <si>
    <t>Орално давање фарм. Средства ,тромболитичко средство</t>
  </si>
  <si>
    <t>Субкутано давање фарм. средства ,друго и некласификовано фарм .средство</t>
  </si>
  <si>
    <t>92153-00</t>
  </si>
  <si>
    <t>Вакцинација против морбила</t>
  </si>
  <si>
    <t>92154-00</t>
  </si>
  <si>
    <t>Вакцинација против заушки</t>
  </si>
  <si>
    <t>92155-00</t>
  </si>
  <si>
    <t>Вакцинација против рубеоле</t>
  </si>
  <si>
    <t xml:space="preserve">Орално давање фармаколошког средства </t>
  </si>
  <si>
    <t>Узимање материјала у циљу доказивања вирусног AgSARS-CoV-2</t>
  </si>
  <si>
    <t>Детекција вирусног AgSARS-CoV-2 квалитативном методом</t>
  </si>
  <si>
    <t>Поступак одржавања континуиране вентилаторне подршке &gt;=96 сати</t>
  </si>
  <si>
    <t>Поступак одржавања неинвазивне подршке &lt; 24 сата</t>
  </si>
  <si>
    <t xml:space="preserve">Финансијска вредност  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</si>
  <si>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  <charset val="238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</si>
  <si>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  <charset val="238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</si>
  <si>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  <charset val="238"/>
      </rPr>
      <t>IPD</t>
    </r>
    <r>
      <rPr>
        <sz val="10"/>
        <color indexed="8"/>
        <rFont val="Arial"/>
        <family val="2"/>
        <charset val="238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</si>
  <si>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  <charset val="238"/>
      </rPr>
      <t>CRRT</t>
    </r>
    <r>
      <rPr>
        <sz val="10"/>
        <rFont val="Arial"/>
        <family val="2"/>
        <charset val="238"/>
      </rPr>
      <t>) И ПЛАЗМАФЕРЕЗА</t>
    </r>
  </si>
  <si>
    <t>OR000049,KK21115,KK21102</t>
  </si>
  <si>
    <t>KK21102</t>
  </si>
  <si>
    <t>Биполарна глава</t>
  </si>
  <si>
    <t>Глава лима корпорате</t>
  </si>
  <si>
    <t xml:space="preserve">Стем протезе </t>
  </si>
  <si>
    <t>OR000049, KK21115,КК21102</t>
  </si>
  <si>
    <t>Интраокуларна тврда задњекоморна сочива</t>
  </si>
  <si>
    <t>+</t>
  </si>
  <si>
    <t>Број постеља/места*</t>
  </si>
  <si>
    <t>Број смена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</si>
  <si>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</si>
  <si>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</si>
  <si>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</si>
  <si>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</si>
  <si>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</si>
  <si>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</si>
  <si>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</si>
  <si>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мед. техничари</t>
  </si>
  <si>
    <t>Заједничке медицинске делатности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</si>
  <si>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</si>
  <si>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</si>
  <si>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</si>
  <si>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</si>
  <si>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Број мед. сестара</t>
  </si>
  <si>
    <t>Број здр. сарадника</t>
  </si>
  <si>
    <t>норматив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</si>
  <si>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</si>
  <si>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</si>
  <si>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</si>
  <si>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</si>
  <si>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</si>
  <si>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</si>
  <si>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</si>
  <si>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</si>
  <si>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</si>
  <si>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</si>
  <si>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</si>
  <si>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</si>
  <si>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</si>
  <si>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</si>
  <si>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</si>
  <si>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</si>
  <si>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Напомена: попуњавају се подаци само за делатности које постоје у здравственој установи</t>
  </si>
  <si>
    <t>30075-24</t>
  </si>
  <si>
    <t>30168-00</t>
  </si>
  <si>
    <t>30171-00</t>
  </si>
  <si>
    <t>32114-00</t>
  </si>
  <si>
    <t>35653-00</t>
  </si>
  <si>
    <t>42857-00</t>
  </si>
  <si>
    <t>45660-00</t>
  </si>
  <si>
    <t>46432-00</t>
  </si>
  <si>
    <t>47495-00</t>
  </si>
  <si>
    <t>49539-01</t>
  </si>
  <si>
    <t>49718-01</t>
  </si>
  <si>
    <t>90070-00</t>
  </si>
  <si>
    <t>90146-00</t>
  </si>
  <si>
    <t>90431-00</t>
  </si>
  <si>
    <t>90462-00</t>
  </si>
  <si>
    <t>90579-00</t>
  </si>
  <si>
    <t>96198-09</t>
  </si>
  <si>
    <t>FZ2300</t>
  </si>
  <si>
    <t>L019539</t>
  </si>
  <si>
    <t>L020107</t>
  </si>
  <si>
    <t>U4181601</t>
  </si>
  <si>
    <t>Oстале електрокардиографије</t>
  </si>
  <si>
    <t>Превијање опекотине, 10% и више посто површине тела је превијено</t>
  </si>
  <si>
    <t>Поступак одржавања неинвазивне вентилаторне подршке,&lt;=24сата</t>
  </si>
  <si>
    <t>Поступак одржавања неинвазивне вентилаторне подршке,&gt;=96сати</t>
  </si>
  <si>
    <t>Интрамускуларно давање фарм. Средства, тромболитичко средство</t>
  </si>
  <si>
    <t>Детекција антигена хламидија ттрахоматис-ЕЛИСА</t>
  </si>
  <si>
    <t>Детекција присуства и испитивање антибиотске осетљивости U.UREA LITIKUM</t>
  </si>
  <si>
    <t>57506001</t>
  </si>
  <si>
    <t>Радиграфија хумеруса-читање</t>
  </si>
  <si>
    <t>Радиографија шаке ,ручног зглоба и подлактице -читање</t>
  </si>
  <si>
    <t>Радиографско снимање параназалног синуса -читање</t>
  </si>
  <si>
    <t>57915001</t>
  </si>
  <si>
    <t>Радиографско мандибуле -читање</t>
  </si>
  <si>
    <t>57921001</t>
  </si>
  <si>
    <t>Радиографско носа -читање</t>
  </si>
  <si>
    <t>58521001</t>
  </si>
  <si>
    <t>Радиографско стернума-читање</t>
  </si>
  <si>
    <t>Интраректално давање фармаколошког средства,друго и некласификовано фармаколошко средство</t>
  </si>
  <si>
    <t>А59751-00</t>
  </si>
  <si>
    <t>Интрамускуларно давање фармаколошког средства,хранљивљ супстанца.</t>
  </si>
  <si>
    <t>Индукција повачаја простагландинском вагиналетом</t>
  </si>
  <si>
    <t>Субтотална абдоминална хистеректомиа</t>
  </si>
  <si>
    <t>Физикална терапија</t>
  </si>
  <si>
    <t>Компијутеризована томографија карлице  са интрав.применом конт.сред.</t>
  </si>
  <si>
    <t>Решавање ректалне стриктуре трансаналним путем</t>
  </si>
  <si>
    <t>Остале процедуре на јајнику</t>
  </si>
  <si>
    <t>Фасцијектомија, некл. на другом месту</t>
  </si>
  <si>
    <t>Екцизијски дебридман меког ткивакоји захвата кост или хрскавицу</t>
  </si>
  <si>
    <t>Ексцизија лезије на кожи и поткожном ткиву стопала</t>
  </si>
  <si>
    <t>Ригидна сигмоидоскопија са биопсијом</t>
  </si>
  <si>
    <t>Ексцизија лезије на кожи и поткожном ткиву ноге</t>
  </si>
  <si>
    <t>Ригидна фибероптичка езофагоскопија</t>
  </si>
  <si>
    <t>Интравенска постпроцедурална инфузија</t>
  </si>
  <si>
    <t>Интравенско давање фармаколшког средства,инсулин</t>
  </si>
  <si>
    <t>Орално давање фармаколошког средства,тромболитичко</t>
  </si>
  <si>
    <t>Социотераписки рад са члановима породице или колектива</t>
  </si>
  <si>
    <t>Реконструкција колена</t>
  </si>
  <si>
    <t>Примарна репарација тетиве флексора шаке</t>
  </si>
  <si>
    <t>Репарација Ахилове тетиве</t>
  </si>
  <si>
    <t>Субкутано давање фарм.сред.антиинфективно сред.</t>
  </si>
  <si>
    <t>Тракција због прелома ацетабулума</t>
  </si>
  <si>
    <t>Биопсија меког непца</t>
  </si>
  <si>
    <t>Остале процедуре на тонзилама или аденоидима</t>
  </si>
  <si>
    <t>Липектомија ,једна ексцизија</t>
  </si>
  <si>
    <t>Липектомија ,две или више еџцизија</t>
  </si>
  <si>
    <t xml:space="preserve">Реконструкција спољашњег ува </t>
  </si>
  <si>
    <t>Социотераписки рад са члановима породице и ли колективом</t>
  </si>
  <si>
    <t xml:space="preserve">Орално давање фармаколошког средства, </t>
  </si>
  <si>
    <t>Неки други начин давања фармаколошког средства, антиинфективно средство</t>
  </si>
  <si>
    <t>Поновно ушивање оперативне ране</t>
  </si>
  <si>
    <t>Еџцизија лезије на беоњачи</t>
  </si>
  <si>
    <t>1x60mcg</t>
  </si>
  <si>
    <t>OR000013, OR000111</t>
  </si>
  <si>
    <t>IS200003 , IS220005</t>
  </si>
  <si>
    <r>
      <rPr>
        <sz val="9"/>
        <rFont val="Arial MT"/>
        <family val="2"/>
      </rPr>
      <t>Specijalistički pregled prvi</t>
    </r>
  </si>
  <si>
    <r>
      <rPr>
        <sz val="9"/>
        <rFont val="Arial MT"/>
        <family val="2"/>
      </rPr>
      <t>Specijalistički pregled kontrolni</t>
    </r>
  </si>
  <si>
    <r>
      <rPr>
        <sz val="9"/>
        <rFont val="Arial MT"/>
        <family val="2"/>
      </rPr>
      <t>Specijalistički pregled prvi - docenta i primarijusa</t>
    </r>
  </si>
  <si>
    <r>
      <rPr>
        <sz val="9"/>
        <rFont val="Arial MT"/>
        <family val="2"/>
      </rPr>
      <t>Specijalistički pregled kontrolni - docenta i primarijusa</t>
    </r>
  </si>
  <si>
    <r>
      <rPr>
        <sz val="9"/>
        <rFont val="Arial MT"/>
        <family val="2"/>
      </rPr>
      <t>Uklanjanje konaca</t>
    </r>
  </si>
  <si>
    <r>
      <rPr>
        <sz val="9"/>
        <rFont val="Arial MT"/>
        <family val="2"/>
      </rPr>
      <t>Površinska lokalna anestezija</t>
    </r>
  </si>
  <si>
    <r>
      <rPr>
        <sz val="10"/>
        <rFont val="Arial MT"/>
        <family val="2"/>
      </rPr>
      <t>01scan</t>
    </r>
  </si>
  <si>
    <r>
      <rPr>
        <sz val="9"/>
        <rFont val="Arial MT"/>
        <family val="2"/>
      </rPr>
      <t>Skener materijal</t>
    </r>
  </si>
  <si>
    <r>
      <rPr>
        <sz val="9"/>
        <rFont val="Arial MT"/>
        <family val="2"/>
      </rPr>
      <t>Grupna psihoterapija</t>
    </r>
  </si>
  <si>
    <r>
      <rPr>
        <sz val="9"/>
        <rFont val="Arial MT"/>
        <family val="2"/>
      </rPr>
      <t>Socioterapijski rad sa članovima porodice ili kolektiva</t>
    </r>
  </si>
  <si>
    <r>
      <rPr>
        <sz val="9"/>
        <rFont val="Arial MT"/>
        <family val="2"/>
      </rPr>
      <t>Specijalistički psihijatrijski pregled prvi</t>
    </r>
  </si>
  <si>
    <r>
      <rPr>
        <sz val="9"/>
        <rFont val="Arial MT"/>
        <family val="2"/>
      </rPr>
      <t>Specijalistički psihijatrijski pregled ponovni</t>
    </r>
  </si>
  <si>
    <r>
      <rPr>
        <sz val="9"/>
        <rFont val="Arial MT"/>
        <family val="2"/>
      </rPr>
      <t>Plasiranje braunile</t>
    </r>
  </si>
  <si>
    <r>
      <rPr>
        <sz val="10"/>
        <rFont val="Arial MT"/>
        <family val="2"/>
      </rPr>
      <t>11212-00</t>
    </r>
  </si>
  <si>
    <r>
      <rPr>
        <sz val="9"/>
        <rFont val="Arial MT"/>
        <family val="2"/>
      </rPr>
      <t>Pregled očnog dna</t>
    </r>
  </si>
  <si>
    <r>
      <rPr>
        <sz val="10"/>
        <rFont val="Arial MT"/>
        <family val="2"/>
      </rPr>
      <t>11312-00</t>
    </r>
  </si>
  <si>
    <r>
      <rPr>
        <sz val="9"/>
        <rFont val="Arial MT"/>
        <family val="2"/>
      </rPr>
      <t xml:space="preserve">Audiometrija, vazdušna i koštana sprovodljivost, standardna
</t>
    </r>
    <r>
      <rPr>
        <sz val="9"/>
        <rFont val="Arial MT"/>
        <family val="2"/>
      </rPr>
      <t>tehnika</t>
    </r>
  </si>
  <si>
    <r>
      <rPr>
        <sz val="10"/>
        <rFont val="Arial MT"/>
        <family val="2"/>
      </rPr>
      <t>11336-00</t>
    </r>
  </si>
  <si>
    <r>
      <rPr>
        <sz val="9"/>
        <rFont val="Arial MT"/>
        <family val="2"/>
      </rPr>
      <t>Simultani bitermalni kalorički test labirinta</t>
    </r>
  </si>
  <si>
    <r>
      <rPr>
        <sz val="10"/>
        <rFont val="Arial MT"/>
        <family val="2"/>
      </rPr>
      <t>11500-00</t>
    </r>
  </si>
  <si>
    <r>
      <rPr>
        <sz val="9"/>
        <rFont val="Arial MT"/>
        <family val="2"/>
      </rPr>
      <t>Bronhospirometrija</t>
    </r>
  </si>
  <si>
    <r>
      <rPr>
        <sz val="10"/>
        <rFont val="Arial MT"/>
        <family val="2"/>
      </rPr>
      <t>11506-00</t>
    </r>
  </si>
  <si>
    <r>
      <rPr>
        <sz val="9"/>
        <rFont val="Arial MT"/>
        <family val="2"/>
      </rPr>
      <t>Ostala merenja respiratorne funkcije</t>
    </r>
  </si>
  <si>
    <r>
      <rPr>
        <sz val="10"/>
        <rFont val="Arial MT"/>
        <family val="2"/>
      </rPr>
      <t>11615-00</t>
    </r>
  </si>
  <si>
    <r>
      <rPr>
        <sz val="9"/>
        <rFont val="Arial MT"/>
        <family val="2"/>
      </rPr>
      <t>Merenje periferne temperature (na prstu)</t>
    </r>
  </si>
  <si>
    <r>
      <rPr>
        <sz val="10"/>
        <rFont val="Arial MT"/>
        <family val="2"/>
      </rPr>
      <t>11700-00</t>
    </r>
  </si>
  <si>
    <r>
      <rPr>
        <sz val="9"/>
        <rFont val="Arial MT"/>
        <family val="2"/>
      </rPr>
      <t>Ostale elektrokardiografije (EKG)</t>
    </r>
  </si>
  <si>
    <r>
      <rPr>
        <sz val="10"/>
        <rFont val="Arial MT"/>
        <family val="2"/>
      </rPr>
      <t>12000-00</t>
    </r>
  </si>
  <si>
    <r>
      <rPr>
        <sz val="9"/>
        <rFont val="Arial MT"/>
        <family val="2"/>
      </rPr>
      <t>Test kožne osetljivosti sa &lt;= 20 alergena</t>
    </r>
  </si>
  <si>
    <r>
      <rPr>
        <sz val="10"/>
        <rFont val="Arial MT"/>
        <family val="2"/>
      </rPr>
      <t>12003-00</t>
    </r>
  </si>
  <si>
    <r>
      <rPr>
        <sz val="9"/>
        <rFont val="Arial MT"/>
        <family val="2"/>
      </rPr>
      <t>Test kožne osetljivosti sa &gt;= 21 alergena</t>
    </r>
  </si>
  <si>
    <r>
      <rPr>
        <sz val="9"/>
        <rFont val="Arial MT"/>
        <family val="2"/>
      </rPr>
      <t xml:space="preserve">Uzimanje materijala sa kože i vidljivih sluzokoža za mikološki,
</t>
    </r>
    <r>
      <rPr>
        <sz val="9"/>
        <rFont val="Arial MT"/>
        <family val="2"/>
      </rPr>
      <t>bakteriološki i citološki pregled</t>
    </r>
  </si>
  <si>
    <r>
      <rPr>
        <sz val="10"/>
        <rFont val="Arial MT"/>
        <family val="2"/>
      </rPr>
      <t>13100-00</t>
    </r>
  </si>
  <si>
    <r>
      <rPr>
        <sz val="9"/>
        <rFont val="Arial MT"/>
        <family val="2"/>
      </rPr>
      <t>Hemodijaliza</t>
    </r>
  </si>
  <si>
    <r>
      <rPr>
        <sz val="10"/>
        <rFont val="Arial MT"/>
        <family val="2"/>
      </rPr>
      <t>13100-03</t>
    </r>
  </si>
  <si>
    <r>
      <rPr>
        <sz val="9"/>
        <rFont val="Arial MT"/>
        <family val="2"/>
      </rPr>
      <t>Intermitentna hemodiafiltracija</t>
    </r>
  </si>
  <si>
    <r>
      <rPr>
        <sz val="10"/>
        <rFont val="Arial MT"/>
        <family val="2"/>
      </rPr>
      <t>13312-00</t>
    </r>
  </si>
  <si>
    <r>
      <rPr>
        <sz val="9"/>
        <rFont val="Arial MT"/>
        <family val="2"/>
      </rPr>
      <t>Vađenje krvi novorođenčeta u dijagnostičke svrhe</t>
    </r>
  </si>
  <si>
    <r>
      <rPr>
        <sz val="10"/>
        <rFont val="Arial MT"/>
        <family val="2"/>
      </rPr>
      <t>13706-02</t>
    </r>
  </si>
  <si>
    <r>
      <rPr>
        <sz val="9"/>
        <rFont val="Arial MT"/>
        <family val="2"/>
      </rPr>
      <t>Transfuzija eritrocita</t>
    </r>
  </si>
  <si>
    <r>
      <rPr>
        <sz val="10"/>
        <rFont val="Arial MT"/>
        <family val="2"/>
      </rPr>
      <t>13757-00</t>
    </r>
  </si>
  <si>
    <r>
      <rPr>
        <sz val="9"/>
        <rFont val="Arial MT"/>
        <family val="2"/>
      </rPr>
      <t>Terapijska venesekcija</t>
    </r>
  </si>
  <si>
    <r>
      <rPr>
        <sz val="10"/>
        <rFont val="Arial MT"/>
        <family val="2"/>
      </rPr>
      <t>13815-00</t>
    </r>
  </si>
  <si>
    <r>
      <rPr>
        <sz val="9"/>
        <rFont val="Arial MT"/>
        <family val="2"/>
      </rPr>
      <t>Centralna venska kateterizacija</t>
    </r>
  </si>
  <si>
    <r>
      <rPr>
        <sz val="10"/>
        <rFont val="Arial MT"/>
        <family val="2"/>
      </rPr>
      <t>13839-00</t>
    </r>
  </si>
  <si>
    <r>
      <rPr>
        <sz val="9"/>
        <rFont val="Arial MT"/>
        <family val="2"/>
      </rPr>
      <t>Vađenje krvi u dijagnostičke svrhe</t>
    </r>
  </si>
  <si>
    <r>
      <rPr>
        <sz val="10"/>
        <rFont val="Arial MT"/>
        <family val="2"/>
      </rPr>
      <t>13882-00</t>
    </r>
  </si>
  <si>
    <r>
      <rPr>
        <sz val="9"/>
        <rFont val="Arial MT"/>
        <family val="2"/>
      </rPr>
      <t xml:space="preserve">Postupak održavanja kontinuirane ventilatorne podrške, &lt;= 24
</t>
    </r>
    <r>
      <rPr>
        <sz val="9"/>
        <rFont val="Arial MT"/>
        <family val="2"/>
      </rPr>
      <t>sata</t>
    </r>
  </si>
  <si>
    <r>
      <rPr>
        <sz val="10"/>
        <rFont val="Arial MT"/>
        <family val="2"/>
      </rPr>
      <t>13882-01</t>
    </r>
  </si>
  <si>
    <r>
      <rPr>
        <sz val="9"/>
        <rFont val="Arial MT"/>
        <family val="2"/>
      </rPr>
      <t xml:space="preserve">Postupak održavanja kontinuirane ventilatorne podrške, &amp;gt; 24
</t>
    </r>
    <r>
      <rPr>
        <sz val="9"/>
        <rFont val="Arial MT"/>
        <family val="2"/>
      </rPr>
      <t>sati i &amp;lt; 96 sati</t>
    </r>
  </si>
  <si>
    <r>
      <rPr>
        <sz val="10"/>
        <rFont val="Arial MT"/>
        <family val="2"/>
      </rPr>
      <t>13882-02</t>
    </r>
  </si>
  <si>
    <r>
      <rPr>
        <sz val="9"/>
        <rFont val="Arial MT"/>
        <family val="2"/>
      </rPr>
      <t xml:space="preserve">Postupak održavanja kontinuirane ventilatorne podrške, &gt;= 96
</t>
    </r>
    <r>
      <rPr>
        <sz val="9"/>
        <rFont val="Arial MT"/>
        <family val="2"/>
      </rPr>
      <t>sati</t>
    </r>
  </si>
  <si>
    <r>
      <rPr>
        <sz val="10"/>
        <rFont val="Arial MT"/>
        <family val="2"/>
      </rPr>
      <t>13942-02</t>
    </r>
  </si>
  <si>
    <r>
      <rPr>
        <sz val="9"/>
        <rFont val="Arial MT"/>
        <family val="2"/>
      </rPr>
      <t>Održavanje uređaja za davanje leka</t>
    </r>
  </si>
  <si>
    <r>
      <rPr>
        <sz val="10"/>
        <rFont val="Arial MT"/>
        <family val="2"/>
      </rPr>
      <t>14200-00</t>
    </r>
  </si>
  <si>
    <r>
      <rPr>
        <sz val="9"/>
        <rFont val="Arial MT"/>
        <family val="2"/>
      </rPr>
      <t>Gastrična lavaža</t>
    </r>
  </si>
  <si>
    <r>
      <rPr>
        <sz val="10"/>
        <rFont val="Arial MT"/>
        <family val="2"/>
      </rPr>
      <t>16514-01</t>
    </r>
  </si>
  <si>
    <r>
      <rPr>
        <sz val="9"/>
        <rFont val="Arial MT"/>
        <family val="2"/>
      </rPr>
      <t>Eksterni CTG monitoring fetusa</t>
    </r>
  </si>
  <si>
    <r>
      <rPr>
        <sz val="10"/>
        <rFont val="Arial MT"/>
        <family val="2"/>
      </rPr>
      <t>16520-02</t>
    </r>
  </si>
  <si>
    <r>
      <rPr>
        <sz val="9"/>
        <rFont val="Arial MT"/>
        <family val="2"/>
      </rPr>
      <t>Elektivni carski rez sa rezom na donjem segmentu materice</t>
    </r>
  </si>
  <si>
    <r>
      <rPr>
        <sz val="10"/>
        <rFont val="Arial MT"/>
        <family val="2"/>
      </rPr>
      <t>16520-03</t>
    </r>
  </si>
  <si>
    <r>
      <rPr>
        <sz val="9"/>
        <rFont val="Arial MT"/>
        <family val="2"/>
      </rPr>
      <t>Hitan carski rez sa rezom na donjem segmentu materice</t>
    </r>
  </si>
  <si>
    <r>
      <rPr>
        <sz val="10"/>
        <rFont val="Arial MT"/>
        <family val="2"/>
      </rPr>
      <t>16564-00</t>
    </r>
  </si>
  <si>
    <r>
      <rPr>
        <sz val="9"/>
        <rFont val="Arial MT"/>
        <family val="2"/>
      </rPr>
      <t xml:space="preserve">Postpartalna evakuacija sadržaja materice dilatacijom
</t>
    </r>
    <r>
      <rPr>
        <sz val="9"/>
        <rFont val="Arial MT"/>
        <family val="2"/>
      </rPr>
      <t>cervikalnog kanala i kiretažom</t>
    </r>
  </si>
  <si>
    <r>
      <rPr>
        <sz val="10"/>
        <rFont val="Arial MT"/>
        <family val="2"/>
      </rPr>
      <t>16571-00</t>
    </r>
  </si>
  <si>
    <r>
      <rPr>
        <sz val="9"/>
        <rFont val="Arial MT"/>
        <family val="2"/>
      </rPr>
      <t>Sutura rupture grlića materice nakon porođaja</t>
    </r>
  </si>
  <si>
    <r>
      <rPr>
        <sz val="10"/>
        <rFont val="Arial MT"/>
        <family val="2"/>
      </rPr>
      <t>22007-00</t>
    </r>
  </si>
  <si>
    <r>
      <rPr>
        <sz val="9"/>
        <rFont val="Arial MT"/>
        <family val="2"/>
      </rPr>
      <t>Endotrahealna intubacija, jednolumenski tubus</t>
    </r>
  </si>
  <si>
    <r>
      <rPr>
        <sz val="10"/>
        <rFont val="Arial MT"/>
        <family val="2"/>
      </rPr>
      <t>22007-01</t>
    </r>
  </si>
  <si>
    <r>
      <rPr>
        <sz val="9"/>
        <rFont val="Arial MT"/>
        <family val="2"/>
      </rPr>
      <t>Održavanje endotrahealne intubacije, jednolumenski tubus</t>
    </r>
  </si>
  <si>
    <r>
      <rPr>
        <sz val="10"/>
        <rFont val="Arial MT"/>
        <family val="2"/>
      </rPr>
      <t>22065-00</t>
    </r>
  </si>
  <si>
    <r>
      <rPr>
        <sz val="9"/>
        <rFont val="Arial MT"/>
        <family val="2"/>
      </rPr>
      <t>Terapija hladnoćom</t>
    </r>
  </si>
  <si>
    <r>
      <rPr>
        <sz val="9"/>
        <rFont val="Arial MT"/>
        <family val="2"/>
      </rPr>
      <t>Savetovanje ili informisanje pacijenta o primeni propisanog leka</t>
    </r>
  </si>
  <si>
    <r>
      <rPr>
        <sz val="9"/>
        <rFont val="Arial MT"/>
        <family val="2"/>
      </rPr>
      <t>Praćenje terapijskog delovanja leka (uslugu obavlja specijalista)</t>
    </r>
  </si>
  <si>
    <r>
      <rPr>
        <sz val="9"/>
        <rFont val="Arial MT"/>
        <family val="2"/>
      </rPr>
      <t>Uzorkovanje i slanje materijala za laboratorijsko ispitivanje</t>
    </r>
  </si>
  <si>
    <r>
      <rPr>
        <sz val="9"/>
        <rFont val="Arial MT"/>
        <family val="2"/>
      </rPr>
      <t>Tumačenje rezultata laboratorijskog ispitivanja po uzorku</t>
    </r>
  </si>
  <si>
    <r>
      <rPr>
        <sz val="9"/>
        <rFont val="Arial MT"/>
        <family val="2"/>
      </rPr>
      <t>Antropometrijska merenja kod ispitivanja uhranjenosti pojedinca: telesna težina tela, telesna visina, debljina kožnog nabora na četiri tačke, obim nadlaktice, obim struka, obim kukova.</t>
    </r>
  </si>
  <si>
    <r>
      <rPr>
        <sz val="10"/>
        <rFont val="Arial MT"/>
        <family val="2"/>
      </rPr>
      <t>30010-00</t>
    </r>
  </si>
  <si>
    <r>
      <rPr>
        <sz val="9"/>
        <rFont val="Arial MT"/>
        <family val="2"/>
      </rPr>
      <t>Previjanje opekotine, manje od 10% površine tela je previjeno</t>
    </r>
  </si>
  <si>
    <r>
      <rPr>
        <sz val="10"/>
        <rFont val="Arial MT"/>
        <family val="2"/>
      </rPr>
      <t>30026-00</t>
    </r>
  </si>
  <si>
    <r>
      <rPr>
        <sz val="9"/>
        <rFont val="Arial MT"/>
        <family val="2"/>
      </rPr>
      <t xml:space="preserve">Reparacija rane na koži i potkožnom tkivu ostalih oblasti,
</t>
    </r>
    <r>
      <rPr>
        <sz val="9"/>
        <rFont val="Arial MT"/>
        <family val="2"/>
      </rPr>
      <t>površinska</t>
    </r>
  </si>
  <si>
    <r>
      <rPr>
        <sz val="10"/>
        <rFont val="Arial MT"/>
        <family val="2"/>
      </rPr>
      <t>30029-00</t>
    </r>
  </si>
  <si>
    <r>
      <rPr>
        <sz val="9"/>
        <rFont val="Arial MT"/>
        <family val="2"/>
      </rPr>
      <t xml:space="preserve">Reparacija rane na koži i potkožnom tkivu ostalih oblasti, koja
</t>
    </r>
    <r>
      <rPr>
        <sz val="9"/>
        <rFont val="Arial MT"/>
        <family val="2"/>
      </rPr>
      <t>uključuje meko tkivo</t>
    </r>
  </si>
  <si>
    <r>
      <rPr>
        <sz val="10"/>
        <rFont val="Arial MT"/>
        <family val="2"/>
      </rPr>
      <t>30035-00</t>
    </r>
  </si>
  <si>
    <r>
      <rPr>
        <sz val="9"/>
        <rFont val="Arial MT"/>
        <family val="2"/>
      </rPr>
      <t xml:space="preserve">Reparacija rane na koži i potkožnom tkivu lica ili vrata, koja
</t>
    </r>
    <r>
      <rPr>
        <sz val="9"/>
        <rFont val="Arial MT"/>
        <family val="2"/>
      </rPr>
      <t>uključuje meko tkivo</t>
    </r>
  </si>
  <si>
    <r>
      <rPr>
        <sz val="10"/>
        <rFont val="Arial MT"/>
        <family val="2"/>
      </rPr>
      <t>30052-01</t>
    </r>
  </si>
  <si>
    <r>
      <rPr>
        <sz val="9"/>
        <rFont val="Arial MT"/>
        <family val="2"/>
      </rPr>
      <t>Reparacija rane na očnom kapku</t>
    </r>
  </si>
  <si>
    <r>
      <rPr>
        <sz val="10"/>
        <rFont val="Arial MT"/>
        <family val="2"/>
      </rPr>
      <t>30052-02</t>
    </r>
  </si>
  <si>
    <r>
      <rPr>
        <sz val="9"/>
        <rFont val="Arial MT"/>
        <family val="2"/>
      </rPr>
      <t>Reparacija rane na usni</t>
    </r>
  </si>
  <si>
    <r>
      <rPr>
        <sz val="10"/>
        <rFont val="Arial MT"/>
        <family val="2"/>
      </rPr>
      <t>30055-00</t>
    </r>
  </si>
  <si>
    <r>
      <rPr>
        <sz val="9"/>
        <rFont val="Arial MT"/>
        <family val="2"/>
      </rPr>
      <t>Previjanje rane</t>
    </r>
  </si>
  <si>
    <r>
      <rPr>
        <sz val="10"/>
        <rFont val="Arial MT"/>
        <family val="2"/>
      </rPr>
      <t>30061-00</t>
    </r>
  </si>
  <si>
    <r>
      <rPr>
        <sz val="9"/>
        <rFont val="Arial MT"/>
        <family val="2"/>
      </rPr>
      <t>Uklanjanje stranog tela iz kože i potkožnog tkiva bez incizije</t>
    </r>
  </si>
  <si>
    <r>
      <rPr>
        <sz val="10"/>
        <rFont val="Arial MT"/>
        <family val="2"/>
      </rPr>
      <t>30061-01</t>
    </r>
  </si>
  <si>
    <r>
      <rPr>
        <sz val="9"/>
        <rFont val="Arial MT"/>
        <family val="2"/>
      </rPr>
      <t>Uklanjanje stranog tela iz farinksa bez incizije</t>
    </r>
  </si>
  <si>
    <r>
      <rPr>
        <sz val="10"/>
        <rFont val="Arial MT"/>
        <family val="2"/>
      </rPr>
      <t>30061-02</t>
    </r>
  </si>
  <si>
    <r>
      <rPr>
        <sz val="9"/>
        <rFont val="Arial MT"/>
        <family val="2"/>
      </rPr>
      <t>Uklanjanje površinskog stranog tela sa rožnjače</t>
    </r>
  </si>
  <si>
    <r>
      <rPr>
        <sz val="10"/>
        <rFont val="Arial MT"/>
        <family val="2"/>
      </rPr>
      <t>30061-04</t>
    </r>
  </si>
  <si>
    <r>
      <rPr>
        <sz val="9"/>
        <rFont val="Arial MT"/>
        <family val="2"/>
      </rPr>
      <t>Uklanjanje površinskog stranog tela sa konjuktive</t>
    </r>
  </si>
  <si>
    <r>
      <rPr>
        <sz val="10"/>
        <rFont val="Arial MT"/>
        <family val="2"/>
      </rPr>
      <t>30064-00</t>
    </r>
  </si>
  <si>
    <r>
      <rPr>
        <sz val="9"/>
        <rFont val="Arial MT"/>
        <family val="2"/>
      </rPr>
      <t>Uklanjanje stranog tela iz kože i potkožnog tkiva incizijom</t>
    </r>
  </si>
  <si>
    <r>
      <rPr>
        <sz val="10"/>
        <rFont val="Arial MT"/>
        <family val="2"/>
      </rPr>
      <t>30068-00</t>
    </r>
  </si>
  <si>
    <r>
      <rPr>
        <sz val="9"/>
        <rFont val="Arial MT"/>
        <family val="2"/>
      </rPr>
      <t xml:space="preserve">Odstranjenje stranoga tela iz mekog tkiva, neklasifikovano na
</t>
    </r>
    <r>
      <rPr>
        <sz val="9"/>
        <rFont val="Arial MT"/>
        <family val="2"/>
      </rPr>
      <t>drugom mestu</t>
    </r>
  </si>
  <si>
    <r>
      <rPr>
        <sz val="10"/>
        <rFont val="Arial MT"/>
        <family val="2"/>
      </rPr>
      <t>30071-00</t>
    </r>
  </si>
  <si>
    <r>
      <rPr>
        <sz val="9"/>
        <rFont val="Arial MT"/>
        <family val="2"/>
      </rPr>
      <t>Biopsija kože i potkožnog tkiva</t>
    </r>
  </si>
  <si>
    <r>
      <rPr>
        <sz val="10"/>
        <rFont val="Arial MT"/>
        <family val="2"/>
      </rPr>
      <t>30075-00</t>
    </r>
  </si>
  <si>
    <r>
      <rPr>
        <sz val="9"/>
        <rFont val="Arial MT"/>
        <family val="2"/>
      </rPr>
      <t>Biopsija limfnog čvora</t>
    </r>
  </si>
  <si>
    <r>
      <rPr>
        <sz val="10"/>
        <rFont val="Arial MT"/>
        <family val="2"/>
      </rPr>
      <t>30075-12</t>
    </r>
  </si>
  <si>
    <r>
      <rPr>
        <sz val="9"/>
        <rFont val="Arial MT"/>
        <family val="2"/>
      </rPr>
      <t>Biopsija želuca</t>
    </r>
  </si>
  <si>
    <r>
      <rPr>
        <sz val="10"/>
        <rFont val="Arial MT"/>
        <family val="2"/>
      </rPr>
      <t>30075-16</t>
    </r>
  </si>
  <si>
    <r>
      <rPr>
        <sz val="9"/>
        <rFont val="Arial MT"/>
        <family val="2"/>
      </rPr>
      <t>Biopsija pankreasa</t>
    </r>
  </si>
  <si>
    <r>
      <rPr>
        <sz val="10"/>
        <rFont val="Arial MT"/>
        <family val="2"/>
      </rPr>
      <t>30075-25</t>
    </r>
  </si>
  <si>
    <r>
      <rPr>
        <sz val="9"/>
        <rFont val="Arial MT"/>
        <family val="2"/>
      </rPr>
      <t>Biopsija tonzila ili adenoida</t>
    </r>
  </si>
  <si>
    <r>
      <rPr>
        <sz val="10"/>
        <rFont val="Arial MT"/>
        <family val="2"/>
      </rPr>
      <t>30075-37</t>
    </r>
  </si>
  <si>
    <r>
      <rPr>
        <sz val="9"/>
        <rFont val="Arial MT"/>
        <family val="2"/>
      </rPr>
      <t>Biopsija peritoneuma</t>
    </r>
  </si>
  <si>
    <r>
      <rPr>
        <sz val="10"/>
        <rFont val="Arial MT"/>
        <family val="2"/>
      </rPr>
      <t>30107-00</t>
    </r>
  </si>
  <si>
    <r>
      <rPr>
        <sz val="9"/>
        <rFont val="Arial MT"/>
        <family val="2"/>
      </rPr>
      <t>Ekscizija gangliona, neklasifikovana na drugom mestu</t>
    </r>
  </si>
  <si>
    <r>
      <rPr>
        <sz val="10"/>
        <rFont val="Arial MT"/>
        <family val="2"/>
      </rPr>
      <t>30114-00</t>
    </r>
  </si>
  <si>
    <r>
      <rPr>
        <sz val="9"/>
        <rFont val="Arial MT"/>
        <family val="2"/>
      </rPr>
      <t>Ekscizija Bekerove (Baker) ciste</t>
    </r>
  </si>
  <si>
    <r>
      <rPr>
        <sz val="10"/>
        <rFont val="Arial MT"/>
        <family val="2"/>
      </rPr>
      <t>30186-00</t>
    </r>
  </si>
  <si>
    <r>
      <rPr>
        <sz val="9"/>
        <rFont val="Arial MT"/>
        <family val="2"/>
      </rPr>
      <t>Uklanjanje bradavice sa tabana</t>
    </r>
  </si>
  <si>
    <r>
      <rPr>
        <sz val="10"/>
        <rFont val="Arial MT"/>
        <family val="2"/>
      </rPr>
      <t>30216-01</t>
    </r>
  </si>
  <si>
    <r>
      <rPr>
        <sz val="9"/>
        <rFont val="Arial MT"/>
        <family val="2"/>
      </rPr>
      <t>Aspiracija apscesa iz kože i potkožnog tkiva</t>
    </r>
  </si>
  <si>
    <r>
      <rPr>
        <sz val="10"/>
        <rFont val="Arial MT"/>
        <family val="2"/>
      </rPr>
      <t>30216-02</t>
    </r>
  </si>
  <si>
    <r>
      <rPr>
        <sz val="9"/>
        <rFont val="Arial MT"/>
        <family val="2"/>
      </rPr>
      <t>Ostale aspiracije iz kože i potkožnog tkiva</t>
    </r>
  </si>
  <si>
    <r>
      <rPr>
        <sz val="10"/>
        <rFont val="Arial MT"/>
        <family val="2"/>
      </rPr>
      <t>30223-00</t>
    </r>
  </si>
  <si>
    <r>
      <rPr>
        <sz val="9"/>
        <rFont val="Arial MT"/>
        <family val="2"/>
      </rPr>
      <t>Incizija i drenaža hematoma kože i potkožnog tkiva</t>
    </r>
  </si>
  <si>
    <r>
      <rPr>
        <sz val="10"/>
        <rFont val="Arial MT"/>
        <family val="2"/>
      </rPr>
      <t>30223-01</t>
    </r>
  </si>
  <si>
    <r>
      <rPr>
        <sz val="9"/>
        <rFont val="Arial MT"/>
        <family val="2"/>
      </rPr>
      <t>Incizija i drenaža apscesa kože i potkožnog tkiva</t>
    </r>
  </si>
  <si>
    <r>
      <rPr>
        <sz val="10"/>
        <rFont val="Arial MT"/>
        <family val="2"/>
      </rPr>
      <t>30223-02</t>
    </r>
  </si>
  <si>
    <r>
      <rPr>
        <sz val="9"/>
        <rFont val="Arial MT"/>
        <family val="2"/>
      </rPr>
      <t>Ostale incizije i drenaže kože i potkožnog tkiva</t>
    </r>
  </si>
  <si>
    <r>
      <rPr>
        <sz val="10"/>
        <rFont val="Arial MT"/>
        <family val="2"/>
      </rPr>
      <t>30223-03</t>
    </r>
  </si>
  <si>
    <r>
      <rPr>
        <sz val="9"/>
        <rFont val="Arial MT"/>
        <family val="2"/>
      </rPr>
      <t>Incizija i drenaža apscesa mekog tkiva</t>
    </r>
  </si>
  <si>
    <r>
      <rPr>
        <sz val="10"/>
        <rFont val="Arial MT"/>
        <family val="2"/>
      </rPr>
      <t>30224-01</t>
    </r>
  </si>
  <si>
    <r>
      <rPr>
        <sz val="9"/>
        <rFont val="Arial MT"/>
        <family val="2"/>
      </rPr>
      <t xml:space="preserve">Perkutana drenaža intra-abdominalnog apscesa, hematoma ili
</t>
    </r>
    <r>
      <rPr>
        <sz val="9"/>
        <rFont val="Arial MT"/>
        <family val="2"/>
      </rPr>
      <t>ciste</t>
    </r>
  </si>
  <si>
    <r>
      <rPr>
        <sz val="10"/>
        <rFont val="Arial MT"/>
        <family val="2"/>
      </rPr>
      <t>30278-00</t>
    </r>
  </si>
  <si>
    <r>
      <rPr>
        <sz val="9"/>
        <rFont val="Arial MT"/>
        <family val="2"/>
      </rPr>
      <t>Lingvalna frenektomija</t>
    </r>
  </si>
  <si>
    <r>
      <rPr>
        <sz val="10"/>
        <rFont val="Arial MT"/>
        <family val="2"/>
      </rPr>
      <t>30329-00</t>
    </r>
  </si>
  <si>
    <r>
      <rPr>
        <sz val="9"/>
        <rFont val="Arial MT"/>
        <family val="2"/>
      </rPr>
      <t>Ekscizija limfnog čvora prepone</t>
    </r>
  </si>
  <si>
    <r>
      <rPr>
        <sz val="10"/>
        <rFont val="Arial MT"/>
        <family val="2"/>
      </rPr>
      <t>30336-00</t>
    </r>
  </si>
  <si>
    <r>
      <rPr>
        <sz val="9"/>
        <rFont val="Arial MT"/>
        <family val="2"/>
      </rPr>
      <t>Radikalna ekscizija limfnih čvorova  aksile</t>
    </r>
  </si>
  <si>
    <r>
      <rPr>
        <sz val="10"/>
        <rFont val="Arial MT"/>
        <family val="2"/>
      </rPr>
      <t>30375-07</t>
    </r>
  </si>
  <si>
    <r>
      <rPr>
        <sz val="9"/>
        <rFont val="Arial MT"/>
        <family val="2"/>
      </rPr>
      <t>Gastrostomija</t>
    </r>
  </si>
  <si>
    <r>
      <rPr>
        <sz val="10"/>
        <rFont val="Arial MT"/>
        <family val="2"/>
      </rPr>
      <t>30375-10</t>
    </r>
  </si>
  <si>
    <r>
      <rPr>
        <sz val="9"/>
        <rFont val="Arial MT"/>
        <family val="2"/>
      </rPr>
      <t>Šav perforiranog ulkusa</t>
    </r>
  </si>
  <si>
    <r>
      <rPr>
        <sz val="10"/>
        <rFont val="Arial MT"/>
        <family val="2"/>
      </rPr>
      <t>30375-28</t>
    </r>
  </si>
  <si>
    <r>
      <rPr>
        <sz val="9"/>
        <rFont val="Arial MT"/>
        <family val="2"/>
      </rPr>
      <t>Privremena kolostoma</t>
    </r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</si>
  <si>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</si>
  <si>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</si>
  <si>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</si>
  <si>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</si>
  <si>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</si>
  <si>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</si>
  <si>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</si>
  <si>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</si>
  <si>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t>H07B</t>
  </si>
  <si>
    <t>H08A</t>
  </si>
  <si>
    <t>Посатупак одржавања ендотрахеалне интубације (контрола правилне позиције) једно луменски тубус</t>
  </si>
  <si>
    <t>30075-02</t>
  </si>
  <si>
    <t>Биопсија паратиреоидних жлезда</t>
  </si>
  <si>
    <t>30075-19</t>
  </si>
  <si>
    <t>Биопсија језика</t>
  </si>
  <si>
    <t>30075-23</t>
  </si>
  <si>
    <t>Биопсија усне шупљине</t>
  </si>
  <si>
    <t>30075-25</t>
  </si>
  <si>
    <t>Биопсија тонзила или аденоида</t>
  </si>
  <si>
    <t>30075-26</t>
  </si>
  <si>
    <t xml:space="preserve"> Биопсија у фаринксу</t>
  </si>
  <si>
    <t>30266-00</t>
  </si>
  <si>
    <t>Инцизија пљувачних жлезда</t>
  </si>
  <si>
    <t>30266-02</t>
  </si>
  <si>
    <t>Уклањање калкулуса из пљувачних жлезда или канала</t>
  </si>
  <si>
    <t>30278-00</t>
  </si>
  <si>
    <r>
      <rPr>
        <sz val="10"/>
        <rFont val="Arial MT"/>
        <family val="2"/>
      </rPr>
      <t>30454-01</t>
    </r>
  </si>
  <si>
    <r>
      <rPr>
        <sz val="9"/>
        <rFont val="Arial MT"/>
        <family val="2"/>
      </rPr>
      <t>Holecistektomija sa holedohotomijom</t>
    </r>
  </si>
  <si>
    <r>
      <rPr>
        <sz val="10"/>
        <rFont val="Arial MT"/>
        <family val="2"/>
      </rPr>
      <t>30515-00</t>
    </r>
  </si>
  <si>
    <r>
      <rPr>
        <sz val="9"/>
        <rFont val="Arial MT"/>
        <family val="2"/>
      </rPr>
      <t>Gastro-enterostomija</t>
    </r>
  </si>
  <si>
    <r>
      <rPr>
        <sz val="10"/>
        <rFont val="Arial MT"/>
        <family val="2"/>
      </rPr>
      <t>30566-00</t>
    </r>
  </si>
  <si>
    <r>
      <rPr>
        <sz val="9"/>
        <rFont val="Arial MT"/>
        <family val="2"/>
      </rPr>
      <t>Resekcija tankog creva sa anastomozom</t>
    </r>
  </si>
  <si>
    <r>
      <rPr>
        <sz val="10"/>
        <rFont val="Arial MT"/>
        <family val="2"/>
      </rPr>
      <t>30571-00</t>
    </r>
  </si>
  <si>
    <r>
      <rPr>
        <sz val="9"/>
        <rFont val="Arial MT"/>
        <family val="2"/>
      </rPr>
      <t>Apendektomija</t>
    </r>
  </si>
  <si>
    <r>
      <rPr>
        <sz val="10"/>
        <rFont val="Arial MT"/>
        <family val="2"/>
      </rPr>
      <t>30614-00</t>
    </r>
  </si>
  <si>
    <r>
      <rPr>
        <sz val="9"/>
        <rFont val="Arial MT"/>
        <family val="2"/>
      </rPr>
      <t>Reparacija femoralne hernije, jednostrano</t>
    </r>
  </si>
  <si>
    <r>
      <rPr>
        <sz val="10"/>
        <rFont val="Arial MT"/>
        <family val="2"/>
      </rPr>
      <t>30614-02</t>
    </r>
  </si>
  <si>
    <r>
      <rPr>
        <sz val="9"/>
        <rFont val="Arial MT"/>
        <family val="2"/>
      </rPr>
      <t>Reparacija ingvinalne hernije, jednostrano</t>
    </r>
  </si>
  <si>
    <r>
      <rPr>
        <sz val="10"/>
        <rFont val="Arial MT"/>
        <family val="2"/>
      </rPr>
      <t>30614-03</t>
    </r>
  </si>
  <si>
    <r>
      <rPr>
        <sz val="9"/>
        <rFont val="Arial MT"/>
        <family val="2"/>
      </rPr>
      <t>Reparacija ingvinalne hernije, obostrano</t>
    </r>
  </si>
  <si>
    <r>
      <rPr>
        <sz val="10"/>
        <rFont val="Arial MT"/>
        <family val="2"/>
      </rPr>
      <t>30615-00</t>
    </r>
  </si>
  <si>
    <r>
      <rPr>
        <sz val="9"/>
        <rFont val="Arial MT"/>
        <family val="2"/>
      </rPr>
      <t>Reparacija inkarcerirane, strangulisane i obstruktivne hernije</t>
    </r>
  </si>
  <si>
    <r>
      <rPr>
        <sz val="10"/>
        <rFont val="Arial MT"/>
        <family val="2"/>
      </rPr>
      <t>30617-00</t>
    </r>
  </si>
  <si>
    <r>
      <rPr>
        <sz val="9"/>
        <rFont val="Arial MT"/>
        <family val="2"/>
      </rPr>
      <t>Reparacija umbilikalne hernije</t>
    </r>
  </si>
  <si>
    <r>
      <rPr>
        <sz val="10"/>
        <rFont val="Arial MT"/>
        <family val="2"/>
      </rPr>
      <t>30631-00</t>
    </r>
  </si>
  <si>
    <t>Екстракција страног тела из једњака ригидним ендоскопом</t>
  </si>
  <si>
    <t>41849-00</t>
  </si>
  <si>
    <t>Ларингоскопија</t>
  </si>
  <si>
    <t>41852-00</t>
  </si>
  <si>
    <t>Ларингоскопија са уклањањем лезија0</t>
  </si>
  <si>
    <t>41881-00</t>
  </si>
  <si>
    <t>Отворена трахеостомија,привремена</t>
  </si>
  <si>
    <t>45659-00</t>
  </si>
  <si>
    <t xml:space="preserve"> Корекција клемпавог ува</t>
  </si>
  <si>
    <t>45665-02</t>
  </si>
  <si>
    <t>Клинаста ексцизија ува пуне дебљине</t>
  </si>
  <si>
    <t>30075-22</t>
  </si>
  <si>
    <t>Биопсија пљувачних жлезда и канала</t>
  </si>
  <si>
    <t>37435-00</t>
  </si>
  <si>
    <t>Пластика френулума(френулотомија)</t>
  </si>
  <si>
    <t>47738-00</t>
  </si>
  <si>
    <t>Затворена репозиција прелома носне кости</t>
  </si>
  <si>
    <t>30052-00</t>
  </si>
  <si>
    <t>Реконструкција повреде ране спољашњег ува</t>
  </si>
  <si>
    <t>30253-00</t>
  </si>
  <si>
    <t>Парцијална екцизија паротидне жлезде</t>
  </si>
  <si>
    <t>30473-03</t>
  </si>
  <si>
    <t>Езофагоскопија</t>
  </si>
  <si>
    <t>41881-01</t>
  </si>
  <si>
    <t>Отворена трахеостомија,стална</t>
  </si>
  <si>
    <t>90683-00</t>
  </si>
  <si>
    <t>Реконструкција зигоматичног лука</t>
  </si>
  <si>
    <t>30075-28</t>
  </si>
  <si>
    <t>Биопсија промене спољашњег ува</t>
  </si>
  <si>
    <t>30283-00</t>
  </si>
  <si>
    <t xml:space="preserve">Ексцизија цисте у устима </t>
  </si>
  <si>
    <t>31230-02</t>
  </si>
  <si>
    <t>Ексцизија лезије(а) на кожи и поткожном ткиву ува</t>
  </si>
  <si>
    <t>31230-03</t>
  </si>
  <si>
    <t>Ексцизија лезије(а) на кожи и поткожном ткиву усне</t>
  </si>
  <si>
    <t>Екцизијски дебридман меког ткива</t>
  </si>
  <si>
    <t>Ексцизија лезије меког ткива некласификована на другом месту</t>
  </si>
  <si>
    <t>41692-00</t>
  </si>
  <si>
    <t>Субмукозна ресекција носних шкољки ,једнострана</t>
  </si>
  <si>
    <t>41816-00</t>
  </si>
  <si>
    <t>Ригидна езофагоскопија</t>
  </si>
  <si>
    <t>41889-01</t>
  </si>
  <si>
    <r>
      <rPr>
        <sz val="9"/>
        <rFont val="Arial MT"/>
        <family val="2"/>
      </rPr>
      <t>Ekscizija lezije mekog tkiva, neklasifikovana na drugom mestu</t>
    </r>
  </si>
  <si>
    <r>
      <rPr>
        <sz val="10"/>
        <rFont val="Arial MT"/>
        <family val="2"/>
      </rPr>
      <t>31423-00</t>
    </r>
  </si>
  <si>
    <r>
      <rPr>
        <sz val="9"/>
        <rFont val="Arial MT"/>
        <family val="2"/>
      </rPr>
      <t>Ekscizija limfnog čvora vrata</t>
    </r>
  </si>
  <si>
    <r>
      <rPr>
        <sz val="10"/>
        <rFont val="Arial MT"/>
        <family val="2"/>
      </rPr>
      <t>31500-00</t>
    </r>
  </si>
  <si>
    <r>
      <rPr>
        <sz val="9"/>
        <rFont val="Arial MT"/>
        <family val="2"/>
      </rPr>
      <t>Ekscizija lezija na dojkama</t>
    </r>
  </si>
  <si>
    <r>
      <rPr>
        <sz val="10"/>
        <rFont val="Arial MT"/>
        <family val="2"/>
      </rPr>
      <t>31518-00</t>
    </r>
  </si>
  <si>
    <r>
      <rPr>
        <sz val="9"/>
        <rFont val="Arial MT"/>
        <family val="2"/>
      </rPr>
      <t>Jednostavna mastektomija, jednostrana</t>
    </r>
  </si>
  <si>
    <r>
      <rPr>
        <sz val="10"/>
        <rFont val="Arial MT"/>
        <family val="2"/>
      </rPr>
      <t>31533-00</t>
    </r>
  </si>
  <si>
    <r>
      <rPr>
        <sz val="9"/>
        <rFont val="Arial MT"/>
        <family val="2"/>
      </rPr>
      <t>Biopsija dojke iglom</t>
    </r>
  </si>
  <si>
    <r>
      <rPr>
        <sz val="10"/>
        <rFont val="Arial MT"/>
        <family val="2"/>
      </rPr>
      <t>31548-00</t>
    </r>
  </si>
  <si>
    <r>
      <rPr>
        <sz val="9"/>
        <rFont val="Arial MT"/>
        <family val="2"/>
      </rPr>
      <t>Biopsija dubokog tkiva dojke</t>
    </r>
  </si>
  <si>
    <r>
      <rPr>
        <sz val="10"/>
        <rFont val="Arial MT"/>
        <family val="2"/>
      </rPr>
      <t>32003-00</t>
    </r>
  </si>
  <si>
    <r>
      <rPr>
        <sz val="9"/>
        <rFont val="Arial MT"/>
        <family val="2"/>
      </rPr>
      <t>Ograničena resekcija debelog creva sa anastomozom</t>
    </r>
  </si>
  <si>
    <r>
      <rPr>
        <sz val="10"/>
        <rFont val="Arial MT"/>
        <family val="2"/>
      </rPr>
      <t>32003-01</t>
    </r>
  </si>
  <si>
    <r>
      <rPr>
        <sz val="9"/>
        <rFont val="Arial MT"/>
        <family val="2"/>
      </rPr>
      <t>Desna hemikolektomija sa anastomozom</t>
    </r>
  </si>
  <si>
    <r>
      <rPr>
        <sz val="10"/>
        <rFont val="Arial MT"/>
        <family val="2"/>
      </rPr>
      <t>32025-00</t>
    </r>
  </si>
  <si>
    <r>
      <rPr>
        <sz val="9"/>
        <rFont val="Arial MT"/>
        <family val="2"/>
      </rPr>
      <t>Niska prednja resekcija rektuma</t>
    </r>
  </si>
  <si>
    <r>
      <rPr>
        <sz val="10"/>
        <rFont val="Arial MT"/>
        <family val="2"/>
      </rPr>
      <t>32030-00</t>
    </r>
  </si>
  <si>
    <r>
      <rPr>
        <sz val="9"/>
        <rFont val="Arial MT"/>
        <family val="2"/>
      </rPr>
      <t>Rektosigmoidektomija sa formiranjem stome</t>
    </r>
  </si>
  <si>
    <r>
      <rPr>
        <sz val="10"/>
        <rFont val="Arial MT"/>
        <family val="2"/>
      </rPr>
      <t>32075-00</t>
    </r>
  </si>
  <si>
    <r>
      <rPr>
        <sz val="9"/>
        <rFont val="Arial MT"/>
        <family val="2"/>
      </rPr>
      <t>Rigidna rektosigmoidoskopija</t>
    </r>
  </si>
  <si>
    <r>
      <rPr>
        <sz val="10"/>
        <rFont val="Arial MT"/>
        <family val="2"/>
      </rPr>
      <t>32075-01</t>
    </r>
  </si>
  <si>
    <r>
      <rPr>
        <sz val="9"/>
        <rFont val="Arial MT"/>
        <family val="2"/>
      </rPr>
      <t>Rigidna sigmoidoskopija sa biopsijom</t>
    </r>
  </si>
  <si>
    <r>
      <rPr>
        <sz val="9"/>
        <rFont val="Arial MT"/>
        <family val="2"/>
      </rPr>
      <t>Kineziterapija u novorođenčeta i odojčeta</t>
    </r>
  </si>
  <si>
    <r>
      <rPr>
        <sz val="10"/>
        <rFont val="Arial MT"/>
        <family val="2"/>
      </rPr>
      <t>32084-00</t>
    </r>
  </si>
  <si>
    <r>
      <rPr>
        <sz val="9"/>
        <rFont val="Arial MT"/>
        <family val="2"/>
      </rPr>
      <t>Fiberoptička kolonoskopija do hepatičke fleksure</t>
    </r>
  </si>
  <si>
    <r>
      <rPr>
        <sz val="10"/>
        <rFont val="Arial MT"/>
        <family val="2"/>
      </rPr>
      <t>32138-00</t>
    </r>
  </si>
  <si>
    <r>
      <rPr>
        <sz val="9"/>
        <rFont val="Arial MT"/>
        <family val="2"/>
      </rPr>
      <t>Hemoroidektomija</t>
    </r>
  </si>
  <si>
    <r>
      <rPr>
        <sz val="10"/>
        <rFont val="Arial MT"/>
        <family val="2"/>
      </rPr>
      <t>32171-00</t>
    </r>
  </si>
  <si>
    <r>
      <rPr>
        <sz val="9"/>
        <rFont val="Arial MT"/>
        <family val="2"/>
      </rPr>
      <t>Anorektalni pregled</t>
    </r>
  </si>
  <si>
    <r>
      <rPr>
        <sz val="9"/>
        <rFont val="Arial MT"/>
        <family val="2"/>
      </rPr>
      <t>Detekcija psihoaktivnih susptanci u urinu kod zavisnika</t>
    </r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</si>
  <si>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</si>
  <si>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</si>
  <si>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</si>
  <si>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</si>
  <si>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</si>
  <si>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</si>
  <si>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</si>
  <si>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</si>
  <si>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</si>
  <si>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</si>
  <si>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</si>
  <si>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</si>
  <si>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</si>
  <si>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</si>
  <si>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</si>
  <si>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I05A</t>
  </si>
  <si>
    <t>90142-01</t>
  </si>
  <si>
    <t>Остале репарације на непцу</t>
  </si>
  <si>
    <t>92030-00</t>
  </si>
  <si>
    <t>Ретампонада</t>
  </si>
  <si>
    <t>92032-00</t>
  </si>
  <si>
    <t>Уклањање страног тела из гркљана без инцизије</t>
  </si>
  <si>
    <t>90140-00</t>
  </si>
  <si>
    <t>Остале процедуре на пљувачним жлездама или каналима</t>
  </si>
  <si>
    <t>96096-00</t>
  </si>
  <si>
    <t xml:space="preserve">Орална нутритивна подршка </t>
  </si>
  <si>
    <t>30068-00</t>
  </si>
  <si>
    <t>Одстрањење странога тела из меког ткива, некласификовано на другом месту</t>
  </si>
  <si>
    <t>30235-00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</si>
  <si>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</si>
  <si>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</si>
  <si>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</si>
  <si>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</si>
  <si>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</si>
  <si>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</si>
  <si>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r>
      <rPr>
        <sz val="9"/>
        <rFont val="Arial MT"/>
        <family val="2"/>
      </rPr>
      <t>Široka ekscizija zone trensformacije omčicom</t>
    </r>
  </si>
  <si>
    <r>
      <rPr>
        <sz val="10"/>
        <rFont val="Arial MT"/>
        <family val="2"/>
      </rPr>
      <t>35649-03</t>
    </r>
  </si>
  <si>
    <r>
      <rPr>
        <sz val="9"/>
        <rFont val="Arial MT"/>
        <family val="2"/>
      </rPr>
      <t>Miomektomija materice</t>
    </r>
  </si>
  <si>
    <r>
      <rPr>
        <sz val="10"/>
        <rFont val="Arial MT"/>
        <family val="2"/>
      </rPr>
      <t>35653-04</t>
    </r>
  </si>
  <si>
    <r>
      <rPr>
        <sz val="9"/>
        <rFont val="Arial MT"/>
        <family val="2"/>
      </rPr>
      <t>Klasična histerektomija sa adneksektomijom</t>
    </r>
  </si>
  <si>
    <r>
      <rPr>
        <sz val="10"/>
        <rFont val="Arial MT"/>
        <family val="2"/>
      </rPr>
      <t>35657-00</t>
    </r>
  </si>
  <si>
    <r>
      <rPr>
        <sz val="9"/>
        <rFont val="Arial MT"/>
        <family val="2"/>
      </rPr>
      <t>Vaginalna histerektomija</t>
    </r>
  </si>
  <si>
    <r>
      <rPr>
        <sz val="10"/>
        <rFont val="Arial MT"/>
        <family val="2"/>
      </rPr>
      <t>35713-09</t>
    </r>
  </si>
  <si>
    <r>
      <rPr>
        <sz val="9"/>
        <rFont val="Arial MT"/>
        <family val="2"/>
      </rPr>
      <t>Salpingektomija, jednostrana</t>
    </r>
  </si>
  <si>
    <r>
      <rPr>
        <sz val="10"/>
        <rFont val="Arial MT"/>
        <family val="2"/>
      </rPr>
      <t>35713-11</t>
    </r>
  </si>
  <si>
    <r>
      <rPr>
        <sz val="9"/>
        <rFont val="Arial MT"/>
        <family val="2"/>
      </rPr>
      <t>Salpingoovariektomija, jednostrana</t>
    </r>
  </si>
  <si>
    <r>
      <rPr>
        <sz val="10"/>
        <rFont val="Arial MT"/>
        <family val="2"/>
      </rPr>
      <t>36624-00</t>
    </r>
  </si>
  <si>
    <r>
      <rPr>
        <sz val="9"/>
        <rFont val="Arial MT"/>
        <family val="2"/>
      </rPr>
      <t>Perkutana nefrostomija</t>
    </r>
  </si>
  <si>
    <r>
      <rPr>
        <sz val="10"/>
        <rFont val="Arial MT"/>
        <family val="2"/>
      </rPr>
      <t>36650-00</t>
    </r>
  </si>
  <si>
    <r>
      <rPr>
        <sz val="9"/>
        <rFont val="Arial MT"/>
        <family val="2"/>
      </rPr>
      <t>Uklanjanje katetera pijelostome ili nefrostome</t>
    </r>
  </si>
  <si>
    <r>
      <rPr>
        <sz val="10"/>
        <rFont val="Arial MT"/>
        <family val="2"/>
      </rPr>
      <t>36800-00</t>
    </r>
  </si>
  <si>
    <r>
      <rPr>
        <sz val="9"/>
        <rFont val="Arial MT"/>
        <family val="2"/>
      </rPr>
      <t>Kateterizacija mokraćne bešike</t>
    </r>
  </si>
  <si>
    <r>
      <rPr>
        <sz val="10"/>
        <rFont val="Arial MT"/>
        <family val="2"/>
      </rPr>
      <t>36800-02</t>
    </r>
  </si>
  <si>
    <r>
      <rPr>
        <sz val="9"/>
        <rFont val="Arial MT"/>
        <family val="2"/>
      </rPr>
      <t>Zamena katetera cistostome</t>
    </r>
  </si>
  <si>
    <r>
      <rPr>
        <sz val="10"/>
        <rFont val="Arial MT"/>
        <family val="2"/>
      </rPr>
      <t>36800-03</t>
    </r>
  </si>
  <si>
    <r>
      <rPr>
        <sz val="9"/>
        <rFont val="Arial MT"/>
        <family val="2"/>
      </rPr>
      <t>Uklanjanje stalnog urinarnog katetera</t>
    </r>
  </si>
  <si>
    <r>
      <rPr>
        <sz val="10"/>
        <rFont val="Arial MT"/>
        <family val="2"/>
      </rPr>
      <t>36812-00</t>
    </r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</si>
  <si>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</si>
  <si>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</si>
  <si>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</si>
  <si>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</si>
  <si>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</si>
  <si>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</si>
  <si>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</si>
  <si>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</si>
  <si>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</si>
  <si>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</si>
  <si>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>Процедура ревизије на куку, са врло тешким КК</t>
  </si>
  <si>
    <t>I31B</t>
  </si>
  <si>
    <t>Процедура ревизије на куку, без врло тешких КК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</si>
  <si>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</si>
  <si>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</si>
  <si>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</si>
  <si>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</si>
  <si>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</si>
  <si>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</si>
  <si>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</si>
  <si>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</si>
  <si>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</si>
  <si>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</si>
  <si>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</si>
  <si>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</si>
  <si>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</si>
  <si>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</si>
  <si>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</si>
  <si>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</si>
  <si>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</si>
  <si>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</si>
  <si>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</si>
  <si>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</si>
  <si>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</si>
  <si>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</si>
  <si>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</si>
  <si>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</si>
  <si>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</si>
  <si>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</si>
  <si>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</si>
  <si>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r>
      <rPr>
        <sz val="9"/>
        <rFont val="Arial MT"/>
        <family val="2"/>
      </rPr>
      <t>Ekscizija polipa na spoljašnjem uvu</t>
    </r>
  </si>
  <si>
    <r>
      <rPr>
        <sz val="10"/>
        <rFont val="Arial MT"/>
        <family val="2"/>
      </rPr>
      <t>41626-00</t>
    </r>
  </si>
  <si>
    <r>
      <rPr>
        <sz val="9"/>
        <rFont val="Arial MT"/>
        <family val="2"/>
      </rPr>
      <t>Miringotomija, jednostrana</t>
    </r>
  </si>
  <si>
    <r>
      <rPr>
        <sz val="10"/>
        <rFont val="Arial MT"/>
        <family val="2"/>
      </rPr>
      <t>41629-00</t>
    </r>
  </si>
  <si>
    <r>
      <rPr>
        <sz val="9"/>
        <rFont val="Arial MT"/>
        <family val="2"/>
      </rPr>
      <t>Eksploracija srednjeg uva</t>
    </r>
  </si>
  <si>
    <r>
      <rPr>
        <sz val="10"/>
        <rFont val="Arial MT"/>
        <family val="2"/>
      </rPr>
      <t>41647-00</t>
    </r>
  </si>
  <si>
    <r>
      <rPr>
        <sz val="9"/>
        <rFont val="Arial MT"/>
        <family val="2"/>
      </rPr>
      <t>Toaleta uva, jednostrano</t>
    </r>
  </si>
  <si>
    <r>
      <rPr>
        <sz val="10"/>
        <rFont val="Arial MT"/>
        <family val="2"/>
      </rPr>
      <t>41647-01</t>
    </r>
  </si>
  <si>
    <r>
      <rPr>
        <sz val="9"/>
        <rFont val="Arial MT"/>
        <family val="2"/>
      </rPr>
      <t>Toaleta uva, obostrano</t>
    </r>
  </si>
  <si>
    <r>
      <rPr>
        <sz val="10"/>
        <rFont val="Arial MT"/>
        <family val="2"/>
      </rPr>
      <t>41668-00</t>
    </r>
  </si>
  <si>
    <r>
      <rPr>
        <sz val="9"/>
        <rFont val="Arial MT"/>
        <family val="2"/>
      </rPr>
      <t>Uklanjanje nazalnih polipa</t>
    </r>
  </si>
  <si>
    <r>
      <rPr>
        <sz val="10"/>
        <rFont val="Arial MT"/>
        <family val="2"/>
      </rPr>
      <t>41671-02</t>
    </r>
  </si>
  <si>
    <r>
      <rPr>
        <sz val="9"/>
        <rFont val="Arial MT"/>
        <family val="2"/>
      </rPr>
      <t>Septoplastika</t>
    </r>
  </si>
  <si>
    <r>
      <rPr>
        <sz val="10"/>
        <rFont val="Arial MT"/>
        <family val="2"/>
      </rPr>
      <t>41677-00</t>
    </r>
  </si>
  <si>
    <r>
      <rPr>
        <sz val="9"/>
        <rFont val="Arial MT"/>
        <family val="2"/>
      </rPr>
      <t xml:space="preserve">Zaustavljanje krvarenja iz prednjeg dela nosa tamponadom i/ili
</t>
    </r>
    <r>
      <rPr>
        <sz val="9"/>
        <rFont val="Arial MT"/>
        <family val="2"/>
      </rPr>
      <t>kauterizacijom</t>
    </r>
  </si>
  <si>
    <r>
      <rPr>
        <sz val="10"/>
        <rFont val="Arial MT"/>
        <family val="2"/>
      </rPr>
      <t>41704-00</t>
    </r>
  </si>
  <si>
    <r>
      <rPr>
        <sz val="9"/>
        <rFont val="Arial MT"/>
        <family val="2"/>
      </rPr>
      <t>Aspiracija i lavaža nazalnih sinusa kroz prirodna ušća</t>
    </r>
  </si>
  <si>
    <r>
      <rPr>
        <sz val="10"/>
        <rFont val="Arial MT"/>
        <family val="2"/>
      </rPr>
      <t>41710-00</t>
    </r>
  </si>
  <si>
    <r>
      <rPr>
        <sz val="9"/>
        <rFont val="Arial MT"/>
        <family val="2"/>
      </rPr>
      <t>Radikalna maksilarna antrostomija, jednostrana</t>
    </r>
  </si>
  <si>
    <r>
      <rPr>
        <sz val="10"/>
        <rFont val="Arial MT"/>
        <family val="2"/>
      </rPr>
      <t>41789-00</t>
    </r>
  </si>
  <si>
    <r>
      <rPr>
        <sz val="9"/>
        <rFont val="Arial MT"/>
        <family val="2"/>
      </rPr>
      <t>Tonzilektomija bez adenoidektomije</t>
    </r>
  </si>
  <si>
    <r>
      <rPr>
        <sz val="10"/>
        <rFont val="Arial MT"/>
        <family val="2"/>
      </rPr>
      <t>41789-01</t>
    </r>
  </si>
  <si>
    <r>
      <rPr>
        <sz val="9"/>
        <rFont val="Arial MT"/>
        <family val="2"/>
      </rPr>
      <t>Tonzilektomija sa adenoidektomijom</t>
    </r>
  </si>
  <si>
    <r>
      <rPr>
        <sz val="10"/>
        <rFont val="Arial MT"/>
        <family val="2"/>
      </rPr>
      <t>41801-00</t>
    </r>
  </si>
  <si>
    <r>
      <rPr>
        <sz val="9"/>
        <rFont val="Arial MT"/>
        <family val="2"/>
      </rPr>
      <t>Adenoidektomija bez tonzilektomije</t>
    </r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</si>
  <si>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</si>
  <si>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</si>
  <si>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</si>
  <si>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</si>
  <si>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</si>
  <si>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</si>
  <si>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Број нових пацијената на листи чекања у 2023</t>
  </si>
  <si>
    <t>Назив здравствене установе:Општа болница"Стефан Високи"Смедеревска Паланка</t>
  </si>
  <si>
    <t>Матични број здравствене установе:  6113079</t>
  </si>
  <si>
    <t>Укупан број дана у COVID статусу</t>
  </si>
  <si>
    <t xml:space="preserve">Оболели од Dg: U07.1; U07.2; B34.0; B34.2 и B34.9 </t>
  </si>
  <si>
    <t>Ампутација због поремећаја циркулаторног система, осим горњих екстремитета и прста на нози, без врло тешких КК</t>
  </si>
  <si>
    <t>F12A</t>
  </si>
  <si>
    <r>
      <rPr>
        <sz val="9"/>
        <rFont val="Arial MT"/>
        <family val="2"/>
      </rPr>
      <t>Mikrolaringoskopija sa uklanjanjem lezija</t>
    </r>
  </si>
  <si>
    <r>
      <rPr>
        <sz val="10"/>
        <rFont val="Arial MT"/>
        <family val="2"/>
      </rPr>
      <t>41881-01</t>
    </r>
  </si>
  <si>
    <r>
      <rPr>
        <sz val="9"/>
        <rFont val="Arial MT"/>
        <family val="2"/>
      </rPr>
      <t>Otvorena traheostomija, stalna</t>
    </r>
  </si>
  <si>
    <r>
      <rPr>
        <sz val="10"/>
        <rFont val="Arial MT"/>
        <family val="2"/>
      </rPr>
      <t>42503-00</t>
    </r>
  </si>
  <si>
    <r>
      <rPr>
        <sz val="9"/>
        <rFont val="Arial MT"/>
        <family val="2"/>
      </rPr>
      <t>Oftalmološki pregled</t>
    </r>
  </si>
  <si>
    <r>
      <rPr>
        <sz val="10"/>
        <rFont val="Arial MT"/>
        <family val="2"/>
      </rPr>
      <t>42575-00</t>
    </r>
  </si>
  <si>
    <r>
      <rPr>
        <sz val="9"/>
        <rFont val="Arial MT"/>
        <family val="2"/>
      </rPr>
      <t>Ekscizija ciste na tarzalnoj ploči</t>
    </r>
  </si>
  <si>
    <r>
      <rPr>
        <sz val="10"/>
        <rFont val="Arial MT"/>
        <family val="2"/>
      </rPr>
      <t>42584-00</t>
    </r>
  </si>
  <si>
    <r>
      <rPr>
        <sz val="9"/>
        <rFont val="Arial MT"/>
        <family val="2"/>
      </rPr>
      <t>Tarzorafija</t>
    </r>
  </si>
  <si>
    <r>
      <rPr>
        <sz val="10"/>
        <rFont val="Arial MT"/>
        <family val="2"/>
      </rPr>
      <t>42596-00</t>
    </r>
  </si>
  <si>
    <r>
      <rPr>
        <sz val="9"/>
        <rFont val="Arial MT"/>
        <family val="2"/>
      </rPr>
      <t>Incizija suzne kesice</t>
    </r>
  </si>
  <si>
    <r>
      <rPr>
        <sz val="10"/>
        <rFont val="Arial MT"/>
        <family val="2"/>
      </rPr>
      <t>42614-01</t>
    </r>
  </si>
  <si>
    <r>
      <rPr>
        <sz val="9"/>
        <rFont val="Arial MT"/>
        <family val="2"/>
      </rPr>
      <t>Sondiranje lakrimalnih prolaza, jednostrano</t>
    </r>
  </si>
  <si>
    <r>
      <rPr>
        <sz val="10"/>
        <rFont val="Arial MT"/>
        <family val="2"/>
      </rPr>
      <t>42650-00</t>
    </r>
  </si>
  <si>
    <r>
      <rPr>
        <sz val="9"/>
        <rFont val="Arial MT"/>
        <family val="2"/>
      </rPr>
      <t>Debridman epitela rožnjače</t>
    </r>
  </si>
  <si>
    <r>
      <rPr>
        <sz val="10"/>
        <rFont val="Arial MT"/>
        <family val="2"/>
      </rPr>
      <t>42668-00</t>
    </r>
  </si>
  <si>
    <r>
      <rPr>
        <sz val="9"/>
        <rFont val="Arial MT"/>
        <family val="2"/>
      </rPr>
      <t>Uklanjanje šavova na rožnjači</t>
    </r>
  </si>
  <si>
    <r>
      <rPr>
        <sz val="10"/>
        <rFont val="Arial MT"/>
        <family val="2"/>
      </rPr>
      <t>42686-00</t>
    </r>
  </si>
  <si>
    <r>
      <rPr>
        <sz val="9"/>
        <rFont val="Arial MT"/>
        <family val="2"/>
      </rPr>
      <t>Ekscizija pterigijuma</t>
    </r>
  </si>
  <si>
    <r>
      <rPr>
        <sz val="10"/>
        <rFont val="Arial MT"/>
        <family val="2"/>
      </rPr>
      <t>42770-00</t>
    </r>
  </si>
  <si>
    <r>
      <rPr>
        <sz val="9"/>
        <rFont val="Arial MT"/>
        <family val="2"/>
      </rPr>
      <t>Uništavanje cilijarnog tela</t>
    </r>
  </si>
  <si>
    <r>
      <rPr>
        <sz val="10"/>
        <rFont val="Arial MT"/>
        <family val="2"/>
      </rPr>
      <t>42824-00</t>
    </r>
  </si>
  <si>
    <r>
      <rPr>
        <sz val="9"/>
        <rFont val="Arial MT"/>
        <family val="2"/>
      </rPr>
      <t>Retrobulbarna injekcija alkohola ili drugih lekova</t>
    </r>
  </si>
  <si>
    <r>
      <rPr>
        <sz val="10"/>
        <rFont val="Arial MT"/>
        <family val="2"/>
      </rPr>
      <t>42824-01</t>
    </r>
  </si>
  <si>
    <r>
      <rPr>
        <sz val="9"/>
        <rFont val="Arial MT"/>
        <family val="2"/>
      </rPr>
      <t>Subkonjunktivna primena leka</t>
    </r>
  </si>
  <si>
    <r>
      <rPr>
        <sz val="10"/>
        <rFont val="Arial MT"/>
        <family val="2"/>
      </rPr>
      <t>43801-00</t>
    </r>
  </si>
  <si>
    <r>
      <rPr>
        <sz val="9"/>
        <rFont val="Arial MT"/>
        <family val="2"/>
      </rPr>
      <t>Korekcija malrotacije creva</t>
    </r>
  </si>
  <si>
    <r>
      <rPr>
        <sz val="10"/>
        <rFont val="Arial MT"/>
        <family val="2"/>
      </rPr>
      <t>44338-00</t>
    </r>
  </si>
  <si>
    <r>
      <rPr>
        <sz val="9"/>
        <rFont val="Arial MT"/>
        <family val="2"/>
      </rPr>
      <t>Amputacija prsta na nozi</t>
    </r>
  </si>
  <si>
    <r>
      <rPr>
        <sz val="10"/>
        <rFont val="Arial MT"/>
        <family val="2"/>
      </rPr>
      <t>44367-00</t>
    </r>
  </si>
  <si>
    <r>
      <rPr>
        <sz val="9"/>
        <rFont val="Arial MT"/>
        <family val="2"/>
      </rPr>
      <t>Amputacija iznad linije kolena</t>
    </r>
  </si>
  <si>
    <r>
      <rPr>
        <sz val="10"/>
        <rFont val="Arial MT"/>
        <family val="2"/>
      </rPr>
      <t>44367-02</t>
    </r>
  </si>
  <si>
    <r>
      <rPr>
        <sz val="9"/>
        <rFont val="Arial MT"/>
        <family val="2"/>
      </rPr>
      <t>Amputacija ispod kolena</t>
    </r>
  </si>
  <si>
    <r>
      <rPr>
        <sz val="10"/>
        <rFont val="Arial MT"/>
        <family val="2"/>
      </rPr>
      <t>45626-00</t>
    </r>
  </si>
  <si>
    <r>
      <rPr>
        <sz val="9"/>
        <rFont val="Arial MT"/>
        <family val="2"/>
      </rPr>
      <t>Korekcija ektropiona ili entropiona tehnikom šavova</t>
    </r>
  </si>
  <si>
    <r>
      <rPr>
        <sz val="10"/>
        <rFont val="Arial MT"/>
        <family val="2"/>
      </rPr>
      <t>46426-00</t>
    </r>
  </si>
  <si>
    <r>
      <rPr>
        <sz val="9"/>
        <rFont val="Arial MT"/>
        <family val="2"/>
      </rPr>
      <t>Primarna reparacija tetive fleksora šake, proksimalno od fibrozne ovojnice tetiva fleksora prstiju (u nivou metakarpalnih glavica, A1 puli)</t>
    </r>
  </si>
  <si>
    <r>
      <rPr>
        <sz val="10"/>
        <rFont val="Arial MT"/>
        <family val="2"/>
      </rPr>
      <t>46465-00</t>
    </r>
  </si>
  <si>
    <r>
      <rPr>
        <sz val="9"/>
        <rFont val="Arial MT"/>
        <family val="2"/>
      </rPr>
      <t>Amputacija prsta</t>
    </r>
  </si>
  <si>
    <r>
      <rPr>
        <sz val="10"/>
        <rFont val="Arial MT"/>
        <family val="2"/>
      </rPr>
      <t>46483-00</t>
    </r>
  </si>
  <si>
    <r>
      <rPr>
        <sz val="9"/>
        <rFont val="Arial MT"/>
        <family val="2"/>
      </rPr>
      <t>Revizija amputacionog patrljka na šaci ili prstu</t>
    </r>
  </si>
  <si>
    <r>
      <rPr>
        <sz val="10"/>
        <rFont val="Arial MT"/>
        <family val="2"/>
      </rPr>
      <t>46494-00</t>
    </r>
  </si>
  <si>
    <r>
      <rPr>
        <sz val="9"/>
        <rFont val="Arial MT"/>
        <family val="2"/>
      </rPr>
      <t>Ekscizija gangliona šake</t>
    </r>
  </si>
  <si>
    <r>
      <rPr>
        <sz val="10"/>
        <rFont val="Arial MT"/>
        <family val="2"/>
      </rPr>
      <t>46516-00</t>
    </r>
  </si>
  <si>
    <r>
      <rPr>
        <sz val="9"/>
        <rFont val="Arial MT"/>
        <family val="2"/>
      </rPr>
      <t>Obrada nokta na prstu šake</t>
    </r>
  </si>
  <si>
    <r>
      <rPr>
        <sz val="10"/>
        <rFont val="Arial MT"/>
        <family val="2"/>
      </rPr>
      <t>46516-01</t>
    </r>
  </si>
  <si>
    <r>
      <rPr>
        <sz val="9"/>
        <rFont val="Arial MT"/>
        <family val="2"/>
      </rPr>
      <t>Uklanjanje nokta na prstu šake</t>
    </r>
  </si>
  <si>
    <r>
      <rPr>
        <sz val="10"/>
        <rFont val="Arial MT"/>
        <family val="2"/>
      </rPr>
      <t>47009-00</t>
    </r>
  </si>
  <si>
    <r>
      <rPr>
        <sz val="9"/>
        <rFont val="Arial MT"/>
        <family val="2"/>
      </rPr>
      <t>Zatvorena repozicija iščašenja ramena</t>
    </r>
  </si>
  <si>
    <r>
      <rPr>
        <sz val="10"/>
        <rFont val="Arial MT"/>
        <family val="2"/>
      </rPr>
      <t>47018-00</t>
    </r>
  </si>
  <si>
    <r>
      <rPr>
        <sz val="9"/>
        <rFont val="Arial MT"/>
        <family val="2"/>
      </rPr>
      <t>Zatvorena repozicija iščašenja lakta</t>
    </r>
  </si>
  <si>
    <r>
      <rPr>
        <sz val="10"/>
        <rFont val="Arial MT"/>
        <family val="2"/>
      </rPr>
      <t>47048-00</t>
    </r>
  </si>
  <si>
    <r>
      <rPr>
        <sz val="9"/>
        <rFont val="Arial MT"/>
        <family val="2"/>
      </rPr>
      <t>Zatvorena repozicija iščašenja zgloba kuka</t>
    </r>
  </si>
  <si>
    <r>
      <rPr>
        <sz val="10"/>
        <rFont val="Arial MT"/>
        <family val="2"/>
      </rPr>
      <t>47324-00</t>
    </r>
  </si>
  <si>
    <r>
      <rPr>
        <sz val="9"/>
        <rFont val="Arial MT"/>
        <family val="2"/>
      </rPr>
      <t>Zatvorena repozicija preloma proksimalnog članka prsta na ruci</t>
    </r>
  </si>
  <si>
    <r>
      <rPr>
        <sz val="10"/>
        <rFont val="Arial MT"/>
        <family val="2"/>
      </rPr>
      <t>47336-00</t>
    </r>
  </si>
  <si>
    <r>
      <rPr>
        <sz val="9"/>
        <rFont val="Arial MT"/>
        <family val="2"/>
      </rPr>
      <t>Zatvorena repozicija preloma metakarpusa</t>
    </r>
  </si>
  <si>
    <r>
      <rPr>
        <sz val="10"/>
        <rFont val="Arial MT"/>
        <family val="2"/>
      </rPr>
      <t>47354-00</t>
    </r>
  </si>
  <si>
    <r>
      <rPr>
        <sz val="9"/>
        <rFont val="Arial MT"/>
        <family val="2"/>
      </rPr>
      <t>Zatvorena repozicija preloma skafoidne kosti</t>
    </r>
  </si>
  <si>
    <r>
      <rPr>
        <sz val="10"/>
        <rFont val="Arial MT"/>
        <family val="2"/>
      </rPr>
      <t>47363-00</t>
    </r>
  </si>
  <si>
    <r>
      <rPr>
        <sz val="9"/>
        <rFont val="Arial MT"/>
        <family val="2"/>
      </rPr>
      <t>Zatvorena repozicija preloma distalnog dela radijusa</t>
    </r>
  </si>
  <si>
    <r>
      <rPr>
        <sz val="10"/>
        <rFont val="Arial MT"/>
        <family val="2"/>
      </rPr>
      <t>47363-01</t>
    </r>
  </si>
  <si>
    <r>
      <rPr>
        <sz val="9"/>
        <rFont val="Arial MT"/>
        <family val="2"/>
      </rPr>
      <t>Zatvorena repozicija preloma distalnog dela ulne</t>
    </r>
  </si>
  <si>
    <r>
      <rPr>
        <sz val="10"/>
        <rFont val="Arial MT"/>
        <family val="2"/>
      </rPr>
      <t>47381-01</t>
    </r>
  </si>
  <si>
    <r>
      <rPr>
        <sz val="9"/>
        <rFont val="Arial MT"/>
        <family val="2"/>
      </rPr>
      <t>Zatvorena repozicija preloma tela ulne</t>
    </r>
  </si>
  <si>
    <r>
      <rPr>
        <sz val="10"/>
        <rFont val="Arial MT"/>
        <family val="2"/>
      </rPr>
      <t>47390-00</t>
    </r>
  </si>
  <si>
    <r>
      <rPr>
        <sz val="9"/>
        <rFont val="Arial MT"/>
        <family val="2"/>
      </rPr>
      <t>Zatvorena repozicija preloma tela radijusa i ulne</t>
    </r>
  </si>
  <si>
    <r>
      <rPr>
        <sz val="10"/>
        <rFont val="Arial MT"/>
        <family val="2"/>
      </rPr>
      <t>47396-00</t>
    </r>
  </si>
  <si>
    <r>
      <rPr>
        <sz val="9"/>
        <rFont val="Arial MT"/>
        <family val="2"/>
      </rPr>
      <t>Zatvorena repozicija preloma olekranona</t>
    </r>
  </si>
  <si>
    <r>
      <rPr>
        <sz val="10"/>
        <rFont val="Arial MT"/>
        <family val="2"/>
      </rPr>
      <t>47399-01</t>
    </r>
  </si>
  <si>
    <r>
      <rPr>
        <sz val="9"/>
        <rFont val="Arial MT"/>
        <family val="2"/>
      </rPr>
      <t xml:space="preserve">Otvorena repozicija preloma olekranona sa unutrašnjom
</t>
    </r>
    <r>
      <rPr>
        <sz val="9"/>
        <rFont val="Arial MT"/>
        <family val="2"/>
      </rPr>
      <t>fiksacijom</t>
    </r>
  </si>
  <si>
    <r>
      <rPr>
        <sz val="10"/>
        <rFont val="Arial MT"/>
        <family val="2"/>
      </rPr>
      <t>47426-00</t>
    </r>
  </si>
  <si>
    <r>
      <rPr>
        <sz val="9"/>
        <rFont val="Arial MT"/>
        <family val="2"/>
      </rPr>
      <t>Zatvorena repozicija preloma proksimalnog dela humerusa</t>
    </r>
  </si>
  <si>
    <r>
      <rPr>
        <sz val="10"/>
        <rFont val="Arial MT"/>
        <family val="2"/>
      </rPr>
      <t>47447-00</t>
    </r>
  </si>
  <si>
    <r>
      <rPr>
        <sz val="9"/>
        <rFont val="Arial MT"/>
        <family val="2"/>
      </rPr>
      <t>Zatvorena repozicija preloma tela humerusa</t>
    </r>
  </si>
  <si>
    <r>
      <rPr>
        <sz val="10"/>
        <rFont val="Arial MT"/>
        <family val="2"/>
      </rPr>
      <t>47456-00</t>
    </r>
  </si>
  <si>
    <r>
      <rPr>
        <sz val="9"/>
        <rFont val="Arial MT"/>
        <family val="2"/>
      </rPr>
      <t>Zatvorena repozicija preloma distalnog dela humerusa</t>
    </r>
  </si>
  <si>
    <r>
      <rPr>
        <sz val="10"/>
        <rFont val="Arial MT"/>
        <family val="2"/>
      </rPr>
      <t>47462-00</t>
    </r>
  </si>
  <si>
    <r>
      <rPr>
        <sz val="9"/>
        <rFont val="Arial MT"/>
        <family val="2"/>
      </rPr>
      <t>Zatvorena repozicija preloma ključne kosti</t>
    </r>
  </si>
  <si>
    <r>
      <rPr>
        <sz val="10"/>
        <rFont val="Arial MT"/>
        <family val="2"/>
      </rPr>
      <t>47516-00</t>
    </r>
  </si>
  <si>
    <r>
      <rPr>
        <sz val="9"/>
        <rFont val="Arial MT"/>
        <family val="2"/>
      </rPr>
      <t>Trakcija zbog preloma femura</t>
    </r>
  </si>
  <si>
    <r>
      <rPr>
        <sz val="10"/>
        <rFont val="Arial MT"/>
        <family val="2"/>
      </rPr>
      <t>47519-00</t>
    </r>
  </si>
  <si>
    <r>
      <rPr>
        <sz val="9"/>
        <rFont val="Arial MT"/>
        <family val="2"/>
      </rPr>
      <t xml:space="preserve">Unutrašnja fiksacija preloma trohanternog ili subkapitalnog dela
</t>
    </r>
    <r>
      <rPr>
        <sz val="9"/>
        <rFont val="Arial MT"/>
        <family val="2"/>
      </rPr>
      <t>femura</t>
    </r>
  </si>
  <si>
    <r>
      <rPr>
        <sz val="10"/>
        <rFont val="Arial MT"/>
        <family val="2"/>
      </rPr>
      <t>47528-01</t>
    </r>
  </si>
  <si>
    <r>
      <rPr>
        <sz val="9"/>
        <rFont val="Arial MT"/>
        <family val="2"/>
      </rPr>
      <t>Otvorena repozicija preloma femura sa unutrašnjom fiksacijom</t>
    </r>
  </si>
  <si>
    <r>
      <rPr>
        <sz val="10"/>
        <rFont val="Arial MT"/>
        <family val="2"/>
      </rPr>
      <t>47564-00</t>
    </r>
  </si>
  <si>
    <r>
      <rPr>
        <sz val="9"/>
        <rFont val="Arial MT"/>
        <family val="2"/>
      </rPr>
      <t>Zatvorena repozicija preloma tela tibije</t>
    </r>
  </si>
  <si>
    <r>
      <rPr>
        <sz val="10"/>
        <rFont val="Arial MT"/>
        <family val="2"/>
      </rPr>
      <t>47576-00</t>
    </r>
  </si>
  <si>
    <r>
      <rPr>
        <sz val="9"/>
        <rFont val="Arial MT"/>
        <family val="2"/>
      </rPr>
      <t>Imobilizacija preloma fibule</t>
    </r>
  </si>
  <si>
    <r>
      <rPr>
        <sz val="10"/>
        <rFont val="Arial MT"/>
        <family val="2"/>
      </rPr>
      <t>47579-00</t>
    </r>
  </si>
  <si>
    <r>
      <rPr>
        <sz val="9"/>
        <rFont val="Arial MT"/>
        <family val="2"/>
      </rPr>
      <t>Imobilizacija preloma patele</t>
    </r>
  </si>
  <si>
    <r>
      <rPr>
        <sz val="10"/>
        <rFont val="Arial MT"/>
        <family val="2"/>
      </rPr>
      <t>47597-00</t>
    </r>
  </si>
  <si>
    <r>
      <rPr>
        <sz val="9"/>
        <rFont val="Arial MT"/>
        <family val="2"/>
      </rPr>
      <t>Zatvorena repozicija preloma skočnog zgloba</t>
    </r>
  </si>
  <si>
    <r>
      <rPr>
        <sz val="10"/>
        <rFont val="Arial MT"/>
        <family val="2"/>
      </rPr>
      <t>47606-00</t>
    </r>
  </si>
  <si>
    <r>
      <rPr>
        <sz val="9"/>
        <rFont val="Arial MT"/>
        <family val="2"/>
      </rPr>
      <t>Imobilizacija preloma petne kosti</t>
    </r>
  </si>
  <si>
    <r>
      <rPr>
        <sz val="10"/>
        <rFont val="Arial MT"/>
        <family val="2"/>
      </rPr>
      <t>47636-00</t>
    </r>
  </si>
  <si>
    <r>
      <rPr>
        <sz val="9"/>
        <rFont val="Arial MT"/>
        <family val="2"/>
      </rPr>
      <t>Zatvorena repozicija preloma metatarzusa</t>
    </r>
  </si>
  <si>
    <r>
      <rPr>
        <sz val="10"/>
        <rFont val="Arial MT"/>
        <family val="2"/>
      </rPr>
      <t>47663-00</t>
    </r>
  </si>
  <si>
    <r>
      <rPr>
        <sz val="9"/>
        <rFont val="Arial MT"/>
        <family val="2"/>
      </rPr>
      <t>Zatvorena repozicija preloma članka palca na nozi</t>
    </r>
  </si>
  <si>
    <r>
      <rPr>
        <sz val="10"/>
        <rFont val="Arial MT"/>
        <family val="2"/>
      </rPr>
      <t>47738-00</t>
    </r>
  </si>
  <si>
    <r>
      <rPr>
        <sz val="9"/>
        <rFont val="Arial MT"/>
        <family val="2"/>
      </rPr>
      <t>Zatvorena repozicija preloma nosne kosti</t>
    </r>
  </si>
  <si>
    <r>
      <rPr>
        <sz val="10"/>
        <rFont val="Arial MT"/>
        <family val="2"/>
      </rPr>
      <t>47906-00</t>
    </r>
  </si>
  <si>
    <r>
      <rPr>
        <sz val="9"/>
        <rFont val="Arial MT"/>
        <family val="2"/>
      </rPr>
      <t>Obrada nokta na prstu stopala</t>
    </r>
  </si>
  <si>
    <r>
      <rPr>
        <sz val="10"/>
        <rFont val="Arial MT"/>
        <family val="2"/>
      </rPr>
      <t>47906-01</t>
    </r>
  </si>
  <si>
    <r>
      <rPr>
        <sz val="9"/>
        <rFont val="Arial MT"/>
        <family val="2"/>
      </rPr>
      <t>Uklanjanje nokta na prstu stopala</t>
    </r>
  </si>
  <si>
    <r>
      <rPr>
        <sz val="10"/>
        <rFont val="Arial MT"/>
        <family val="2"/>
      </rPr>
      <t>47915-00</t>
    </r>
  </si>
  <si>
    <r>
      <rPr>
        <sz val="9"/>
        <rFont val="Arial MT"/>
        <family val="2"/>
      </rPr>
      <t>Klinasta resekcija uraslog nokta na prstu stopala</t>
    </r>
  </si>
  <si>
    <r>
      <rPr>
        <sz val="10"/>
        <rFont val="Arial MT"/>
        <family val="2"/>
      </rPr>
      <t>47927-00</t>
    </r>
  </si>
  <si>
    <r>
      <rPr>
        <sz val="9"/>
        <rFont val="Arial MT"/>
        <family val="2"/>
      </rPr>
      <t xml:space="preserve">Odstranjenje klina, zavrtnja ili žice, neklasifikovano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</si>
  <si>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47930-00</t>
    </r>
  </si>
  <si>
    <r>
      <rPr>
        <sz val="9"/>
        <rFont val="Arial MT"/>
        <family val="2"/>
      </rPr>
      <t xml:space="preserve">Odstranjenje ploče, šipke ili klina, neklasifikovano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</si>
  <si>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47954-00</t>
    </r>
  </si>
  <si>
    <r>
      <rPr>
        <sz val="9"/>
        <rFont val="Arial MT"/>
        <family val="2"/>
      </rPr>
      <t>Reparacija tetive, neklasifikovana na drugom mestu</t>
    </r>
  </si>
  <si>
    <r>
      <rPr>
        <sz val="10"/>
        <rFont val="Arial MT"/>
        <family val="2"/>
      </rPr>
      <t>49315-00</t>
    </r>
  </si>
  <si>
    <r>
      <rPr>
        <sz val="9"/>
        <rFont val="Arial MT"/>
        <family val="2"/>
      </rPr>
      <t>Delimična artroplastika zgloba kuka</t>
    </r>
  </si>
  <si>
    <r>
      <rPr>
        <sz val="10"/>
        <rFont val="Arial MT"/>
        <family val="2"/>
      </rPr>
      <t>49318-00</t>
    </r>
  </si>
  <si>
    <r>
      <rPr>
        <sz val="9"/>
        <rFont val="Arial MT"/>
        <family val="2"/>
      </rPr>
      <t>Potpuna artroplastika zgloba kuka, jednostrana</t>
    </r>
  </si>
  <si>
    <r>
      <rPr>
        <sz val="10"/>
        <rFont val="Arial MT"/>
        <family val="2"/>
      </rPr>
      <t>49518-00</t>
    </r>
  </si>
  <si>
    <r>
      <rPr>
        <sz val="9"/>
        <rFont val="Arial MT"/>
        <family val="2"/>
      </rPr>
      <t>Potpuna artroplastika kolena, jednostrano</t>
    </r>
  </si>
  <si>
    <r>
      <rPr>
        <sz val="10"/>
        <rFont val="Arial MT"/>
        <family val="2"/>
      </rPr>
      <t>49721-00</t>
    </r>
  </si>
  <si>
    <r>
      <rPr>
        <sz val="9"/>
        <rFont val="Arial MT"/>
        <family val="2"/>
      </rPr>
      <t>Imobilizacija Ahilove tetive</t>
    </r>
  </si>
  <si>
    <r>
      <rPr>
        <sz val="10"/>
        <rFont val="Arial MT"/>
        <family val="2"/>
      </rPr>
      <t>50124-00</t>
    </r>
  </si>
  <si>
    <r>
      <rPr>
        <sz val="9"/>
        <rFont val="Arial MT"/>
        <family val="2"/>
      </rPr>
      <t xml:space="preserve">Aspiracija zgloba ili neke druge sinovijske šupljine,
</t>
    </r>
    <r>
      <rPr>
        <sz val="9"/>
        <rFont val="Arial MT"/>
        <family val="2"/>
      </rPr>
      <t>neklasifikovana na drugom mestu</t>
    </r>
  </si>
  <si>
    <r>
      <rPr>
        <sz val="10"/>
        <rFont val="Arial MT"/>
        <family val="2"/>
      </rPr>
      <t>50124-01</t>
    </r>
  </si>
  <si>
    <r>
      <rPr>
        <sz val="9"/>
        <rFont val="Arial MT"/>
        <family val="2"/>
      </rPr>
      <t xml:space="preserve">Primena sredstva u zglob ili neku drugu sinovijsku šupljinu,
</t>
    </r>
    <r>
      <rPr>
        <sz val="9"/>
        <rFont val="Arial MT"/>
        <family val="2"/>
      </rPr>
      <t>neklasifikovana na drugom mestu</t>
    </r>
  </si>
  <si>
    <r>
      <rPr>
        <sz val="10"/>
        <rFont val="Arial MT"/>
        <family val="2"/>
      </rPr>
      <t>55028-00</t>
    </r>
  </si>
  <si>
    <r>
      <rPr>
        <sz val="9"/>
        <rFont val="Arial MT"/>
        <family val="2"/>
      </rPr>
      <t>Ultrazvučni pregled glave</t>
    </r>
  </si>
  <si>
    <r>
      <rPr>
        <sz val="10"/>
        <rFont val="Arial MT"/>
        <family val="2"/>
      </rPr>
      <t>55032-00</t>
    </r>
  </si>
  <si>
    <r>
      <rPr>
        <sz val="9"/>
        <rFont val="Arial MT"/>
        <family val="2"/>
      </rPr>
      <t>Ultrazvučni pregled vrata</t>
    </r>
  </si>
  <si>
    <r>
      <rPr>
        <sz val="10"/>
        <rFont val="Arial MT"/>
        <family val="2"/>
      </rPr>
      <t>55036-00</t>
    </r>
  </si>
  <si>
    <r>
      <rPr>
        <sz val="9"/>
        <rFont val="Arial MT"/>
        <family val="2"/>
      </rPr>
      <t>Ultrazvučni pregled abdomena</t>
    </r>
  </si>
  <si>
    <r>
      <rPr>
        <sz val="10"/>
        <rFont val="Arial MT"/>
        <family val="2"/>
      </rPr>
      <t>55038-00</t>
    </r>
  </si>
  <si>
    <r>
      <rPr>
        <sz val="9"/>
        <rFont val="Arial MT"/>
        <family val="2"/>
      </rPr>
      <t>Ultrazvučni pregled urinarnog sistema</t>
    </r>
  </si>
  <si>
    <r>
      <rPr>
        <sz val="10"/>
        <rFont val="Arial MT"/>
        <family val="2"/>
      </rPr>
      <t>55048-00</t>
    </r>
  </si>
  <si>
    <r>
      <rPr>
        <sz val="9"/>
        <rFont val="Arial MT"/>
        <family val="2"/>
      </rPr>
      <t>Ultrazvučni pregled skrotuma</t>
    </r>
  </si>
  <si>
    <r>
      <rPr>
        <sz val="10"/>
        <rFont val="Arial MT"/>
        <family val="2"/>
      </rPr>
      <t>55070-00</t>
    </r>
  </si>
  <si>
    <r>
      <rPr>
        <sz val="9"/>
        <rFont val="Arial MT"/>
        <family val="2"/>
      </rPr>
      <t>Ultrazvučni pregled dojke, unilateralan</t>
    </r>
  </si>
  <si>
    <r>
      <rPr>
        <sz val="10"/>
        <rFont val="Arial MT"/>
        <family val="2"/>
      </rPr>
      <t>55076-00</t>
    </r>
  </si>
  <si>
    <r>
      <rPr>
        <sz val="9"/>
        <rFont val="Arial MT"/>
        <family val="2"/>
      </rPr>
      <t>Ultrazvučni pregled dojke, bilateralan</t>
    </r>
  </si>
  <si>
    <r>
      <rPr>
        <sz val="10"/>
        <rFont val="Arial MT"/>
        <family val="2"/>
      </rPr>
      <t>55084-00</t>
    </r>
  </si>
  <si>
    <r>
      <rPr>
        <sz val="9"/>
        <rFont val="Arial MT"/>
        <family val="2"/>
      </rPr>
      <t>Ultrazvučni pregled mokraćne bešike</t>
    </r>
  </si>
  <si>
    <r>
      <rPr>
        <sz val="10"/>
        <rFont val="Arial MT"/>
        <family val="2"/>
      </rPr>
      <t>55113-00</t>
    </r>
  </si>
  <si>
    <r>
      <rPr>
        <sz val="9"/>
        <rFont val="Arial MT"/>
        <family val="2"/>
      </rPr>
      <t xml:space="preserve">M-prikaz i dvodimenzionalni ultrazvučni pregled srca u realnom
</t>
    </r>
    <r>
      <rPr>
        <sz val="9"/>
        <rFont val="Arial MT"/>
        <family val="2"/>
      </rPr>
      <t>vremenu</t>
    </r>
  </si>
  <si>
    <r>
      <rPr>
        <sz val="10"/>
        <rFont val="Arial MT"/>
        <family val="2"/>
      </rPr>
      <t>55244-00</t>
    </r>
  </si>
  <si>
    <r>
      <rPr>
        <sz val="9"/>
        <rFont val="Arial MT"/>
        <family val="2"/>
      </rPr>
      <t xml:space="preserve">Ultrazvučni dupleks pregled vena donjih ekstremiteta,
</t>
    </r>
    <r>
      <rPr>
        <sz val="9"/>
        <rFont val="Arial MT"/>
        <family val="2"/>
      </rPr>
      <t>jednostrano</t>
    </r>
  </si>
  <si>
    <r>
      <rPr>
        <sz val="10"/>
        <rFont val="Arial MT"/>
        <family val="2"/>
      </rPr>
      <t>55244-01</t>
    </r>
  </si>
  <si>
    <r>
      <rPr>
        <sz val="9"/>
        <rFont val="Arial MT"/>
        <family val="2"/>
      </rPr>
      <t>Ultrazvučni dupleks pregled vena donjih ekstremiteta, dvostrano</t>
    </r>
  </si>
  <si>
    <r>
      <rPr>
        <sz val="10"/>
        <rFont val="Arial MT"/>
        <family val="2"/>
      </rPr>
      <t>55248-00</t>
    </r>
  </si>
  <si>
    <r>
      <rPr>
        <sz val="9"/>
        <rFont val="Arial MT"/>
        <family val="2"/>
      </rPr>
      <t xml:space="preserve">Ultrazvučni dupleks pregled arterija ili bajpasa gornjih
</t>
    </r>
    <r>
      <rPr>
        <sz val="9"/>
        <rFont val="Arial MT"/>
        <family val="2"/>
      </rPr>
      <t>ekstremiteta, jednostrano</t>
    </r>
  </si>
  <si>
    <r>
      <rPr>
        <sz val="10"/>
        <rFont val="Arial MT"/>
        <family val="2"/>
      </rPr>
      <t>55731-00</t>
    </r>
  </si>
  <si>
    <r>
      <rPr>
        <sz val="9"/>
        <rFont val="Arial MT"/>
        <family val="2"/>
      </rPr>
      <t>Ultrazvučni pregled ženskog pelvisa</t>
    </r>
  </si>
  <si>
    <r>
      <rPr>
        <sz val="10"/>
        <rFont val="Arial MT"/>
        <family val="2"/>
      </rPr>
      <t>55800-00</t>
    </r>
  </si>
  <si>
    <r>
      <rPr>
        <sz val="9"/>
        <rFont val="Arial MT"/>
        <family val="2"/>
      </rPr>
      <t>Ultrazvučni pregled šake ili ručnog zgloba</t>
    </r>
  </si>
  <si>
    <r>
      <rPr>
        <sz val="10"/>
        <rFont val="Arial MT"/>
        <family val="2"/>
      </rPr>
      <t>55804-00</t>
    </r>
  </si>
  <si>
    <r>
      <rPr>
        <sz val="9"/>
        <rFont val="Arial MT"/>
        <family val="2"/>
      </rPr>
      <t>Ultrazvučni pregled podlaktice ili lakta</t>
    </r>
  </si>
  <si>
    <r>
      <rPr>
        <sz val="10"/>
        <rFont val="Arial MT"/>
        <family val="2"/>
      </rPr>
      <t>55808-00</t>
    </r>
  </si>
  <si>
    <r>
      <rPr>
        <sz val="9"/>
        <rFont val="Arial MT"/>
        <family val="2"/>
      </rPr>
      <t>Ultrazvučni pregled ramena ili nadlaktice</t>
    </r>
  </si>
  <si>
    <r>
      <rPr>
        <sz val="10"/>
        <rFont val="Arial MT"/>
        <family val="2"/>
      </rPr>
      <t>55812-00</t>
    </r>
  </si>
  <si>
    <r>
      <rPr>
        <sz val="9"/>
        <rFont val="Arial MT"/>
        <family val="2"/>
      </rPr>
      <t>Ultrazvučni pregled grudnog koša ili trbušnog zida</t>
    </r>
  </si>
  <si>
    <r>
      <rPr>
        <sz val="10"/>
        <rFont val="Arial MT"/>
        <family val="2"/>
      </rPr>
      <t>55816-01</t>
    </r>
  </si>
  <si>
    <r>
      <rPr>
        <sz val="9"/>
        <rFont val="Arial MT"/>
        <family val="2"/>
      </rPr>
      <t>Ultrazvučni pregled prepona</t>
    </r>
  </si>
  <si>
    <r>
      <rPr>
        <sz val="10"/>
        <rFont val="Arial MT"/>
        <family val="2"/>
      </rPr>
      <t>55824-01</t>
    </r>
  </si>
  <si>
    <r>
      <rPr>
        <sz val="9"/>
        <rFont val="Arial MT"/>
        <family val="2"/>
      </rPr>
      <t>Ultrazvučni pregled bedra</t>
    </r>
  </si>
  <si>
    <r>
      <rPr>
        <sz val="10"/>
        <rFont val="Arial MT"/>
        <family val="2"/>
      </rPr>
      <t>55828-00</t>
    </r>
  </si>
  <si>
    <r>
      <rPr>
        <sz val="9"/>
        <rFont val="Arial MT"/>
        <family val="2"/>
      </rPr>
      <t>Ultrazvučni pregled kolena</t>
    </r>
  </si>
  <si>
    <r>
      <rPr>
        <sz val="10"/>
        <rFont val="Arial MT"/>
        <family val="2"/>
      </rPr>
      <t>55832-00</t>
    </r>
  </si>
  <si>
    <r>
      <rPr>
        <sz val="9"/>
        <rFont val="Arial MT"/>
        <family val="2"/>
      </rPr>
      <t>Ultrazvučni pregled potkolenice</t>
    </r>
  </si>
  <si>
    <r>
      <rPr>
        <sz val="10"/>
        <rFont val="Arial MT"/>
        <family val="2"/>
      </rPr>
      <t>55836-00</t>
    </r>
  </si>
  <si>
    <r>
      <rPr>
        <sz val="9"/>
        <rFont val="Arial MT"/>
        <family val="2"/>
      </rPr>
      <t>Ultrazvučni pregled gležnja ili stopala</t>
    </r>
  </si>
  <si>
    <r>
      <rPr>
        <sz val="10"/>
        <rFont val="Arial MT"/>
        <family val="2"/>
      </rPr>
      <t>55844-00</t>
    </r>
  </si>
  <si>
    <r>
      <rPr>
        <sz val="9"/>
        <rFont val="Arial MT"/>
        <family val="2"/>
      </rPr>
      <t>Ultrazvučni pregled kože i potkožnog tkiva</t>
    </r>
  </si>
  <si>
    <r>
      <rPr>
        <sz val="10"/>
        <rFont val="Arial MT"/>
        <family val="2"/>
      </rPr>
      <t>56001-00</t>
    </r>
  </si>
  <si>
    <r>
      <rPr>
        <sz val="9"/>
        <rFont val="Arial MT"/>
        <family val="2"/>
      </rPr>
      <t>Kompjuterizovana tomografija mozga</t>
    </r>
  </si>
  <si>
    <r>
      <rPr>
        <sz val="10"/>
        <rFont val="Arial MT"/>
        <family val="2"/>
      </rPr>
      <t>56007-00</t>
    </r>
  </si>
  <si>
    <r>
      <rPr>
        <sz val="9"/>
        <rFont val="Arial MT"/>
        <family val="2"/>
      </rPr>
      <t xml:space="preserve">Kompjuterizovana tomografija mozga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</si>
  <si>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56022-01</t>
    </r>
  </si>
  <si>
    <r>
      <rPr>
        <sz val="9"/>
        <rFont val="Arial MT"/>
        <family val="2"/>
      </rPr>
      <t>Kompjuterizovana tomografija paranazalnog sinusa</t>
    </r>
  </si>
  <si>
    <r>
      <rPr>
        <sz val="10"/>
        <rFont val="Arial MT"/>
        <family val="2"/>
      </rPr>
      <t>56022-02</t>
    </r>
  </si>
  <si>
    <r>
      <rPr>
        <sz val="9"/>
        <rFont val="Arial MT"/>
        <family val="2"/>
      </rPr>
      <t xml:space="preserve">Kompjuterizovana tomografija facijalnih kostiju i paranazalnog
</t>
    </r>
    <r>
      <rPr>
        <sz val="9"/>
        <rFont val="Arial MT"/>
        <family val="2"/>
      </rPr>
      <t>sinusa</t>
    </r>
  </si>
  <si>
    <r>
      <rPr>
        <sz val="10"/>
        <rFont val="Arial MT"/>
        <family val="2"/>
      </rPr>
      <t>56030-00</t>
    </r>
  </si>
  <si>
    <r>
      <rPr>
        <sz val="10"/>
        <rFont val="Arial MT"/>
        <family val="2"/>
      </rPr>
      <t>56101-00</t>
    </r>
  </si>
  <si>
    <r>
      <rPr>
        <sz val="9"/>
        <rFont val="Arial MT"/>
        <family val="2"/>
      </rPr>
      <t>Kompjuterizovana tomografija mekih tkiva vrata</t>
    </r>
  </si>
  <si>
    <r>
      <rPr>
        <sz val="10"/>
        <rFont val="Arial MT"/>
        <family val="2"/>
      </rPr>
      <t>56107-00</t>
    </r>
  </si>
  <si>
    <r>
      <rPr>
        <sz val="9"/>
        <rFont val="Arial MT"/>
        <family val="2"/>
      </rPr>
      <t xml:space="preserve">Kompjuterizovana tomografija mekih tkiva vrata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</si>
  <si>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56220-00</t>
    </r>
  </si>
  <si>
    <r>
      <rPr>
        <sz val="9"/>
        <rFont val="Arial MT"/>
        <family val="2"/>
      </rPr>
      <t>Kompjuterizovana tomografija kičme, cervikalne regije</t>
    </r>
  </si>
  <si>
    <r>
      <rPr>
        <sz val="10"/>
        <rFont val="Arial MT"/>
        <family val="2"/>
      </rPr>
      <t>56221-00</t>
    </r>
  </si>
  <si>
    <r>
      <rPr>
        <sz val="9"/>
        <rFont val="Arial MT"/>
        <family val="2"/>
      </rPr>
      <t>Kompjuterizovana tomografija kičme, torakalne regije</t>
    </r>
  </si>
  <si>
    <r>
      <rPr>
        <sz val="10"/>
        <rFont val="Arial MT"/>
        <family val="2"/>
      </rPr>
      <t>56223-00</t>
    </r>
  </si>
  <si>
    <r>
      <rPr>
        <sz val="9"/>
        <rFont val="Arial MT"/>
        <family val="2"/>
      </rPr>
      <t>Kompjuterizovana tomografija kičme, lumbosakralne regije</t>
    </r>
  </si>
  <si>
    <r>
      <rPr>
        <sz val="10"/>
        <rFont val="Arial MT"/>
        <family val="2"/>
      </rPr>
      <t>56307-00</t>
    </r>
  </si>
  <si>
    <r>
      <rPr>
        <sz val="9"/>
        <rFont val="Arial MT"/>
        <family val="2"/>
      </rPr>
      <t xml:space="preserve">Kompjuterizovana tomografija grudnog koša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</si>
  <si>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56307-01</t>
    </r>
  </si>
  <si>
    <r>
      <rPr>
        <sz val="9"/>
        <rFont val="Arial MT"/>
        <family val="2"/>
      </rPr>
      <t xml:space="preserve">Kompjuterizovana tomografija grudnog koša i abdomena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</si>
  <si>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56407-00</t>
    </r>
  </si>
  <si>
    <r>
      <rPr>
        <sz val="9"/>
        <rFont val="Arial MT"/>
        <family val="2"/>
      </rPr>
      <t xml:space="preserve">Kompjuterizovana tomografija abdomena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</si>
  <si>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56412-00</t>
    </r>
  </si>
  <si>
    <r>
      <rPr>
        <sz val="9"/>
        <rFont val="Arial MT"/>
        <family val="2"/>
      </rPr>
      <t xml:space="preserve">Kompjuterizovana tomografija karlice sa intravenskom primenom
</t>
    </r>
    <r>
      <rPr>
        <sz val="9"/>
        <rFont val="Arial MT"/>
        <family val="2"/>
      </rPr>
      <t>kontrastnog sredstva</t>
    </r>
  </si>
  <si>
    <r>
      <rPr>
        <sz val="10"/>
        <rFont val="Arial MT"/>
        <family val="2"/>
      </rPr>
      <t>56507-00</t>
    </r>
  </si>
  <si>
    <r>
      <rPr>
        <sz val="9"/>
        <rFont val="Arial MT"/>
        <family val="2"/>
      </rPr>
      <t xml:space="preserve">Kompjuterizovana tomografija abdomena i karlice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</si>
  <si>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56549-01</t>
    </r>
  </si>
  <si>
    <r>
      <rPr>
        <sz val="9"/>
        <rFont val="Arial MT"/>
        <family val="2"/>
      </rPr>
      <t>Kompjuterizovana tomografija kolona</t>
    </r>
  </si>
  <si>
    <r>
      <rPr>
        <sz val="10"/>
        <rFont val="Arial MT"/>
        <family val="2"/>
      </rPr>
      <t>56619-00</t>
    </r>
  </si>
  <si>
    <r>
      <rPr>
        <sz val="9"/>
        <rFont val="Arial MT"/>
        <family val="2"/>
      </rPr>
      <t>Kompjuterizovana tomografija ekstremiteta</t>
    </r>
  </si>
  <si>
    <r>
      <rPr>
        <sz val="10"/>
        <rFont val="Arial MT"/>
        <family val="2"/>
      </rPr>
      <t>56625-00</t>
    </r>
  </si>
  <si>
    <r>
      <rPr>
        <sz val="9"/>
        <rFont val="Arial MT"/>
        <family val="2"/>
      </rPr>
      <t xml:space="preserve">Kompjuterizovana tomografija ekstremiteta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</si>
  <si>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56807-00</t>
    </r>
  </si>
  <si>
    <r>
      <rPr>
        <sz val="9"/>
        <rFont val="Arial MT"/>
        <family val="2"/>
      </rPr>
      <t xml:space="preserve">Kompjuterizovana tomografija grudnog koša, abdomena i
</t>
    </r>
    <r>
      <rPr>
        <sz val="9"/>
        <rFont val="Arial MT"/>
        <family val="2"/>
      </rPr>
      <t>pelvisa sa intravenskom primenom kontrastnog sredstva</t>
    </r>
  </si>
  <si>
    <r>
      <rPr>
        <sz val="10"/>
        <rFont val="Arial MT"/>
        <family val="2"/>
      </rPr>
      <t>57007-00</t>
    </r>
  </si>
  <si>
    <r>
      <rPr>
        <sz val="9"/>
        <rFont val="Arial MT"/>
        <family val="2"/>
      </rPr>
      <t xml:space="preserve">Kompjuterizovana tomografija mozga i grudnog koša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</si>
  <si>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57350-00</t>
    </r>
  </si>
  <si>
    <r>
      <rPr>
        <sz val="9"/>
        <rFont val="Arial MT"/>
        <family val="2"/>
      </rPr>
      <t xml:space="preserve">Spiralna angiografija kompjuterizovanom tomografijom glave i/ili
</t>
    </r>
    <r>
      <rPr>
        <sz val="9"/>
        <rFont val="Arial MT"/>
        <family val="2"/>
      </rPr>
      <t>vrata, sa intravenskom primenom kontrastnog sredstva</t>
    </r>
  </si>
  <si>
    <r>
      <rPr>
        <sz val="10"/>
        <rFont val="Arial MT"/>
        <family val="2"/>
      </rPr>
      <t>57350-02</t>
    </r>
  </si>
  <si>
    <r>
      <rPr>
        <sz val="9"/>
        <rFont val="Arial MT"/>
        <family val="2"/>
      </rPr>
      <t xml:space="preserve">Spiralna angiografija kompjuterizovanom tomografijom grudnog
</t>
    </r>
    <r>
      <rPr>
        <sz val="9"/>
        <rFont val="Arial MT"/>
        <family val="2"/>
      </rPr>
      <t>koša, sa intravenskom primenom kontrastnog sredstva</t>
    </r>
  </si>
  <si>
    <r>
      <rPr>
        <sz val="10"/>
        <rFont val="Arial MT"/>
        <family val="2"/>
      </rPr>
      <t>57350-03</t>
    </r>
  </si>
  <si>
    <r>
      <rPr>
        <sz val="9"/>
        <rFont val="Arial MT"/>
        <family val="2"/>
      </rPr>
      <t xml:space="preserve">Spiralna angiografija kompjuterizovanom tomografijom
</t>
    </r>
    <r>
      <rPr>
        <sz val="9"/>
        <rFont val="Arial MT"/>
        <family val="2"/>
      </rPr>
      <t>abdomena, sa intravenskom primenom kontrastnog sredstva</t>
    </r>
  </si>
  <si>
    <r>
      <rPr>
        <sz val="10"/>
        <rFont val="Arial MT"/>
        <family val="2"/>
      </rPr>
      <t>57506-00</t>
    </r>
  </si>
  <si>
    <r>
      <rPr>
        <sz val="9"/>
        <rFont val="Arial MT"/>
        <family val="2"/>
      </rPr>
      <t>Radiografsko snimanje humerusa</t>
    </r>
  </si>
  <si>
    <r>
      <rPr>
        <sz val="10"/>
        <rFont val="Arial MT"/>
        <family val="2"/>
      </rPr>
      <t>57506-01</t>
    </r>
  </si>
  <si>
    <r>
      <rPr>
        <sz val="9"/>
        <rFont val="Arial MT"/>
        <family val="2"/>
      </rPr>
      <t>Radiografsko snimanje lakta</t>
    </r>
  </si>
  <si>
    <r>
      <rPr>
        <sz val="10"/>
        <rFont val="Arial MT"/>
        <family val="2"/>
      </rPr>
      <t>57506-02</t>
    </r>
  </si>
  <si>
    <r>
      <rPr>
        <sz val="9"/>
        <rFont val="Arial MT"/>
        <family val="2"/>
      </rPr>
      <t>Radiografsko snimanje podlaktice</t>
    </r>
  </si>
  <si>
    <r>
      <rPr>
        <sz val="9"/>
        <rFont val="Arial MT"/>
        <family val="2"/>
      </rPr>
      <t>Radiografsko snimanje ručnog zgloba</t>
    </r>
  </si>
  <si>
    <r>
      <rPr>
        <sz val="10"/>
        <rFont val="Arial MT"/>
        <family val="2"/>
      </rPr>
      <t>57506-04</t>
    </r>
  </si>
  <si>
    <r>
      <rPr>
        <sz val="9"/>
        <rFont val="Arial MT"/>
        <family val="2"/>
      </rPr>
      <t>Radiografsko snimanje šake</t>
    </r>
  </si>
  <si>
    <r>
      <rPr>
        <sz val="9"/>
        <rFont val="Arial MT"/>
        <family val="2"/>
      </rPr>
      <t>Radiografija humerusa - čitanje</t>
    </r>
  </si>
  <si>
    <r>
      <rPr>
        <sz val="9"/>
        <rFont val="Arial MT"/>
        <family val="2"/>
      </rPr>
      <t>Radiografija lakta - čitanje</t>
    </r>
  </si>
  <si>
    <r>
      <rPr>
        <sz val="9"/>
        <rFont val="Arial MT"/>
        <family val="2"/>
      </rPr>
      <t>Radiografija podlaktice - čitanje</t>
    </r>
  </si>
  <si>
    <r>
      <rPr>
        <sz val="9"/>
        <rFont val="Arial MT"/>
        <family val="2"/>
      </rPr>
      <t>Radiografija ručnog zgloba - čitanje</t>
    </r>
  </si>
  <si>
    <r>
      <rPr>
        <sz val="9"/>
        <rFont val="Arial MT"/>
        <family val="2"/>
      </rPr>
      <t>Radiografija šake - čitanje</t>
    </r>
  </si>
  <si>
    <r>
      <rPr>
        <sz val="10"/>
        <rFont val="Arial MT"/>
        <family val="2"/>
      </rPr>
      <t>57518-00</t>
    </r>
  </si>
  <si>
    <r>
      <rPr>
        <sz val="9"/>
        <rFont val="Arial MT"/>
        <family val="2"/>
      </rPr>
      <t>Radiografsko snimanje femura</t>
    </r>
  </si>
  <si>
    <r>
      <rPr>
        <sz val="10"/>
        <rFont val="Arial MT"/>
        <family val="2"/>
      </rPr>
      <t>57518-01</t>
    </r>
  </si>
  <si>
    <r>
      <rPr>
        <sz val="9"/>
        <rFont val="Arial MT"/>
        <family val="2"/>
      </rPr>
      <t>Radiografsko snimanje kolena</t>
    </r>
  </si>
  <si>
    <r>
      <rPr>
        <sz val="10"/>
        <rFont val="Arial MT"/>
        <family val="2"/>
      </rPr>
      <t>57518-02</t>
    </r>
  </si>
  <si>
    <r>
      <rPr>
        <sz val="9"/>
        <rFont val="Arial MT"/>
        <family val="2"/>
      </rPr>
      <t>Radiografsko snimanje noge</t>
    </r>
  </si>
  <si>
    <r>
      <rPr>
        <sz val="10"/>
        <rFont val="Arial MT"/>
        <family val="2"/>
      </rPr>
      <t>57518-03</t>
    </r>
  </si>
  <si>
    <r>
      <rPr>
        <sz val="9"/>
        <rFont val="Arial MT"/>
        <family val="2"/>
      </rPr>
      <t>Radiografsko snimanje gležnja</t>
    </r>
  </si>
  <si>
    <r>
      <rPr>
        <sz val="10"/>
        <rFont val="Arial MT"/>
        <family val="2"/>
      </rPr>
      <t>57518-04</t>
    </r>
  </si>
  <si>
    <r>
      <rPr>
        <sz val="9"/>
        <rFont val="Arial MT"/>
        <family val="2"/>
      </rPr>
      <t>Radiografsko snimanje stopala</t>
    </r>
  </si>
  <si>
    <r>
      <rPr>
        <sz val="9"/>
        <rFont val="Arial MT"/>
        <family val="2"/>
      </rPr>
      <t>Radiografija kolena - čitanje</t>
    </r>
  </si>
  <si>
    <r>
      <rPr>
        <sz val="9"/>
        <rFont val="Arial MT"/>
        <family val="2"/>
      </rPr>
      <t>Radiografija noge - čitanje</t>
    </r>
  </si>
  <si>
    <r>
      <rPr>
        <sz val="9"/>
        <rFont val="Arial MT"/>
        <family val="2"/>
      </rPr>
      <t>Radiografija gležnja - čitanje</t>
    </r>
  </si>
  <si>
    <r>
      <rPr>
        <sz val="9"/>
        <rFont val="Arial MT"/>
        <family val="2"/>
      </rPr>
      <t>Radiografija stopala - čitanje</t>
    </r>
  </si>
  <si>
    <r>
      <rPr>
        <sz val="9"/>
        <rFont val="Arial MT"/>
        <family val="2"/>
      </rPr>
      <t>Radiografija noge i gležnja - čitanje</t>
    </r>
  </si>
  <si>
    <r>
      <rPr>
        <sz val="10"/>
        <rFont val="Arial MT"/>
        <family val="2"/>
      </rPr>
      <t>57700-00</t>
    </r>
  </si>
  <si>
    <r>
      <rPr>
        <sz val="9"/>
        <rFont val="Arial MT"/>
        <family val="2"/>
      </rPr>
      <t>Radiografsko snimanje ramena ili skapule</t>
    </r>
  </si>
  <si>
    <r>
      <rPr>
        <sz val="9"/>
        <rFont val="Arial MT"/>
        <family val="2"/>
      </rPr>
      <t>Radiografija ramena ili skapule - čitanje</t>
    </r>
  </si>
  <si>
    <r>
      <rPr>
        <sz val="10"/>
        <rFont val="Arial MT"/>
        <family val="2"/>
      </rPr>
      <t>57712-00</t>
    </r>
  </si>
  <si>
    <r>
      <rPr>
        <sz val="9"/>
        <rFont val="Arial MT"/>
        <family val="2"/>
      </rPr>
      <t>Radiografsko snimanje zgloba kuka</t>
    </r>
  </si>
  <si>
    <r>
      <rPr>
        <sz val="9"/>
        <rFont val="Arial MT"/>
        <family val="2"/>
      </rPr>
      <t>Radiografija zgloba kuka - čitanje</t>
    </r>
  </si>
  <si>
    <r>
      <rPr>
        <sz val="10"/>
        <rFont val="Arial MT"/>
        <family val="2"/>
      </rPr>
      <t>57715-00</t>
    </r>
  </si>
  <si>
    <r>
      <rPr>
        <sz val="9"/>
        <rFont val="Arial MT"/>
        <family val="2"/>
      </rPr>
      <t>Radiografsko snimanje pelvisa</t>
    </r>
  </si>
  <si>
    <r>
      <rPr>
        <sz val="9"/>
        <rFont val="Arial MT"/>
        <family val="2"/>
      </rPr>
      <t>Radiografija pelvisa - čitanje</t>
    </r>
  </si>
  <si>
    <r>
      <rPr>
        <sz val="10"/>
        <rFont val="Arial MT"/>
        <family val="2"/>
      </rPr>
      <t>57901-00</t>
    </r>
  </si>
  <si>
    <r>
      <rPr>
        <sz val="9"/>
        <rFont val="Arial MT"/>
        <family val="2"/>
      </rPr>
      <t>Radiografsko snimanje lobanje</t>
    </r>
  </si>
  <si>
    <r>
      <rPr>
        <sz val="9"/>
        <rFont val="Arial MT"/>
        <family val="2"/>
      </rPr>
      <t>Radiografija lobanje - čitanje</t>
    </r>
  </si>
  <si>
    <r>
      <rPr>
        <sz val="10"/>
        <rFont val="Arial MT"/>
        <family val="2"/>
      </rPr>
      <t>57903-00</t>
    </r>
  </si>
  <si>
    <r>
      <rPr>
        <sz val="9"/>
        <rFont val="Arial MT"/>
        <family val="2"/>
      </rPr>
      <t>Radiografsko snimanje paranazalnog sinusa</t>
    </r>
  </si>
  <si>
    <r>
      <rPr>
        <sz val="9"/>
        <rFont val="Arial MT"/>
        <family val="2"/>
      </rPr>
      <t>Radiografsko snimanje paranazalnog sinusa - čitanje</t>
    </r>
  </si>
  <si>
    <r>
      <rPr>
        <sz val="10"/>
        <rFont val="Arial MT"/>
        <family val="2"/>
      </rPr>
      <t>57906-00</t>
    </r>
  </si>
  <si>
    <r>
      <rPr>
        <sz val="9"/>
        <rFont val="Arial MT"/>
        <family val="2"/>
      </rPr>
      <t>Radiografsko snimanje mastoidne kosti</t>
    </r>
  </si>
  <si>
    <r>
      <rPr>
        <sz val="9"/>
        <rFont val="Arial MT"/>
        <family val="2"/>
      </rPr>
      <t>Padiografija mastoidnih kostiju - čitanje</t>
    </r>
  </si>
  <si>
    <r>
      <rPr>
        <sz val="10"/>
        <rFont val="Arial MT"/>
        <family val="2"/>
      </rPr>
      <t>57915-00</t>
    </r>
  </si>
  <si>
    <r>
      <rPr>
        <sz val="9"/>
        <rFont val="Arial MT"/>
        <family val="2"/>
      </rPr>
      <t>Radiografsko snimanje mandibule</t>
    </r>
  </si>
  <si>
    <r>
      <rPr>
        <sz val="9"/>
        <rFont val="Arial MT"/>
        <family val="2"/>
      </rPr>
      <t>Radiografsko snimanje nosa</t>
    </r>
  </si>
  <si>
    <r>
      <rPr>
        <sz val="9"/>
        <rFont val="Arial MT"/>
        <family val="2"/>
      </rPr>
      <t>Radiografija nosa - čitanje</t>
    </r>
  </si>
  <si>
    <r>
      <rPr>
        <sz val="9"/>
        <rFont val="Arial MT"/>
        <family val="2"/>
      </rPr>
      <t>Radiografsko snimanje temporalnomandibularnog zgloba</t>
    </r>
  </si>
  <si>
    <r>
      <rPr>
        <sz val="10"/>
        <rFont val="Arial MT"/>
        <family val="2"/>
      </rPr>
      <t>58100-00</t>
    </r>
  </si>
  <si>
    <r>
      <rPr>
        <sz val="9"/>
        <rFont val="Arial MT"/>
        <family val="2"/>
      </rPr>
      <t>Radiografsko snimanje cervikalnog dela kičme</t>
    </r>
  </si>
  <si>
    <r>
      <rPr>
        <sz val="9"/>
        <rFont val="Arial MT"/>
        <family val="2"/>
      </rPr>
      <t>Radiografija cervikalnog dela kičme – čitanje</t>
    </r>
  </si>
  <si>
    <r>
      <rPr>
        <sz val="10"/>
        <rFont val="Arial MT"/>
        <family val="2"/>
      </rPr>
      <t>58103-00</t>
    </r>
  </si>
  <si>
    <r>
      <rPr>
        <sz val="9"/>
        <rFont val="Arial MT"/>
        <family val="2"/>
      </rPr>
      <t>Radiografsko snimanje trorakalnog dela kičme</t>
    </r>
  </si>
  <si>
    <r>
      <rPr>
        <sz val="9"/>
        <rFont val="Arial MT"/>
        <family val="2"/>
      </rPr>
      <t>Radiografija torakalnog dela kičme - čitanje</t>
    </r>
  </si>
  <si>
    <r>
      <rPr>
        <sz val="10"/>
        <rFont val="Arial MT"/>
        <family val="2"/>
      </rPr>
      <t>58106-00</t>
    </r>
  </si>
  <si>
    <r>
      <rPr>
        <sz val="9"/>
        <rFont val="Arial MT"/>
        <family val="2"/>
      </rPr>
      <t>Radiografsko snimanje lumbalnosakralnog dela kičme</t>
    </r>
  </si>
  <si>
    <r>
      <rPr>
        <sz val="9"/>
        <rFont val="Arial MT"/>
        <family val="2"/>
      </rPr>
      <t>Radiografija lumbalnosakralnog dela kičme - čitanje</t>
    </r>
  </si>
  <si>
    <r>
      <rPr>
        <sz val="10"/>
        <rFont val="Arial MT"/>
        <family val="2"/>
      </rPr>
      <t>58500-00</t>
    </r>
  </si>
  <si>
    <r>
      <rPr>
        <sz val="9"/>
        <rFont val="Arial MT"/>
        <family val="2"/>
      </rPr>
      <t>Radiografsko snimanje grudnog koša</t>
    </r>
  </si>
  <si>
    <r>
      <rPr>
        <sz val="9"/>
        <rFont val="Arial MT"/>
        <family val="2"/>
      </rPr>
      <t>Radiografija grudnog koša - čitanje</t>
    </r>
  </si>
  <si>
    <r>
      <rPr>
        <sz val="9"/>
        <rFont val="Arial MT"/>
        <family val="2"/>
      </rPr>
      <t>Radiografsko snimanje sternuma</t>
    </r>
  </si>
  <si>
    <r>
      <rPr>
        <sz val="9"/>
        <rFont val="Arial MT"/>
        <family val="2"/>
      </rPr>
      <t>Radiografsko snimanje rebara, jednostrano</t>
    </r>
  </si>
  <si>
    <r>
      <rPr>
        <sz val="9"/>
        <rFont val="Arial MT"/>
        <family val="2"/>
      </rPr>
      <t>Radiografija sternuma - čitanje</t>
    </r>
  </si>
  <si>
    <r>
      <rPr>
        <sz val="10"/>
        <rFont val="Arial MT"/>
        <family val="2"/>
      </rPr>
      <t>58524-00</t>
    </r>
  </si>
  <si>
    <r>
      <rPr>
        <sz val="9"/>
        <rFont val="Arial MT"/>
        <family val="2"/>
      </rPr>
      <t>Radiografsko snimanje rebara, obostrano</t>
    </r>
  </si>
  <si>
    <r>
      <rPr>
        <sz val="9"/>
        <rFont val="Arial MT"/>
        <family val="2"/>
      </rPr>
      <t>Radiografija rebara, obostrano - čitanje</t>
    </r>
  </si>
  <si>
    <r>
      <rPr>
        <sz val="10"/>
        <rFont val="Arial MT"/>
        <family val="2"/>
      </rPr>
      <t>58700-00</t>
    </r>
  </si>
  <si>
    <r>
      <rPr>
        <sz val="9"/>
        <rFont val="Arial MT"/>
        <family val="2"/>
      </rPr>
      <t>Radiografsko snimanje urinarnog sistema</t>
    </r>
  </si>
  <si>
    <r>
      <rPr>
        <sz val="9"/>
        <rFont val="Arial MT"/>
        <family val="2"/>
      </rPr>
      <t>Radiografija urinarnog sistema – čitanje</t>
    </r>
  </si>
  <si>
    <r>
      <rPr>
        <sz val="10"/>
        <rFont val="Arial MT"/>
        <family val="2"/>
      </rPr>
      <t>58900-00</t>
    </r>
  </si>
  <si>
    <r>
      <rPr>
        <sz val="9"/>
        <rFont val="Arial MT"/>
        <family val="2"/>
      </rPr>
      <t>Radiografsko snimanje abdomena</t>
    </r>
  </si>
  <si>
    <r>
      <rPr>
        <sz val="9"/>
        <rFont val="Arial MT"/>
        <family val="2"/>
      </rPr>
      <t>Radiografija abdomena - čitanje</t>
    </r>
  </si>
  <si>
    <r>
      <rPr>
        <sz val="9"/>
        <rFont val="Arial MT"/>
        <family val="2"/>
      </rPr>
      <t xml:space="preserve">Radiografsko snimanje farinksa, ezofagusa, želuca ili
</t>
    </r>
    <r>
      <rPr>
        <sz val="9"/>
        <rFont val="Arial MT"/>
        <family val="2"/>
      </rPr>
      <t>duodenuma sa primenom pozitivnog kontrastnog sredstva</t>
    </r>
  </si>
  <si>
    <r>
      <rPr>
        <sz val="9"/>
        <rFont val="Arial MT"/>
        <family val="2"/>
      </rPr>
      <t xml:space="preserve">Radiografija farinksa, ezofagusa, želuca ili duodenuma sa
</t>
    </r>
    <r>
      <rPr>
        <sz val="9"/>
        <rFont val="Arial MT"/>
        <family val="2"/>
      </rPr>
      <t>primenom pozitivnog kontrastnog sredstva - čitanje</t>
    </r>
  </si>
  <si>
    <r>
      <rPr>
        <sz val="10"/>
        <rFont val="Arial MT"/>
        <family val="2"/>
      </rPr>
      <t>58927-00</t>
    </r>
  </si>
  <si>
    <r>
      <rPr>
        <sz val="9"/>
        <rFont val="Arial MT"/>
        <family val="2"/>
      </rPr>
      <t>Direktna holangiografija, postoperativna</t>
    </r>
  </si>
  <si>
    <r>
      <rPr>
        <sz val="10"/>
        <rFont val="Arial MT"/>
        <family val="2"/>
      </rPr>
      <t>59712-00</t>
    </r>
  </si>
  <si>
    <r>
      <rPr>
        <sz val="9"/>
        <rFont val="Arial MT"/>
        <family val="2"/>
      </rPr>
      <t>Histerosalpingografija</t>
    </r>
  </si>
  <si>
    <r>
      <rPr>
        <sz val="10"/>
        <rFont val="Arial MT"/>
        <family val="2"/>
      </rPr>
      <t>59739-01</t>
    </r>
  </si>
  <si>
    <r>
      <rPr>
        <sz val="9"/>
        <rFont val="Arial MT"/>
        <family val="2"/>
      </rPr>
      <t>Sinografija zida abdomena</t>
    </r>
  </si>
  <si>
    <r>
      <rPr>
        <sz val="9"/>
        <rFont val="Arial MT"/>
        <family val="2"/>
      </rPr>
      <t>Artrografija</t>
    </r>
  </si>
  <si>
    <r>
      <rPr>
        <sz val="9"/>
        <rFont val="Arial MT"/>
        <family val="2"/>
      </rPr>
      <t>Specijalistički pregled fizijatra-prvi</t>
    </r>
  </si>
  <si>
    <r>
      <rPr>
        <sz val="9"/>
        <rFont val="Arial MT"/>
        <family val="2"/>
      </rPr>
      <t>Specijalistički pregled fizijatra-kontrolni</t>
    </r>
  </si>
  <si>
    <r>
      <rPr>
        <sz val="9"/>
        <rFont val="Arial MT"/>
        <family val="2"/>
      </rPr>
      <t>Elektrostimulacija</t>
    </r>
  </si>
  <si>
    <r>
      <rPr>
        <sz val="9"/>
        <rFont val="Arial MT"/>
        <family val="2"/>
      </rPr>
      <t>Interferentne struje</t>
    </r>
  </si>
  <si>
    <r>
      <rPr>
        <sz val="9"/>
        <rFont val="Arial MT"/>
        <family val="2"/>
      </rPr>
      <t>Stabilna galvanizacija</t>
    </r>
  </si>
  <si>
    <r>
      <rPr>
        <sz val="9"/>
        <rFont val="Arial MT"/>
        <family val="2"/>
      </rPr>
      <t>Dijadinamičke struje</t>
    </r>
  </si>
  <si>
    <r>
      <rPr>
        <sz val="9"/>
        <rFont val="Arial MT"/>
        <family val="2"/>
      </rPr>
      <t>Elektromagnetno polje</t>
    </r>
  </si>
  <si>
    <r>
      <rPr>
        <sz val="9"/>
        <rFont val="Arial MT"/>
        <family val="2"/>
      </rPr>
      <t>Pozicioniranje</t>
    </r>
  </si>
  <si>
    <r>
      <rPr>
        <sz val="9"/>
        <rFont val="Arial MT"/>
        <family val="2"/>
      </rPr>
      <t>Vežbe hoda u razboju</t>
    </r>
  </si>
  <si>
    <r>
      <rPr>
        <sz val="9"/>
        <rFont val="Arial MT"/>
        <family val="2"/>
      </rPr>
      <t>Aktivne vežbe sa pomagalima</t>
    </r>
  </si>
  <si>
    <r>
      <rPr>
        <sz val="9"/>
        <rFont val="Arial MT"/>
        <family val="2"/>
      </rPr>
      <t>Korektivne vežbe pred ogledalom</t>
    </r>
  </si>
  <si>
    <r>
      <rPr>
        <sz val="9"/>
        <rFont val="Arial MT"/>
        <family val="2"/>
      </rPr>
      <t>Obuka zaštitnim pokretima i položajima tela kod diskopatičara</t>
    </r>
  </si>
  <si>
    <r>
      <rPr>
        <sz val="9"/>
        <rFont val="Arial MT"/>
        <family val="2"/>
      </rPr>
      <t>Aktivne segmentne vežbe sa otporom</t>
    </r>
  </si>
  <si>
    <r>
      <rPr>
        <sz val="9"/>
        <rFont val="Arial MT"/>
        <family val="2"/>
      </rPr>
      <t>Pasivne segmentne vežbe</t>
    </r>
  </si>
  <si>
    <r>
      <rPr>
        <sz val="9"/>
        <rFont val="Arial MT"/>
        <family val="2"/>
      </rPr>
      <t>Individualni rad sa decom (juvenilni artritis, cerebrala i sl.)</t>
    </r>
  </si>
  <si>
    <r>
      <rPr>
        <sz val="9"/>
        <rFont val="Arial MT"/>
        <family val="2"/>
      </rPr>
      <t>Vežbe na spravama ili ergobiciklu</t>
    </r>
  </si>
  <si>
    <r>
      <rPr>
        <sz val="9"/>
        <rFont val="Arial MT"/>
        <family val="2"/>
      </rPr>
      <t>Prebacivanje dominantnog na neoštećen ekstremitet</t>
    </r>
  </si>
  <si>
    <r>
      <rPr>
        <sz val="9"/>
        <rFont val="Arial MT"/>
        <family val="2"/>
      </rPr>
      <t>Vežbe pacijenata sa paraplegijom ili hemiplegijom</t>
    </r>
  </si>
  <si>
    <r>
      <rPr>
        <sz val="9"/>
        <rFont val="Arial MT"/>
        <family val="2"/>
      </rPr>
      <t>Vežbe relaksacije</t>
    </r>
  </si>
  <si>
    <r>
      <rPr>
        <sz val="9"/>
        <rFont val="Arial MT"/>
        <family val="2"/>
      </rPr>
      <t>Hod po ravnom</t>
    </r>
  </si>
  <si>
    <r>
      <rPr>
        <sz val="9"/>
        <rFont val="Arial MT"/>
        <family val="2"/>
      </rPr>
      <t>Nylinov (Nullin) stepenik</t>
    </r>
  </si>
  <si>
    <r>
      <rPr>
        <sz val="9"/>
        <rFont val="Arial MT"/>
        <family val="2"/>
      </rPr>
      <t>Laser po akupunkturnim tačkama</t>
    </r>
  </si>
  <si>
    <r>
      <rPr>
        <sz val="9"/>
        <rFont val="Arial MT"/>
        <family val="2"/>
      </rPr>
      <t>Elektroforeza leka</t>
    </r>
  </si>
  <si>
    <r>
      <rPr>
        <sz val="9"/>
        <rFont val="Arial MT"/>
        <family val="2"/>
      </rPr>
      <t>Prevencija dekubitusa u rehabilitaciji</t>
    </r>
  </si>
  <si>
    <r>
      <rPr>
        <sz val="9"/>
        <rFont val="Arial MT"/>
        <family val="2"/>
      </rPr>
      <t>Vežbe kod deformiteta kičmenog stuba kod dece</t>
    </r>
  </si>
  <si>
    <r>
      <rPr>
        <sz val="9"/>
        <rFont val="Arial MT"/>
        <family val="2"/>
      </rPr>
      <t xml:space="preserve">Rani rehabilitacioni tretman u koronarnoj i postkoronarnoj jedinici
</t>
    </r>
    <r>
      <rPr>
        <sz val="9"/>
        <rFont val="Arial MT"/>
        <family val="2"/>
      </rPr>
      <t>kod pacijenata sa akutnim infarktom miokarda</t>
    </r>
  </si>
  <si>
    <r>
      <rPr>
        <sz val="10"/>
        <rFont val="Arial MT"/>
        <family val="2"/>
      </rPr>
      <t>90047-00</t>
    </r>
  </si>
  <si>
    <r>
      <rPr>
        <sz val="9"/>
        <rFont val="Arial MT"/>
        <family val="2"/>
      </rPr>
      <t>Aspiracija tiroidne žlezde</t>
    </r>
  </si>
  <si>
    <r>
      <rPr>
        <sz val="10"/>
        <rFont val="Arial MT"/>
        <family val="2"/>
      </rPr>
      <t>90111-00</t>
    </r>
  </si>
  <si>
    <r>
      <rPr>
        <sz val="9"/>
        <rFont val="Arial MT"/>
        <family val="2"/>
      </rPr>
      <t>Ostale procedure na spoljašnjem uvu</t>
    </r>
  </si>
  <si>
    <r>
      <rPr>
        <sz val="10"/>
        <rFont val="Arial MT"/>
        <family val="2"/>
      </rPr>
      <t>90135-00</t>
    </r>
  </si>
  <si>
    <r>
      <rPr>
        <sz val="9"/>
        <rFont val="Arial MT"/>
        <family val="2"/>
      </rPr>
      <t>Ekscizija lezija na jeziku</t>
    </r>
  </si>
  <si>
    <r>
      <rPr>
        <sz val="10"/>
        <rFont val="Arial MT"/>
        <family val="2"/>
      </rPr>
      <t>90141-01</t>
    </r>
  </si>
  <si>
    <r>
      <rPr>
        <sz val="9"/>
        <rFont val="Arial MT"/>
        <family val="2"/>
      </rPr>
      <t>Ekscizija ostalih lezija u ustima</t>
    </r>
  </si>
  <si>
    <r>
      <rPr>
        <sz val="10"/>
        <rFont val="Arial MT"/>
        <family val="2"/>
      </rPr>
      <t>90179-06</t>
    </r>
  </si>
  <si>
    <r>
      <rPr>
        <sz val="9"/>
        <rFont val="Arial MT"/>
        <family val="2"/>
      </rPr>
      <t>Postupak održavanja traheostome</t>
    </r>
  </si>
  <si>
    <r>
      <rPr>
        <sz val="10"/>
        <rFont val="Arial MT"/>
        <family val="2"/>
      </rPr>
      <t>90462-00</t>
    </r>
  </si>
  <si>
    <r>
      <rPr>
        <sz val="9"/>
        <rFont val="Arial MT"/>
        <family val="2"/>
      </rPr>
      <t>Indukcija pobačaja prostaglandinskom vaginaletom</t>
    </r>
  </si>
  <si>
    <r>
      <rPr>
        <sz val="10"/>
        <rFont val="Arial MT"/>
        <family val="2"/>
      </rPr>
      <t>90465-00</t>
    </r>
  </si>
  <si>
    <r>
      <rPr>
        <sz val="9"/>
        <rFont val="Arial MT"/>
        <family val="2"/>
      </rPr>
      <t>Indukcija porođaja oksitocinom</t>
    </r>
  </si>
  <si>
    <r>
      <rPr>
        <sz val="10"/>
        <rFont val="Arial MT"/>
        <family val="2"/>
      </rPr>
      <t>90465-01</t>
    </r>
  </si>
  <si>
    <r>
      <rPr>
        <sz val="9"/>
        <rFont val="Arial MT"/>
        <family val="2"/>
      </rPr>
      <t>Indukcija porođaja prostaglandinom</t>
    </r>
  </si>
  <si>
    <r>
      <rPr>
        <sz val="10"/>
        <rFont val="Arial MT"/>
        <family val="2"/>
      </rPr>
      <t>90466-00</t>
    </r>
  </si>
  <si>
    <r>
      <rPr>
        <sz val="9"/>
        <rFont val="Arial MT"/>
        <family val="2"/>
      </rPr>
      <t>Aktivno vođenje porođaja primenom lekova</t>
    </r>
  </si>
  <si>
    <r>
      <rPr>
        <sz val="10"/>
        <rFont val="Arial MT"/>
        <family val="2"/>
      </rPr>
      <t>90467-00</t>
    </r>
  </si>
  <si>
    <r>
      <rPr>
        <sz val="9"/>
        <rFont val="Arial MT"/>
        <family val="2"/>
      </rPr>
      <t>Spontani porođaj kod temenog stava</t>
    </r>
  </si>
  <si>
    <r>
      <rPr>
        <sz val="10"/>
        <rFont val="Arial MT"/>
        <family val="2"/>
      </rPr>
      <t>90472-00</t>
    </r>
  </si>
  <si>
    <r>
      <rPr>
        <sz val="9"/>
        <rFont val="Arial MT"/>
        <family val="2"/>
      </rPr>
      <t>Epiziotomija</t>
    </r>
  </si>
  <si>
    <r>
      <rPr>
        <sz val="10"/>
        <rFont val="Arial MT"/>
        <family val="2"/>
      </rPr>
      <t>90479-00</t>
    </r>
  </si>
  <si>
    <r>
      <rPr>
        <sz val="9"/>
        <rFont val="Arial MT"/>
        <family val="2"/>
      </rPr>
      <t>Sutura laceracije vagine nakon porođaja</t>
    </r>
  </si>
  <si>
    <r>
      <rPr>
        <sz val="10"/>
        <rFont val="Arial MT"/>
        <family val="2"/>
      </rPr>
      <t>90481-00</t>
    </r>
  </si>
  <si>
    <r>
      <rPr>
        <sz val="9"/>
        <rFont val="Arial MT"/>
        <family val="2"/>
      </rPr>
      <t>Sutura povreda perineuma prvog ili drugog stepena</t>
    </r>
  </si>
  <si>
    <r>
      <rPr>
        <sz val="10"/>
        <rFont val="Arial MT"/>
        <family val="2"/>
      </rPr>
      <t>90482-00</t>
    </r>
  </si>
  <si>
    <r>
      <rPr>
        <sz val="9"/>
        <rFont val="Arial MT"/>
        <family val="2"/>
      </rPr>
      <t>Manuelna ekstrakcija posteljice</t>
    </r>
  </si>
  <si>
    <r>
      <rPr>
        <sz val="10"/>
        <rFont val="Arial MT"/>
        <family val="2"/>
      </rPr>
      <t>90483-00</t>
    </r>
  </si>
  <si>
    <r>
      <rPr>
        <sz val="9"/>
        <rFont val="Arial MT"/>
        <family val="2"/>
      </rPr>
      <t>Postpartalna manuelna revizija materične šupljine</t>
    </r>
  </si>
  <si>
    <r>
      <rPr>
        <sz val="10"/>
        <rFont val="Arial MT"/>
        <family val="2"/>
      </rPr>
      <t>90485-00</t>
    </r>
  </si>
  <si>
    <r>
      <rPr>
        <sz val="9"/>
        <rFont val="Arial MT"/>
        <family val="2"/>
      </rPr>
      <t>Ostale suture laceracija ili ruptura bez povreda perineuma</t>
    </r>
  </si>
  <si>
    <r>
      <rPr>
        <sz val="10"/>
        <rFont val="Arial MT"/>
        <family val="2"/>
      </rPr>
      <t>90582-02</t>
    </r>
  </si>
  <si>
    <r>
      <rPr>
        <sz val="9"/>
        <rFont val="Arial MT"/>
        <family val="2"/>
      </rPr>
      <t>Ušivanje mišića ili fascije,neklasifikovano na drugom mestu</t>
    </r>
  </si>
  <si>
    <r>
      <rPr>
        <sz val="10"/>
        <rFont val="Arial MT"/>
        <family val="2"/>
      </rPr>
      <t>90600-01</t>
    </r>
  </si>
  <si>
    <r>
      <rPr>
        <sz val="9"/>
        <rFont val="Arial MT"/>
        <family val="2"/>
      </rPr>
      <t>Oslobađanje adhezija ili kontraktura ramena</t>
    </r>
  </si>
  <si>
    <r>
      <rPr>
        <sz val="10"/>
        <rFont val="Arial MT"/>
        <family val="2"/>
      </rPr>
      <t>90665-00</t>
    </r>
  </si>
  <si>
    <r>
      <rPr>
        <sz val="9"/>
        <rFont val="Arial MT"/>
        <family val="2"/>
      </rPr>
      <t>Obrada kože i potkožnog tkiva sa ekscizijom</t>
    </r>
  </si>
  <si>
    <r>
      <rPr>
        <sz val="10"/>
        <rFont val="Arial MT"/>
        <family val="2"/>
      </rPr>
      <t>90676-00</t>
    </r>
  </si>
  <si>
    <r>
      <rPr>
        <sz val="9"/>
        <rFont val="Arial MT"/>
        <family val="2"/>
      </rPr>
      <t>Ostale procedure na koži i potkožnom tkivu</t>
    </r>
  </si>
  <si>
    <r>
      <rPr>
        <sz val="10"/>
        <rFont val="Arial MT"/>
        <family val="2"/>
      </rPr>
      <t>90677-00</t>
    </r>
  </si>
  <si>
    <r>
      <rPr>
        <sz val="9"/>
        <rFont val="Arial MT"/>
        <family val="2"/>
      </rPr>
      <t>Ostale procedure fototerapije, na koži</t>
    </r>
  </si>
  <si>
    <r>
      <rPr>
        <sz val="10"/>
        <rFont val="Arial MT"/>
        <family val="2"/>
      </rPr>
      <t>90686-01</t>
    </r>
  </si>
  <si>
    <r>
      <rPr>
        <sz val="9"/>
        <rFont val="Arial MT"/>
        <family val="2"/>
      </rPr>
      <t>Obrada kože i potkožnog tkiva bez ekscizije</t>
    </r>
  </si>
  <si>
    <r>
      <rPr>
        <sz val="10"/>
        <rFont val="Arial MT"/>
        <family val="2"/>
      </rPr>
      <t>90721-00</t>
    </r>
  </si>
  <si>
    <r>
      <rPr>
        <sz val="9"/>
        <rFont val="Arial MT"/>
        <family val="2"/>
      </rPr>
      <t>Manuelni pregled dojke</t>
    </r>
  </si>
  <si>
    <r>
      <rPr>
        <sz val="10"/>
        <rFont val="Arial MT"/>
        <family val="2"/>
      </rPr>
      <t>90762-00</t>
    </r>
  </si>
  <si>
    <r>
      <rPr>
        <sz val="9"/>
        <rFont val="Arial MT"/>
        <family val="2"/>
      </rPr>
      <t>Planiranje lečenja farmakoterapijom, prva kura</t>
    </r>
  </si>
  <si>
    <r>
      <rPr>
        <sz val="10"/>
        <rFont val="Arial MT"/>
        <family val="2"/>
      </rPr>
      <t>90762-01</t>
    </r>
  </si>
  <si>
    <r>
      <rPr>
        <sz val="9"/>
        <rFont val="Arial MT"/>
        <family val="2"/>
      </rPr>
      <t>Planiranje lečenja farmakoterapijom, druga kura</t>
    </r>
  </si>
  <si>
    <r>
      <rPr>
        <sz val="10"/>
        <rFont val="Arial MT"/>
        <family val="2"/>
      </rPr>
      <t>90765-00</t>
    </r>
  </si>
  <si>
    <r>
      <rPr>
        <sz val="9"/>
        <rFont val="Arial MT"/>
        <family val="2"/>
      </rPr>
      <t>Izrada i podešavanje uređaja za imobilizaciju, jednostavna</t>
    </r>
  </si>
  <si>
    <r>
      <rPr>
        <sz val="10"/>
        <rFont val="Arial MT"/>
        <family val="2"/>
      </rPr>
      <t>92001-00</t>
    </r>
  </si>
  <si>
    <r>
      <rPr>
        <sz val="9"/>
        <rFont val="Arial MT"/>
        <family val="2"/>
      </rPr>
      <t>Ostale fiziološke procene</t>
    </r>
  </si>
  <si>
    <r>
      <rPr>
        <sz val="10"/>
        <rFont val="Arial MT"/>
        <family val="2"/>
      </rPr>
      <t>92003-00</t>
    </r>
  </si>
  <si>
    <r>
      <rPr>
        <sz val="9"/>
        <rFont val="Arial MT"/>
        <family val="2"/>
      </rPr>
      <t>Detoksikacija od alkohola</t>
    </r>
  </si>
  <si>
    <r>
      <rPr>
        <sz val="10"/>
        <rFont val="Arial MT"/>
        <family val="2"/>
      </rPr>
      <t>92016-00</t>
    </r>
  </si>
  <si>
    <r>
      <rPr>
        <sz val="9"/>
        <rFont val="Arial MT"/>
        <family val="2"/>
      </rPr>
      <t>Tonometrija</t>
    </r>
  </si>
  <si>
    <r>
      <rPr>
        <sz val="10"/>
        <rFont val="Arial MT"/>
        <family val="2"/>
      </rPr>
      <t>92025-00</t>
    </r>
  </si>
  <si>
    <r>
      <rPr>
        <sz val="9"/>
        <rFont val="Arial MT"/>
        <family val="2"/>
      </rPr>
      <t>Ispiranje oka</t>
    </r>
  </si>
  <si>
    <r>
      <rPr>
        <sz val="10"/>
        <rFont val="Arial MT"/>
        <family val="2"/>
      </rPr>
      <t>92029-00</t>
    </r>
  </si>
  <si>
    <r>
      <rPr>
        <sz val="9"/>
        <rFont val="Arial MT"/>
        <family val="2"/>
      </rPr>
      <t>Lavaža nosnica</t>
    </r>
  </si>
  <si>
    <r>
      <rPr>
        <sz val="10"/>
        <rFont val="Arial MT"/>
        <family val="2"/>
      </rPr>
      <t>92031-00</t>
    </r>
  </si>
  <si>
    <r>
      <rPr>
        <sz val="9"/>
        <rFont val="Arial MT"/>
        <family val="2"/>
      </rPr>
      <t>Detamponada nosa</t>
    </r>
  </si>
  <si>
    <r>
      <rPr>
        <sz val="10"/>
        <rFont val="Arial MT"/>
        <family val="2"/>
      </rPr>
      <t>92036-00</t>
    </r>
  </si>
  <si>
    <r>
      <rPr>
        <sz val="9"/>
        <rFont val="Arial MT"/>
        <family val="2"/>
      </rPr>
      <t>Plasiranje nazogastrične sonde</t>
    </r>
  </si>
  <si>
    <r>
      <rPr>
        <sz val="10"/>
        <rFont val="Arial MT"/>
        <family val="2"/>
      </rPr>
      <t>92037-00</t>
    </r>
  </si>
  <si>
    <r>
      <rPr>
        <sz val="9"/>
        <rFont val="Arial MT"/>
        <family val="2"/>
      </rPr>
      <t>Ispiranje nazogastrične sonde</t>
    </r>
  </si>
  <si>
    <r>
      <rPr>
        <sz val="10"/>
        <rFont val="Arial MT"/>
        <family val="2"/>
      </rPr>
      <t>92042-00</t>
    </r>
  </si>
  <si>
    <r>
      <rPr>
        <sz val="9"/>
        <rFont val="Arial MT"/>
        <family val="2"/>
      </rPr>
      <t>Nemehanička metoda reanimacije/oživljavanja</t>
    </r>
  </si>
  <si>
    <r>
      <rPr>
        <sz val="10"/>
        <rFont val="Arial MT"/>
        <family val="2"/>
      </rPr>
      <t>92043-00</t>
    </r>
  </si>
  <si>
    <r>
      <rPr>
        <sz val="9"/>
        <rFont val="Arial MT"/>
        <family val="2"/>
      </rPr>
      <t>Primena leka za respiratorni sistem pomoću nebulizatora</t>
    </r>
  </si>
  <si>
    <r>
      <rPr>
        <sz val="10"/>
        <rFont val="Arial MT"/>
        <family val="2"/>
      </rPr>
      <t>92044-00</t>
    </r>
  </si>
  <si>
    <r>
      <rPr>
        <sz val="9"/>
        <rFont val="Arial MT"/>
        <family val="2"/>
      </rPr>
      <t>Ostale terapije obogaćivanja kiseonika/om</t>
    </r>
  </si>
  <si>
    <r>
      <rPr>
        <sz val="10"/>
        <rFont val="Arial MT"/>
        <family val="2"/>
      </rPr>
      <t>92046-00</t>
    </r>
  </si>
  <si>
    <r>
      <rPr>
        <sz val="9"/>
        <rFont val="Arial MT"/>
        <family val="2"/>
      </rPr>
      <t>Zamena kanile za traheostomiju</t>
    </r>
  </si>
  <si>
    <r>
      <rPr>
        <sz val="10"/>
        <rFont val="Arial MT"/>
        <family val="2"/>
      </rPr>
      <t>92052-00</t>
    </r>
  </si>
  <si>
    <r>
      <rPr>
        <sz val="9"/>
        <rFont val="Arial MT"/>
        <family val="2"/>
      </rPr>
      <t>Kardiopulmonalna reanimacija</t>
    </r>
  </si>
  <si>
    <r>
      <rPr>
        <sz val="10"/>
        <rFont val="Arial MT"/>
        <family val="2"/>
      </rPr>
      <t>92058-01</t>
    </r>
  </si>
  <si>
    <r>
      <rPr>
        <sz val="9"/>
        <rFont val="Arial MT"/>
        <family val="2"/>
      </rPr>
      <t>Održavanje katetera, plasiranog radi administracije leka</t>
    </r>
  </si>
  <si>
    <r>
      <rPr>
        <sz val="10"/>
        <rFont val="Arial MT"/>
        <family val="2"/>
      </rPr>
      <t>92062-00</t>
    </r>
  </si>
  <si>
    <r>
      <rPr>
        <sz val="9"/>
        <rFont val="Arial MT"/>
        <family val="2"/>
      </rPr>
      <t>Transfuzija krvnih komponenti i derivata</t>
    </r>
  </si>
  <si>
    <r>
      <rPr>
        <sz val="10"/>
        <rFont val="Arial MT"/>
        <family val="2"/>
      </rPr>
      <t>92063-00</t>
    </r>
  </si>
  <si>
    <r>
      <rPr>
        <sz val="9"/>
        <rFont val="Arial MT"/>
        <family val="2"/>
      </rPr>
      <t>Transfuzija plazma ekspandera</t>
    </r>
  </si>
  <si>
    <r>
      <rPr>
        <sz val="10"/>
        <rFont val="Arial MT"/>
        <family val="2"/>
      </rPr>
      <t>92064-00</t>
    </r>
  </si>
  <si>
    <r>
      <rPr>
        <sz val="9"/>
        <rFont val="Arial MT"/>
        <family val="2"/>
      </rPr>
      <t>Transfuzija ostalih krvnih derivata</t>
    </r>
  </si>
  <si>
    <r>
      <rPr>
        <sz val="10"/>
        <rFont val="Arial MT"/>
        <family val="2"/>
      </rPr>
      <t>92066-00</t>
    </r>
  </si>
  <si>
    <r>
      <rPr>
        <sz val="9"/>
        <rFont val="Arial MT"/>
        <family val="2"/>
      </rPr>
      <t>Plasiranje cevi u rektum</t>
    </r>
  </si>
  <si>
    <r>
      <rPr>
        <sz val="10"/>
        <rFont val="Arial MT"/>
        <family val="2"/>
      </rPr>
      <t>92076-00</t>
    </r>
  </si>
  <si>
    <r>
      <rPr>
        <sz val="9"/>
        <rFont val="Arial MT"/>
        <family val="2"/>
      </rPr>
      <t>Uklanjanje impaktiranog fecesa</t>
    </r>
  </si>
  <si>
    <r>
      <rPr>
        <sz val="10"/>
        <rFont val="Arial MT"/>
        <family val="2"/>
      </rPr>
      <t>92077-00</t>
    </r>
  </si>
  <si>
    <r>
      <rPr>
        <sz val="9"/>
        <rFont val="Arial MT"/>
        <family val="2"/>
      </rPr>
      <t>Ostala ispiranja rektuma</t>
    </r>
  </si>
  <si>
    <r>
      <rPr>
        <sz val="10"/>
        <rFont val="Arial MT"/>
        <family val="2"/>
      </rPr>
      <t>92099-00</t>
    </r>
  </si>
  <si>
    <r>
      <rPr>
        <sz val="9"/>
        <rFont val="Arial MT"/>
        <family val="2"/>
      </rPr>
      <t>Ispiranje nefrostome ili pijelostome</t>
    </r>
  </si>
  <si>
    <r>
      <rPr>
        <sz val="10"/>
        <rFont val="Arial MT"/>
        <family val="2"/>
      </rPr>
      <t>92100-00</t>
    </r>
  </si>
  <si>
    <r>
      <rPr>
        <sz val="9"/>
        <rFont val="Arial MT"/>
        <family val="2"/>
      </rPr>
      <t>Ispiranje ureterostome ili ureteralnog katetera</t>
    </r>
  </si>
  <si>
    <r>
      <rPr>
        <sz val="10"/>
        <rFont val="Arial MT"/>
        <family val="2"/>
      </rPr>
      <t>92101-00</t>
    </r>
  </si>
  <si>
    <r>
      <rPr>
        <sz val="9"/>
        <rFont val="Arial MT"/>
        <family val="2"/>
      </rPr>
      <t>Ispiranje ostalih trajnih katetera mokraćne bešike</t>
    </r>
  </si>
  <si>
    <r>
      <rPr>
        <sz val="10"/>
        <rFont val="Arial MT"/>
        <family val="2"/>
      </rPr>
      <t>92103-00</t>
    </r>
  </si>
  <si>
    <r>
      <rPr>
        <sz val="9"/>
        <rFont val="Arial MT"/>
        <family val="2"/>
      </rPr>
      <t>Vaginalno ispiranje</t>
    </r>
  </si>
  <si>
    <r>
      <rPr>
        <sz val="10"/>
        <rFont val="Arial MT"/>
        <family val="2"/>
      </rPr>
      <t>92107-00</t>
    </r>
  </si>
  <si>
    <r>
      <rPr>
        <sz val="9"/>
        <rFont val="Arial MT"/>
        <family val="2"/>
      </rPr>
      <t>Plasiranje ostalih vaginalnih pesara</t>
    </r>
  </si>
  <si>
    <r>
      <rPr>
        <sz val="10"/>
        <rFont val="Arial MT"/>
        <family val="2"/>
      </rPr>
      <t>92112-00</t>
    </r>
  </si>
  <si>
    <r>
      <rPr>
        <sz val="9"/>
        <rFont val="Arial MT"/>
        <family val="2"/>
      </rPr>
      <t>Uklanjanje štrajfne vagine ili vulve</t>
    </r>
  </si>
  <si>
    <r>
      <rPr>
        <sz val="10"/>
        <rFont val="Arial MT"/>
        <family val="2"/>
      </rPr>
      <t>92118-00</t>
    </r>
  </si>
  <si>
    <r>
      <rPr>
        <sz val="9"/>
        <rFont val="Arial MT"/>
        <family val="2"/>
      </rPr>
      <t>Uklanjanje katetera ureterostome ili ureteralnog katetera</t>
    </r>
  </si>
  <si>
    <r>
      <rPr>
        <sz val="10"/>
        <rFont val="Arial MT"/>
        <family val="2"/>
      </rPr>
      <t>92130-00</t>
    </r>
  </si>
  <si>
    <r>
      <rPr>
        <sz val="9"/>
        <rFont val="Arial MT"/>
        <family val="2"/>
      </rPr>
      <t>Papanikolau test</t>
    </r>
  </si>
  <si>
    <r>
      <rPr>
        <sz val="10"/>
        <rFont val="Arial MT"/>
        <family val="2"/>
      </rPr>
      <t>92141-00</t>
    </r>
  </si>
  <si>
    <r>
      <rPr>
        <sz val="9"/>
        <rFont val="Arial MT"/>
        <family val="2"/>
      </rPr>
      <t>Uklanjanje drena iz trbuha</t>
    </r>
  </si>
  <si>
    <r>
      <rPr>
        <sz val="10"/>
        <rFont val="Arial MT"/>
        <family val="2"/>
      </rPr>
      <t>92145-00</t>
    </r>
  </si>
  <si>
    <r>
      <rPr>
        <sz val="9"/>
        <rFont val="Arial MT"/>
        <family val="2"/>
      </rPr>
      <t>Vakcinacija protiv tuberkuloze</t>
    </r>
  </si>
  <si>
    <r>
      <rPr>
        <sz val="10"/>
        <rFont val="Arial MT"/>
        <family val="2"/>
      </rPr>
      <t>92148-00</t>
    </r>
  </si>
  <si>
    <r>
      <rPr>
        <sz val="9"/>
        <rFont val="Arial MT"/>
        <family val="2"/>
      </rPr>
      <t>Davanje toksoida tetanusa</t>
    </r>
  </si>
  <si>
    <r>
      <rPr>
        <sz val="10"/>
        <rFont val="Arial MT"/>
        <family val="2"/>
      </rPr>
      <t>92153-00</t>
    </r>
  </si>
  <si>
    <r>
      <rPr>
        <sz val="9"/>
        <rFont val="Arial MT"/>
        <family val="2"/>
      </rPr>
      <t>Vakcinacija protiv morbila</t>
    </r>
  </si>
  <si>
    <r>
      <rPr>
        <sz val="10"/>
        <rFont val="Arial MT"/>
        <family val="2"/>
      </rPr>
      <t>92154-00</t>
    </r>
  </si>
  <si>
    <r>
      <rPr>
        <sz val="9"/>
        <rFont val="Arial MT"/>
        <family val="2"/>
      </rPr>
      <t>Vakcinacija protiv zauški</t>
    </r>
  </si>
  <si>
    <r>
      <rPr>
        <sz val="10"/>
        <rFont val="Arial MT"/>
        <family val="2"/>
      </rPr>
      <t>92155-00</t>
    </r>
  </si>
  <si>
    <r>
      <rPr>
        <sz val="9"/>
        <rFont val="Arial MT"/>
        <family val="2"/>
      </rPr>
      <t>Vakcinacija protiv rubeole</t>
    </r>
  </si>
  <si>
    <r>
      <rPr>
        <sz val="10"/>
        <rFont val="Arial MT"/>
        <family val="2"/>
      </rPr>
      <t>92162-00</t>
    </r>
  </si>
  <si>
    <r>
      <rPr>
        <sz val="9"/>
        <rFont val="Arial MT"/>
        <family val="2"/>
      </rPr>
      <t>Primena tetanusnog antitoksina</t>
    </r>
  </si>
  <si>
    <r>
      <rPr>
        <sz val="10"/>
        <rFont val="Arial MT"/>
        <family val="2"/>
      </rPr>
      <t>92168-00</t>
    </r>
  </si>
  <si>
    <r>
      <rPr>
        <sz val="9"/>
        <rFont val="Arial MT"/>
        <family val="2"/>
      </rPr>
      <t>Vakcinacija protiv hepatitisa B</t>
    </r>
  </si>
  <si>
    <r>
      <rPr>
        <sz val="10"/>
        <rFont val="Arial MT"/>
        <family val="2"/>
      </rPr>
      <t>92173-00</t>
    </r>
  </si>
  <si>
    <t>Ултразвучни дуплекс преглед артерија или бајпаса доњих екстремитета,унилатерални</t>
  </si>
  <si>
    <t>Ултразвучни дуплекс преглед вена  доњих екстремитета,унилатерални</t>
  </si>
  <si>
    <t>Ултразвучни дуплекс преглед вена  доњих екстремитета,билатерални</t>
  </si>
  <si>
    <t>Ултразвучни дуплекс преглед артерија или бајпаса горњих екстремитета,унилатерални</t>
  </si>
  <si>
    <t>Ултразвучни дуплекс преглед аорте или бајпаса интраабдоминалних и илијачних артерија и доње шупље вене</t>
  </si>
  <si>
    <t>Ултразвучни дуплекс преглед артерија или бајпаса ГОРЊИХ екстремитета,унилатерални</t>
  </si>
  <si>
    <t>Ултразвучни преглед дуплекс преглед вена горњих екстремитета,унилатерални</t>
  </si>
  <si>
    <t>56001-00</t>
  </si>
  <si>
    <t>Компјутеризована томографија мозга</t>
  </si>
  <si>
    <t>56007-00</t>
  </si>
  <si>
    <t>Компјутеризована томографија мозга са интравенском применом контрастног средства</t>
  </si>
  <si>
    <t>56010-00</t>
  </si>
  <si>
    <t xml:space="preserve">Компјутеризована томографија питуитарне шупљине </t>
  </si>
  <si>
    <t>56013-00</t>
  </si>
  <si>
    <t>Компјутеризована томографија орбите</t>
  </si>
  <si>
    <t>56013-02</t>
  </si>
  <si>
    <t>Компјутеризована томографија орбите и мозга</t>
  </si>
  <si>
    <t>56016-04</t>
  </si>
  <si>
    <t>Компјутеризована томографија редњег ува и темпоралне кости,обострано</t>
  </si>
  <si>
    <t>56016-05</t>
  </si>
  <si>
    <r>
      <rPr>
        <sz val="9"/>
        <rFont val="Arial MT"/>
        <family val="2"/>
      </rPr>
      <t>Pasivna imunizacija sa Rh(D) imunoglobulinom</t>
    </r>
  </si>
  <si>
    <r>
      <rPr>
        <sz val="10"/>
        <rFont val="Arial MT"/>
        <family val="2"/>
      </rPr>
      <t>92178-00</t>
    </r>
  </si>
  <si>
    <r>
      <rPr>
        <sz val="9"/>
        <rFont val="Arial MT"/>
        <family val="2"/>
      </rPr>
      <t>Terapija toplotom</t>
    </r>
  </si>
  <si>
    <r>
      <rPr>
        <sz val="10"/>
        <rFont val="Arial MT"/>
        <family val="2"/>
      </rPr>
      <t>92195-00</t>
    </r>
  </si>
  <si>
    <r>
      <rPr>
        <sz val="9"/>
        <rFont val="Arial MT"/>
        <family val="2"/>
      </rPr>
      <t>Ispiranje katetera, neklasifikovano na drugom mestu</t>
    </r>
  </si>
  <si>
    <r>
      <rPr>
        <sz val="10"/>
        <rFont val="Arial MT"/>
        <family val="2"/>
      </rPr>
      <t>92200-00</t>
    </r>
  </si>
  <si>
    <r>
      <rPr>
        <sz val="9"/>
        <rFont val="Arial MT"/>
        <family val="2"/>
      </rPr>
      <t>Uklanjanje šavova, neklasifikovanih na drugom mestu</t>
    </r>
  </si>
  <si>
    <r>
      <rPr>
        <sz val="10"/>
        <rFont val="Arial MT"/>
        <family val="2"/>
      </rPr>
      <t>92204-00</t>
    </r>
  </si>
  <si>
    <r>
      <rPr>
        <sz val="9"/>
        <rFont val="Arial MT"/>
        <family val="2"/>
      </rPr>
      <t xml:space="preserve">Neinvazivni dijagnostički testovi, merenja ili istraživanja,
</t>
    </r>
    <r>
      <rPr>
        <sz val="9"/>
        <rFont val="Arial MT"/>
        <family val="2"/>
      </rPr>
      <t>neklasifikovano na drugom mestu</t>
    </r>
  </si>
  <si>
    <r>
      <rPr>
        <sz val="10"/>
        <rFont val="Arial MT"/>
        <family val="2"/>
      </rPr>
      <t>92209-00</t>
    </r>
  </si>
  <si>
    <r>
      <rPr>
        <sz val="9"/>
        <rFont val="Arial MT"/>
        <family val="2"/>
      </rPr>
      <t xml:space="preserve">Postupak održavanja neinvazivne ventilatorne podrške, &lt;= 24
</t>
    </r>
    <r>
      <rPr>
        <sz val="9"/>
        <rFont val="Arial MT"/>
        <family val="2"/>
      </rPr>
      <t>sata</t>
    </r>
  </si>
  <si>
    <r>
      <rPr>
        <sz val="10"/>
        <rFont val="Arial MT"/>
        <family val="2"/>
      </rPr>
      <t>92209-01</t>
    </r>
  </si>
  <si>
    <r>
      <rPr>
        <sz val="9"/>
        <rFont val="Arial MT"/>
        <family val="2"/>
      </rPr>
      <t xml:space="preserve">Postupak održavanja neinvazivne ventilatorne podrške, &amp;gt; 24
</t>
    </r>
    <r>
      <rPr>
        <sz val="9"/>
        <rFont val="Arial MT"/>
        <family val="2"/>
      </rPr>
      <t>sati i &amp;lt; 96 sati</t>
    </r>
  </si>
  <si>
    <r>
      <rPr>
        <sz val="10"/>
        <rFont val="Arial MT"/>
        <family val="2"/>
      </rPr>
      <t>92209-02</t>
    </r>
  </si>
  <si>
    <r>
      <rPr>
        <sz val="9"/>
        <rFont val="Arial MT"/>
        <family val="2"/>
      </rPr>
      <t xml:space="preserve">Postupak održavanja neinvazivne ventilatorne podrške, &gt;= 96
</t>
    </r>
    <r>
      <rPr>
        <sz val="9"/>
        <rFont val="Arial MT"/>
        <family val="2"/>
      </rPr>
      <t>sati</t>
    </r>
  </si>
  <si>
    <r>
      <rPr>
        <sz val="10"/>
        <rFont val="Arial MT"/>
        <family val="2"/>
      </rPr>
      <t>92500-00</t>
    </r>
  </si>
  <si>
    <r>
      <rPr>
        <sz val="9"/>
        <rFont val="Arial MT"/>
        <family val="2"/>
      </rPr>
      <t>Rutinska preoperativna anesteziološka procena</t>
    </r>
  </si>
  <si>
    <r>
      <rPr>
        <sz val="10"/>
        <rFont val="Arial MT"/>
        <family val="2"/>
      </rPr>
      <t>92500-01</t>
    </r>
  </si>
  <si>
    <r>
      <rPr>
        <sz val="9"/>
        <rFont val="Arial MT"/>
        <family val="2"/>
      </rPr>
      <t>Produžena preoperativna anesteziološka procena</t>
    </r>
  </si>
  <si>
    <r>
      <rPr>
        <sz val="10"/>
        <rFont val="Arial MT"/>
        <family val="2"/>
      </rPr>
      <t>92500-02</t>
    </r>
  </si>
  <si>
    <r>
      <rPr>
        <sz val="9"/>
        <rFont val="Arial MT"/>
        <family val="2"/>
      </rPr>
      <t>Hitna preoperativna anesteziološka procena</t>
    </r>
  </si>
  <si>
    <r>
      <rPr>
        <sz val="10"/>
        <rFont val="Arial MT"/>
        <family val="2"/>
      </rPr>
      <t>92513-10</t>
    </r>
  </si>
  <si>
    <r>
      <rPr>
        <sz val="9"/>
        <rFont val="Arial MT"/>
        <family val="2"/>
      </rPr>
      <t>Infiltracija lokalnog anestetika, ASA 10</t>
    </r>
  </si>
  <si>
    <r>
      <rPr>
        <sz val="10"/>
        <rFont val="Arial MT"/>
        <family val="2"/>
      </rPr>
      <t>92513-19</t>
    </r>
  </si>
  <si>
    <r>
      <rPr>
        <sz val="9"/>
        <rFont val="Arial MT"/>
        <family val="2"/>
      </rPr>
      <t>Infiltracija lokalnog anestetika, ASA 19</t>
    </r>
  </si>
  <si>
    <r>
      <rPr>
        <sz val="10"/>
        <rFont val="Arial MT"/>
        <family val="2"/>
      </rPr>
      <t>92513-99</t>
    </r>
  </si>
  <si>
    <r>
      <rPr>
        <sz val="9"/>
        <rFont val="Arial MT"/>
        <family val="2"/>
      </rPr>
      <t>Infiltracija lokalnog anestetika, ASA 99</t>
    </r>
  </si>
  <si>
    <r>
      <rPr>
        <sz val="10"/>
        <rFont val="Arial MT"/>
        <family val="2"/>
      </rPr>
      <t>92514-10</t>
    </r>
  </si>
  <si>
    <r>
      <rPr>
        <sz val="9"/>
        <rFont val="Arial MT"/>
        <family val="2"/>
      </rPr>
      <t>Opšta anestezija, ASA 10</t>
    </r>
  </si>
  <si>
    <r>
      <rPr>
        <sz val="10"/>
        <rFont val="Arial MT"/>
        <family val="2"/>
      </rPr>
      <t>92514-19</t>
    </r>
  </si>
  <si>
    <r>
      <rPr>
        <sz val="9"/>
        <rFont val="Arial MT"/>
        <family val="2"/>
      </rPr>
      <t>Opšta anestezija, ASA 19</t>
    </r>
  </si>
  <si>
    <r>
      <rPr>
        <sz val="10"/>
        <rFont val="Arial MT"/>
        <family val="2"/>
      </rPr>
      <t>92514-20</t>
    </r>
  </si>
  <si>
    <r>
      <rPr>
        <sz val="9"/>
        <rFont val="Arial MT"/>
        <family val="2"/>
      </rPr>
      <t>Opšta anestezija, ASA 20</t>
    </r>
  </si>
  <si>
    <r>
      <rPr>
        <sz val="10"/>
        <rFont val="Arial MT"/>
        <family val="2"/>
      </rPr>
      <t>92514-29</t>
    </r>
  </si>
  <si>
    <r>
      <rPr>
        <sz val="9"/>
        <rFont val="Arial MT"/>
        <family val="2"/>
      </rPr>
      <t>Opšta anestezija, ASA 29</t>
    </r>
  </si>
  <si>
    <r>
      <rPr>
        <sz val="10"/>
        <rFont val="Arial MT"/>
        <family val="2"/>
      </rPr>
      <t>92514-30</t>
    </r>
  </si>
  <si>
    <r>
      <rPr>
        <sz val="9"/>
        <rFont val="Arial MT"/>
        <family val="2"/>
      </rPr>
      <t>Opšta anestezija, ASA 30</t>
    </r>
  </si>
  <si>
    <r>
      <rPr>
        <sz val="10"/>
        <rFont val="Arial MT"/>
        <family val="2"/>
      </rPr>
      <t>92514-39</t>
    </r>
  </si>
  <si>
    <t>Компјутеризована томографија абдомена са интравенском применом контрастног средства</t>
  </si>
  <si>
    <t>56409-00</t>
  </si>
  <si>
    <t>Компјутеризована томографија карлице</t>
  </si>
  <si>
    <t>56412-00</t>
  </si>
  <si>
    <t>Компјутеризована томографија карлице са интравенском применом контрастног средства</t>
  </si>
  <si>
    <t>56501-00</t>
  </si>
  <si>
    <t xml:space="preserve">Компјутеризована томографија абдомена и карлице </t>
  </si>
  <si>
    <t>56507-00</t>
  </si>
  <si>
    <t xml:space="preserve">Компјутеризована томографија абдомена и карлице са интравенском применом контрастног средства </t>
  </si>
  <si>
    <t>56801-00</t>
  </si>
  <si>
    <t>Компјутеризована томографија грудног коша, абдомена и пелвиса</t>
  </si>
  <si>
    <t>56807-00</t>
  </si>
  <si>
    <t>`</t>
  </si>
  <si>
    <t>13706-02</t>
  </si>
  <si>
    <t>Трансфузија еритроцита</t>
  </si>
  <si>
    <t>13839-00</t>
  </si>
  <si>
    <t>Вађење крви у дијагностичке сврхе</t>
  </si>
  <si>
    <t>36800-00</t>
  </si>
  <si>
    <t>Катетеризација мокраћне бешике</t>
  </si>
  <si>
    <t>55700-01</t>
  </si>
  <si>
    <t xml:space="preserve">Ултразвучни преглед због мерња  раста фетуса </t>
  </si>
  <si>
    <t>55700-02</t>
  </si>
  <si>
    <t>Ултразвучни преглед абдомена или пелвиса због осталих стања повезаних са трудноћом</t>
  </si>
  <si>
    <t>59712-00</t>
  </si>
  <si>
    <t>Хистеросалпингографија</t>
  </si>
  <si>
    <t>90479-00</t>
  </si>
  <si>
    <t>Сутура лацерације вагине након порођаја</t>
  </si>
  <si>
    <t>92043-00</t>
  </si>
  <si>
    <t>Примена лека за респираторни систем помоћу небулизатора</t>
  </si>
  <si>
    <t>92044-00</t>
  </si>
  <si>
    <t>Остале терапије обогаћивања кисеоником</t>
  </si>
  <si>
    <t>92062-00</t>
  </si>
  <si>
    <t>Трансфузија крвних компоненти и деривата</t>
  </si>
  <si>
    <t>92064-00</t>
  </si>
  <si>
    <t>Трансфузија осталих крвних деривата</t>
  </si>
  <si>
    <t>92077-00</t>
  </si>
  <si>
    <t>Остала испирања ректума</t>
  </si>
  <si>
    <t>92118-00</t>
  </si>
  <si>
    <t>Уклањање катетера уретеростоме или уретералног катетера</t>
  </si>
  <si>
    <t>92148-00</t>
  </si>
  <si>
    <t>Давање токсоида тетануса</t>
  </si>
  <si>
    <r>
      <rPr>
        <sz val="9"/>
        <rFont val="Arial MT"/>
        <family val="2"/>
      </rPr>
      <t>Opšta anestezija, ASA 39</t>
    </r>
  </si>
  <si>
    <r>
      <rPr>
        <sz val="10"/>
        <rFont val="Arial MT"/>
        <family val="2"/>
      </rPr>
      <t>92514-40</t>
    </r>
  </si>
  <si>
    <r>
      <rPr>
        <sz val="9"/>
        <rFont val="Arial MT"/>
        <family val="2"/>
      </rPr>
      <t>Opšta anestezija, ASA 40</t>
    </r>
  </si>
  <si>
    <r>
      <rPr>
        <sz val="10"/>
        <rFont val="Arial MT"/>
        <family val="2"/>
      </rPr>
      <t>92514-49</t>
    </r>
  </si>
  <si>
    <r>
      <rPr>
        <sz val="9"/>
        <rFont val="Arial MT"/>
        <family val="2"/>
      </rPr>
      <t>Opšta anestezija, ASA 49</t>
    </r>
  </si>
  <si>
    <r>
      <rPr>
        <sz val="10"/>
        <rFont val="Arial MT"/>
        <family val="2"/>
      </rPr>
      <t>92515-30</t>
    </r>
  </si>
  <si>
    <r>
      <rPr>
        <sz val="9"/>
        <rFont val="Arial MT"/>
        <family val="2"/>
      </rPr>
      <t>Sedacija, ASA 30</t>
    </r>
  </si>
  <si>
    <r>
      <rPr>
        <sz val="10"/>
        <rFont val="Arial MT"/>
        <family val="2"/>
      </rPr>
      <t>92518-01</t>
    </r>
  </si>
  <si>
    <r>
      <rPr>
        <sz val="9"/>
        <rFont val="Arial MT"/>
        <family val="2"/>
      </rPr>
      <t>Intravenska post-proceduralna infuzija analgetika</t>
    </r>
  </si>
  <si>
    <r>
      <rPr>
        <sz val="10"/>
        <rFont val="Arial MT"/>
        <family val="2"/>
      </rPr>
      <t>95550-00</t>
    </r>
  </si>
  <si>
    <r>
      <rPr>
        <sz val="9"/>
        <rFont val="Arial MT"/>
        <family val="2"/>
      </rPr>
      <t>Udružene zdravstvene procedure, dijetetika</t>
    </r>
  </si>
  <si>
    <r>
      <rPr>
        <sz val="10"/>
        <rFont val="Arial MT"/>
        <family val="2"/>
      </rPr>
      <t>95550-01</t>
    </r>
  </si>
  <si>
    <r>
      <rPr>
        <sz val="9"/>
        <rFont val="Arial MT"/>
        <family val="2"/>
      </rPr>
      <t>Udružene zdravstvene procedure, socijalni rad</t>
    </r>
  </si>
  <si>
    <r>
      <rPr>
        <sz val="10"/>
        <rFont val="Arial MT"/>
        <family val="2"/>
      </rPr>
      <t>95550-02</t>
    </r>
  </si>
  <si>
    <r>
      <rPr>
        <sz val="9"/>
        <rFont val="Arial MT"/>
        <family val="2"/>
      </rPr>
      <t>Udružene zdravstvene procedure, radna terapija</t>
    </r>
  </si>
  <si>
    <r>
      <rPr>
        <sz val="10"/>
        <rFont val="Arial MT"/>
        <family val="2"/>
      </rPr>
      <t>95550-10</t>
    </r>
  </si>
  <si>
    <r>
      <rPr>
        <sz val="9"/>
        <rFont val="Arial MT"/>
        <family val="2"/>
      </rPr>
      <t>Udružene zdravstvene procedure, psihologija</t>
    </r>
  </si>
  <si>
    <r>
      <rPr>
        <sz val="10"/>
        <rFont val="Arial MT"/>
        <family val="2"/>
      </rPr>
      <t>96019-00</t>
    </r>
  </si>
  <si>
    <r>
      <rPr>
        <sz val="9"/>
        <rFont val="Arial MT"/>
        <family val="2"/>
      </rPr>
      <t>Biomehanička procena</t>
    </r>
  </si>
  <si>
    <r>
      <rPr>
        <sz val="10"/>
        <rFont val="Arial MT"/>
        <family val="2"/>
      </rPr>
      <t>96020-00</t>
    </r>
  </si>
  <si>
    <r>
      <rPr>
        <sz val="9"/>
        <rFont val="Arial MT"/>
        <family val="2"/>
      </rPr>
      <t>Procena integriteta kože</t>
    </r>
  </si>
  <si>
    <r>
      <rPr>
        <sz val="10"/>
        <rFont val="Arial MT"/>
        <family val="2"/>
      </rPr>
      <t>96021-00</t>
    </r>
  </si>
  <si>
    <r>
      <rPr>
        <sz val="9"/>
        <rFont val="Arial MT"/>
        <family val="2"/>
      </rPr>
      <t>Procena samostalnosti</t>
    </r>
  </si>
  <si>
    <r>
      <rPr>
        <sz val="10"/>
        <rFont val="Arial MT"/>
        <family val="2"/>
      </rPr>
      <t>96026-00</t>
    </r>
  </si>
  <si>
    <r>
      <rPr>
        <sz val="9"/>
        <rFont val="Arial MT"/>
        <family val="2"/>
      </rPr>
      <t>Procena ishrane/dnevnog unosa hrane</t>
    </r>
  </si>
  <si>
    <r>
      <rPr>
        <sz val="10"/>
        <rFont val="Arial MT"/>
        <family val="2"/>
      </rPr>
      <t>96027-00</t>
    </r>
  </si>
  <si>
    <r>
      <rPr>
        <sz val="9"/>
        <rFont val="Arial MT"/>
        <family val="2"/>
      </rPr>
      <t>Procena uzimanja propisanih lekova</t>
    </r>
  </si>
  <si>
    <r>
      <rPr>
        <sz val="10"/>
        <rFont val="Arial MT"/>
        <family val="2"/>
      </rPr>
      <t>96032-00</t>
    </r>
  </si>
  <si>
    <r>
      <rPr>
        <sz val="9"/>
        <rFont val="Arial MT"/>
        <family val="2"/>
      </rPr>
      <t>Psihosocijalna procena</t>
    </r>
  </si>
  <si>
    <r>
      <rPr>
        <sz val="10"/>
        <rFont val="Arial MT"/>
        <family val="2"/>
      </rPr>
      <t>96034-00</t>
    </r>
  </si>
  <si>
    <r>
      <rPr>
        <sz val="9"/>
        <rFont val="Arial MT"/>
        <family val="2"/>
      </rPr>
      <t>Procena uzimanja alkohola i ostalih droga (lekova)</t>
    </r>
  </si>
  <si>
    <r>
      <rPr>
        <sz val="10"/>
        <rFont val="Arial MT"/>
        <family val="2"/>
      </rPr>
      <t>96037-00</t>
    </r>
  </si>
  <si>
    <r>
      <rPr>
        <sz val="9"/>
        <rFont val="Arial MT"/>
        <family val="2"/>
      </rPr>
      <t>Ostale procene, konsultacije ili evaluacije</t>
    </r>
  </si>
  <si>
    <r>
      <rPr>
        <sz val="10"/>
        <rFont val="Arial MT"/>
        <family val="2"/>
      </rPr>
      <t>96038-00</t>
    </r>
  </si>
  <si>
    <r>
      <rPr>
        <sz val="9"/>
        <rFont val="Arial MT"/>
        <family val="2"/>
      </rPr>
      <t>Merenje oštrine vida</t>
    </r>
  </si>
  <si>
    <r>
      <rPr>
        <sz val="10"/>
        <rFont val="Arial MT"/>
        <family val="2"/>
      </rPr>
      <t>96066-00</t>
    </r>
  </si>
  <si>
    <t>Сутура расцепа перинеума трећег или четвртог степена</t>
  </si>
  <si>
    <t>90485-00</t>
  </si>
  <si>
    <t>Остале сутуре лацерације или руптура без повреде</t>
  </si>
  <si>
    <t>Узорковање крви (венепункција)</t>
  </si>
  <si>
    <t>Одржавање ендотрахеалне интубације,једнолуменски тубус</t>
  </si>
  <si>
    <t>Друго психосоцијално</t>
  </si>
  <si>
    <t>Интравенско давање фармаколошког средства,антинеопластично средство</t>
  </si>
  <si>
    <t>Неки други начин давања фармаколошког средства,електролит</t>
  </si>
  <si>
    <t>Ендотрахеална интубација,једнолуменски тубус</t>
  </si>
  <si>
    <t>L020770</t>
  </si>
  <si>
    <t>Узимање назофарингеалног бриса за преглед на присуство SARS-CoV-2 у амбуланти</t>
  </si>
  <si>
    <t>Поступак одржавања континуиране вентилаторне подршке &lt; 24 сата</t>
  </si>
  <si>
    <t>Поступак одржавања континуиране вентилаторне подршке &gt;96 сати</t>
  </si>
  <si>
    <t>Терапијска торакоцинтеза</t>
  </si>
  <si>
    <t>Кардиопулмонална</t>
  </si>
  <si>
    <t>Одржавање катетера пласираног ради администрације лека</t>
  </si>
  <si>
    <t>Поступак одржавања неинвазивне вентилаторне подршке,&amp;gt,24 сати и &amp;lt;96 сати</t>
  </si>
  <si>
    <t>Поступак одржавања неинвазивне вентилаторне подршке &gt;96 сати</t>
  </si>
  <si>
    <t>Интрамускуларно давање фармаколошког средства,инсулин</t>
  </si>
  <si>
    <t>Интравенско давање фармаколошког средства,тромболитичко средство</t>
  </si>
  <si>
    <t>Орално давање фармаколошког средства,тромболитичко средство</t>
  </si>
  <si>
    <t>30375-25</t>
  </si>
  <si>
    <t>Шав лацерације дебелог црева</t>
  </si>
  <si>
    <t>30392-00</t>
  </si>
  <si>
    <t>Отклањање највећег дела интраабдоминалних лезија(ДЕБУЛКИНГ)</t>
  </si>
  <si>
    <t>30403-00</t>
  </si>
  <si>
    <t>Репарација инцизионе киле</t>
  </si>
  <si>
    <t>32005-00</t>
  </si>
  <si>
    <r>
      <rPr>
        <sz val="9"/>
        <rFont val="Arial MT"/>
        <family val="2"/>
      </rPr>
      <t>Preventivno savetovanje ili podučavanje</t>
    </r>
  </si>
  <si>
    <r>
      <rPr>
        <sz val="10"/>
        <rFont val="Arial MT"/>
        <family val="2"/>
      </rPr>
      <t>96067-00</t>
    </r>
  </si>
  <si>
    <r>
      <rPr>
        <sz val="9"/>
        <rFont val="Arial MT"/>
        <family val="2"/>
      </rPr>
      <t>Savetovanje ili podučavanje o ishrani/dnevnom unosu hrane</t>
    </r>
  </si>
  <si>
    <r>
      <rPr>
        <sz val="10"/>
        <rFont val="Arial MT"/>
        <family val="2"/>
      </rPr>
      <t>96068-00</t>
    </r>
  </si>
  <si>
    <r>
      <rPr>
        <sz val="9"/>
        <rFont val="Arial MT"/>
        <family val="2"/>
      </rPr>
      <t xml:space="preserve">Savetovanje ili podučavanje o gubitku sluha ili poremaćajima
</t>
    </r>
    <r>
      <rPr>
        <sz val="9"/>
        <rFont val="Arial MT"/>
        <family val="2"/>
      </rPr>
      <t>sluha</t>
    </r>
  </si>
  <si>
    <r>
      <rPr>
        <sz val="10"/>
        <rFont val="Arial MT"/>
        <family val="2"/>
      </rPr>
      <t>96069-00</t>
    </r>
  </si>
  <si>
    <r>
      <rPr>
        <sz val="9"/>
        <rFont val="Arial MT"/>
        <family val="2"/>
      </rPr>
      <t xml:space="preserve">Savetovanje ili podučavanje o gubitku vida ili vidnim
</t>
    </r>
    <r>
      <rPr>
        <sz val="9"/>
        <rFont val="Arial MT"/>
        <family val="2"/>
      </rPr>
      <t>poremećajima</t>
    </r>
  </si>
  <si>
    <r>
      <rPr>
        <sz val="10"/>
        <rFont val="Arial MT"/>
        <family val="2"/>
      </rPr>
      <t>96071-00</t>
    </r>
  </si>
  <si>
    <r>
      <rPr>
        <sz val="9"/>
        <rFont val="Arial MT"/>
        <family val="2"/>
      </rPr>
      <t xml:space="preserve">Savetovanje ili podučavanje o pomagalima ili uređajima za
</t>
    </r>
    <r>
      <rPr>
        <sz val="9"/>
        <rFont val="Arial MT"/>
        <family val="2"/>
      </rPr>
      <t>prilagođavanje</t>
    </r>
  </si>
  <si>
    <r>
      <rPr>
        <sz val="10"/>
        <rFont val="Arial MT"/>
        <family val="2"/>
      </rPr>
      <t>96073-00</t>
    </r>
  </si>
  <si>
    <r>
      <rPr>
        <sz val="9"/>
        <rFont val="Arial MT"/>
        <family val="2"/>
      </rPr>
      <t xml:space="preserve">Savetovanje ili podučavanje o štetnosti supstanci koje uzrokuju
</t>
    </r>
    <r>
      <rPr>
        <sz val="9"/>
        <rFont val="Arial MT"/>
        <family val="2"/>
      </rPr>
      <t>zavisnost</t>
    </r>
  </si>
  <si>
    <r>
      <rPr>
        <sz val="10"/>
        <rFont val="Arial MT"/>
        <family val="2"/>
      </rPr>
      <t>96075-00</t>
    </r>
  </si>
  <si>
    <r>
      <rPr>
        <sz val="9"/>
        <rFont val="Arial MT"/>
        <family val="2"/>
      </rPr>
      <t>Savetovanje ili podučavanje o brizi o samom sebi</t>
    </r>
  </si>
  <si>
    <r>
      <rPr>
        <sz val="10"/>
        <rFont val="Arial MT"/>
        <family val="2"/>
      </rPr>
      <t>96076-00</t>
    </r>
  </si>
  <si>
    <r>
      <rPr>
        <sz val="9"/>
        <rFont val="Arial MT"/>
        <family val="2"/>
      </rPr>
      <t>Savetovanje ili podučavanje o održavanju zdravlja i oporavku</t>
    </r>
  </si>
  <si>
    <r>
      <rPr>
        <sz val="10"/>
        <rFont val="Arial MT"/>
        <family val="2"/>
      </rPr>
      <t>96079-00</t>
    </r>
  </si>
  <si>
    <r>
      <rPr>
        <sz val="9"/>
        <rFont val="Arial MT"/>
        <family val="2"/>
      </rPr>
      <t>Situaciono/profesionalno savetovanje ili podučavanje</t>
    </r>
  </si>
  <si>
    <r>
      <rPr>
        <sz val="10"/>
        <rFont val="Arial MT"/>
        <family val="2"/>
      </rPr>
      <t>96080-00</t>
    </r>
  </si>
  <si>
    <r>
      <rPr>
        <sz val="9"/>
        <rFont val="Arial MT"/>
        <family val="2"/>
      </rPr>
      <t xml:space="preserve">Savetovanje ili podučavanje o planiranju porodice, pripremanju
</t>
    </r>
    <r>
      <rPr>
        <sz val="9"/>
        <rFont val="Arial MT"/>
        <family val="2"/>
      </rPr>
      <t>za roditeljstvo</t>
    </r>
  </si>
  <si>
    <r>
      <rPr>
        <sz val="10"/>
        <rFont val="Arial MT"/>
        <family val="2"/>
      </rPr>
      <t>96086-00</t>
    </r>
  </si>
  <si>
    <r>
      <rPr>
        <sz val="9"/>
        <rFont val="Arial MT"/>
        <family val="2"/>
      </rPr>
      <t>Drugo psihosocijalno savetovanje</t>
    </r>
  </si>
  <si>
    <r>
      <rPr>
        <sz val="10"/>
        <rFont val="Arial MT"/>
        <family val="2"/>
      </rPr>
      <t>96090-00</t>
    </r>
  </si>
  <si>
    <r>
      <rPr>
        <sz val="9"/>
        <rFont val="Arial MT"/>
        <family val="2"/>
      </rPr>
      <t>Ostala savetovanja ili podučavanja</t>
    </r>
  </si>
  <si>
    <r>
      <rPr>
        <sz val="10"/>
        <rFont val="Arial MT"/>
        <family val="2"/>
      </rPr>
      <t>96091-00</t>
    </r>
  </si>
  <si>
    <r>
      <rPr>
        <sz val="9"/>
        <rFont val="Arial MT"/>
        <family val="2"/>
      </rPr>
      <t>Izrada uređaja ili opreme za pomoć ili prilagođavanje</t>
    </r>
  </si>
  <si>
    <r>
      <rPr>
        <sz val="10"/>
        <rFont val="Arial MT"/>
        <family val="2"/>
      </rPr>
      <t>96092-00</t>
    </r>
  </si>
  <si>
    <r>
      <rPr>
        <sz val="9"/>
        <rFont val="Arial MT"/>
        <family val="2"/>
      </rPr>
      <t xml:space="preserve">Primena, nameštanje, prilagođavanje ili zamena pomagala ili
</t>
    </r>
    <r>
      <rPr>
        <sz val="9"/>
        <rFont val="Arial MT"/>
        <family val="2"/>
      </rPr>
      <t>uređaja za prilagođavanje</t>
    </r>
  </si>
  <si>
    <r>
      <rPr>
        <sz val="10"/>
        <rFont val="Arial MT"/>
        <family val="2"/>
      </rPr>
      <t>96094-00</t>
    </r>
  </si>
  <si>
    <r>
      <rPr>
        <sz val="9"/>
        <rFont val="Arial MT"/>
        <family val="2"/>
      </rPr>
      <t>Uklanjanje pomagala ili uređaja za prilagođavanje</t>
    </r>
  </si>
  <si>
    <r>
      <rPr>
        <sz val="10"/>
        <rFont val="Arial MT"/>
        <family val="2"/>
      </rPr>
      <t>96096-00</t>
    </r>
  </si>
  <si>
    <r>
      <rPr>
        <sz val="9"/>
        <rFont val="Arial MT"/>
        <family val="2"/>
      </rPr>
      <t>Oralna nutritivna podrška</t>
    </r>
  </si>
  <si>
    <r>
      <rPr>
        <sz val="10"/>
        <rFont val="Arial MT"/>
        <family val="2"/>
      </rPr>
      <t>96097-00</t>
    </r>
  </si>
  <si>
    <t>Ексцизија ганглиона ,некласиф. на другом месту</t>
  </si>
  <si>
    <t>46456-00</t>
  </si>
  <si>
    <t>Перкутана тенотомија прста на руци</t>
  </si>
  <si>
    <t>Затворена репозиција прелома дисталног дела</t>
  </si>
  <si>
    <t>Одстрањење клина, завртња или жице из фемура</t>
  </si>
  <si>
    <t>Репарација тетиве ,некласиф. на другом месту</t>
  </si>
  <si>
    <t>Субкутана тенотомија, некласиф.на другом месту</t>
  </si>
  <si>
    <t>49848-00</t>
  </si>
  <si>
    <t>Исправљање чекићастог прста на нози</t>
  </si>
  <si>
    <t>90544-00</t>
  </si>
  <si>
    <t>Пресецање адхезија шаке</t>
  </si>
  <si>
    <t>Инцизија меког ткива ,некласиф. На другом месту</t>
  </si>
  <si>
    <t>Затворена репозиција исчашења зглоба кука</t>
  </si>
  <si>
    <t>Тракција због прелома</t>
  </si>
  <si>
    <t>42632-02</t>
  </si>
  <si>
    <t>Репарација лацерације коњуктиве</t>
  </si>
  <si>
    <t>Ексцизија лезије на кожи и поткожном ткиву,очног</t>
  </si>
  <si>
    <t xml:space="preserve">Уклањање шавова </t>
  </si>
  <si>
    <t>Замена сталног уринарног катетера</t>
  </si>
  <si>
    <t>Уклањање инпактираног фецеса</t>
  </si>
  <si>
    <t>Испирање катетера ,некласификовано на другом месту</t>
  </si>
  <si>
    <t>Орално давање фарм.сред. Тромболитичко средство</t>
  </si>
  <si>
    <t>92035-00</t>
  </si>
  <si>
    <t>Друге интубације</t>
  </si>
  <si>
    <t>92515-40</t>
  </si>
  <si>
    <t>Седација,АСА 40</t>
  </si>
  <si>
    <t>Уклањање интраутериног улошка</t>
  </si>
  <si>
    <t>35688-02</t>
  </si>
  <si>
    <t>Стерилизација отвореним абдоминалним приступом</t>
  </si>
  <si>
    <t>35713-05</t>
  </si>
  <si>
    <r>
      <rPr>
        <sz val="9"/>
        <rFont val="Arial MT"/>
        <family val="2"/>
      </rPr>
      <t>Enteralna nutritivna podrška</t>
    </r>
  </si>
  <si>
    <r>
      <rPr>
        <sz val="10"/>
        <rFont val="Arial MT"/>
        <family val="2"/>
      </rPr>
      <t>96098-00</t>
    </r>
  </si>
  <si>
    <r>
      <rPr>
        <sz val="9"/>
        <rFont val="Arial MT"/>
        <family val="2"/>
      </rPr>
      <t>Parenteralna nutritivna podrška</t>
    </r>
  </si>
  <si>
    <r>
      <rPr>
        <sz val="10"/>
        <rFont val="Arial MT"/>
        <family val="2"/>
      </rPr>
      <t>96100-00</t>
    </r>
  </si>
  <si>
    <r>
      <rPr>
        <sz val="9"/>
        <rFont val="Arial MT"/>
        <family val="2"/>
      </rPr>
      <t>Psihodinamska terapija</t>
    </r>
  </si>
  <si>
    <r>
      <rPr>
        <sz val="10"/>
        <rFont val="Arial MT"/>
        <family val="2"/>
      </rPr>
      <t>96115-00</t>
    </r>
  </si>
  <si>
    <r>
      <rPr>
        <sz val="9"/>
        <rFont val="Arial MT"/>
        <family val="2"/>
      </rPr>
      <t>Terapija mišića lica/temporomandibularnog zgloba vežbanjem</t>
    </r>
  </si>
  <si>
    <r>
      <rPr>
        <sz val="10"/>
        <rFont val="Arial MT"/>
        <family val="2"/>
      </rPr>
      <t>96118-00</t>
    </r>
  </si>
  <si>
    <r>
      <rPr>
        <sz val="9"/>
        <rFont val="Arial MT"/>
        <family val="2"/>
      </rPr>
      <t>Terapija ramenog zgloba vežbanjem</t>
    </r>
  </si>
  <si>
    <r>
      <rPr>
        <sz val="10"/>
        <rFont val="Arial MT"/>
        <family val="2"/>
      </rPr>
      <t>96119-00</t>
    </r>
  </si>
  <si>
    <r>
      <rPr>
        <sz val="9"/>
        <rFont val="Arial MT"/>
        <family val="2"/>
      </rPr>
      <t>Terapija grudnih ili trbušnih mišića vežbanjem</t>
    </r>
  </si>
  <si>
    <r>
      <rPr>
        <sz val="10"/>
        <rFont val="Arial MT"/>
        <family val="2"/>
      </rPr>
      <t>96120-00</t>
    </r>
  </si>
  <si>
    <r>
      <rPr>
        <sz val="9"/>
        <rFont val="Arial MT"/>
        <family val="2"/>
      </rPr>
      <t>Terapija mišića leđa ili vrata vežbanjem</t>
    </r>
  </si>
  <si>
    <r>
      <rPr>
        <sz val="10"/>
        <rFont val="Arial MT"/>
        <family val="2"/>
      </rPr>
      <t>96121-00</t>
    </r>
  </si>
  <si>
    <r>
      <rPr>
        <sz val="9"/>
        <rFont val="Arial MT"/>
        <family val="2"/>
      </rPr>
      <t>Terapija mišića ruku vežbanjem</t>
    </r>
  </si>
  <si>
    <r>
      <rPr>
        <sz val="10"/>
        <rFont val="Arial MT"/>
        <family val="2"/>
      </rPr>
      <t>96122-00</t>
    </r>
  </si>
  <si>
    <r>
      <rPr>
        <sz val="9"/>
        <rFont val="Arial MT"/>
        <family val="2"/>
      </rPr>
      <t>Terapija lakatnog zgloba vežbanjem</t>
    </r>
  </si>
  <si>
    <r>
      <rPr>
        <sz val="10"/>
        <rFont val="Arial MT"/>
        <family val="2"/>
      </rPr>
      <t>96123-00</t>
    </r>
  </si>
  <si>
    <r>
      <rPr>
        <sz val="9"/>
        <rFont val="Arial MT"/>
        <family val="2"/>
      </rPr>
      <t xml:space="preserve">Terapija mišića ruku, ručnog zgloba ili zglobova prstiju
</t>
    </r>
    <r>
      <rPr>
        <sz val="9"/>
        <rFont val="Arial MT"/>
        <family val="2"/>
      </rPr>
      <t>vežbanjem</t>
    </r>
  </si>
  <si>
    <r>
      <rPr>
        <sz val="10"/>
        <rFont val="Arial MT"/>
        <family val="2"/>
      </rPr>
      <t>96124-00</t>
    </r>
  </si>
  <si>
    <r>
      <rPr>
        <sz val="9"/>
        <rFont val="Arial MT"/>
        <family val="2"/>
      </rPr>
      <t>Terapija zgloba kuka vežbanjem</t>
    </r>
  </si>
  <si>
    <r>
      <rPr>
        <sz val="10"/>
        <rFont val="Arial MT"/>
        <family val="2"/>
      </rPr>
      <t>96125-00</t>
    </r>
  </si>
  <si>
    <r>
      <rPr>
        <sz val="9"/>
        <rFont val="Arial MT"/>
        <family val="2"/>
      </rPr>
      <t>Terapija mišića karličnog dna vežbanjem</t>
    </r>
  </si>
  <si>
    <r>
      <rPr>
        <sz val="10"/>
        <rFont val="Arial MT"/>
        <family val="2"/>
      </rPr>
      <t>96126-00</t>
    </r>
  </si>
  <si>
    <r>
      <rPr>
        <sz val="9"/>
        <rFont val="Arial MT"/>
        <family val="2"/>
      </rPr>
      <t>Terapija mišića nogu vežbanjem</t>
    </r>
  </si>
  <si>
    <r>
      <rPr>
        <sz val="10"/>
        <rFont val="Arial MT"/>
        <family val="2"/>
      </rPr>
      <t>96127-00</t>
    </r>
  </si>
  <si>
    <t>Назив здравствене установе Општа болница "Стефан Високи" Смедеревска Паланка</t>
  </si>
  <si>
    <t>Матични број здравствене установе  6113079</t>
  </si>
  <si>
    <t>Табела 6b.  Капацитет и коришћење везано за COVID 19</t>
  </si>
  <si>
    <t>Прегледи у амбуланти због сумње на  COVID-19 инфекцију</t>
  </si>
  <si>
    <t>Лица прегледана у амбуланти због сумње на COVID-19 инфекцију</t>
  </si>
  <si>
    <t>Укупно пацијенти са потврђеном COVID-19  инфекцијом који су задржани на болничком лечењу</t>
  </si>
  <si>
    <t>Идентификација еритроцитних антитела НаЦл медијум - микроепрувета</t>
  </si>
  <si>
    <t>L018952</t>
  </si>
  <si>
    <t>Идентификација еритроцитних антитела у АХГ медијуму-микроепрувета</t>
  </si>
  <si>
    <t>L018978</t>
  </si>
  <si>
    <t>Од укупног броја пацијената који су задржани на болничком лечењу, број пацијената којима није била потребна терапија кисеоником</t>
  </si>
  <si>
    <r>
      <t>Од укупног броја пацијената који су задржани на болничком лечењу, број пацијената којима је</t>
    </r>
    <r>
      <rPr>
        <b/>
        <sz val="11"/>
        <rFont val="Calibri"/>
        <family val="2"/>
      </rPr>
      <t xml:space="preserve"> била потребна терапија кисеоником</t>
    </r>
  </si>
  <si>
    <r>
      <t xml:space="preserve">Од укупног броја пацијената који су задржани на болничком лечењу, број пацијената којима је била потребна </t>
    </r>
    <r>
      <rPr>
        <b/>
        <sz val="11"/>
        <rFont val="Calibri"/>
        <family val="2"/>
      </rPr>
      <t>механичка вентилација</t>
    </r>
  </si>
  <si>
    <t>Пружене услуге Рендген дијагностике за  COVID-19 пацијенте</t>
  </si>
  <si>
    <t xml:space="preserve">Пружене услуге CT дијагностике за  COVID-19 пацијенте </t>
  </si>
  <si>
    <t>Узети брисеви за преглед на присуство SARS-CoV-2 вируса у транспортну подлогу</t>
  </si>
  <si>
    <t>Real-Time PCR тестова на SARS-CoV-2 вирус који су урађени у установи</t>
  </si>
  <si>
    <t>Брзи серолошки тестови за одређивање IgM i/ili IgG антитела на вирус SARS-CoV-2</t>
  </si>
  <si>
    <t>Антигенски тестови за одређивање вирусног антигена Ag SARS-CoV-2 који су урађени у установи</t>
  </si>
  <si>
    <r>
      <rPr>
        <sz val="9"/>
        <rFont val="Arial MT"/>
        <family val="2"/>
      </rPr>
      <t>Uvežbavanje veština korišćenja uređaja ili opreme za pomoć</t>
    </r>
  </si>
  <si>
    <r>
      <rPr>
        <sz val="10"/>
        <rFont val="Arial MT"/>
        <family val="2"/>
      </rPr>
      <t>96154-00</t>
    </r>
  </si>
  <si>
    <r>
      <rPr>
        <sz val="9"/>
        <rFont val="Arial MT"/>
        <family val="2"/>
      </rPr>
      <t>Terapijski ultrazvuk</t>
    </r>
  </si>
  <si>
    <r>
      <rPr>
        <sz val="10"/>
        <rFont val="Arial MT"/>
        <family val="2"/>
      </rPr>
      <t>96155-00</t>
    </r>
  </si>
  <si>
    <r>
      <rPr>
        <sz val="9"/>
        <rFont val="Arial MT"/>
        <family val="2"/>
      </rPr>
      <t>Terapija stimulacijom, neklasifikovana na drugom mestu</t>
    </r>
  </si>
  <si>
    <r>
      <rPr>
        <sz val="10"/>
        <rFont val="Arial MT"/>
        <family val="2"/>
      </rPr>
      <t>96156-00</t>
    </r>
  </si>
  <si>
    <r>
      <rPr>
        <sz val="9"/>
        <rFont val="Arial MT"/>
        <family val="2"/>
      </rPr>
      <t>Terapijsko zatvaranje oka zavojem</t>
    </r>
  </si>
  <si>
    <r>
      <rPr>
        <sz val="10"/>
        <rFont val="Arial MT"/>
        <family val="2"/>
      </rPr>
      <t>96171-00</t>
    </r>
  </si>
  <si>
    <r>
      <rPr>
        <sz val="9"/>
        <rFont val="Arial MT"/>
        <family val="2"/>
      </rPr>
      <t>Pratnja ili prevoz klijenta</t>
    </r>
  </si>
  <si>
    <r>
      <rPr>
        <sz val="10"/>
        <rFont val="Arial MT"/>
        <family val="2"/>
      </rPr>
      <t>96171-00t</t>
    </r>
  </si>
  <si>
    <r>
      <rPr>
        <sz val="9"/>
        <rFont val="Arial MT"/>
        <family val="2"/>
      </rPr>
      <t>Sanitetski prevoz</t>
    </r>
  </si>
  <si>
    <r>
      <rPr>
        <sz val="10"/>
        <rFont val="Arial MT"/>
        <family val="2"/>
      </rPr>
      <t>96175-00</t>
    </r>
  </si>
  <si>
    <r>
      <rPr>
        <sz val="9"/>
        <rFont val="Arial MT"/>
        <family val="2"/>
      </rPr>
      <t>Mentalna/bihejvioralna procena</t>
    </r>
  </si>
  <si>
    <r>
      <rPr>
        <sz val="10"/>
        <rFont val="Arial MT"/>
        <family val="2"/>
      </rPr>
      <t>96177-00</t>
    </r>
  </si>
  <si>
    <r>
      <rPr>
        <sz val="9"/>
        <rFont val="Arial MT"/>
        <family val="2"/>
      </rPr>
      <t>Interpersonalna psihoterapija</t>
    </r>
  </si>
  <si>
    <r>
      <rPr>
        <sz val="10"/>
        <rFont val="Arial MT"/>
        <family val="2"/>
      </rPr>
      <t>96183-00</t>
    </r>
  </si>
  <si>
    <r>
      <rPr>
        <sz val="9"/>
        <rFont val="Arial MT"/>
        <family val="2"/>
      </rPr>
      <t>Narativna terapija</t>
    </r>
  </si>
  <si>
    <r>
      <rPr>
        <sz val="10"/>
        <rFont val="Arial MT"/>
        <family val="2"/>
      </rPr>
      <t>96197-00</t>
    </r>
  </si>
  <si>
    <r>
      <rPr>
        <sz val="9"/>
        <rFont val="Arial MT"/>
        <family val="2"/>
      </rPr>
      <t xml:space="preserve">Intramuskularno davanje farmakološkog sredstva,
</t>
    </r>
    <r>
      <rPr>
        <sz val="9"/>
        <rFont val="Arial MT"/>
        <family val="2"/>
      </rPr>
      <t>antineoplastično sredstvo</t>
    </r>
  </si>
  <si>
    <r>
      <rPr>
        <sz val="10"/>
        <rFont val="Arial MT"/>
        <family val="2"/>
      </rPr>
      <t>96197-02</t>
    </r>
  </si>
  <si>
    <r>
      <rPr>
        <sz val="9"/>
        <rFont val="Arial MT"/>
        <family val="2"/>
      </rPr>
      <t xml:space="preserve">Intramuskularno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</si>
  <si>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96197-03</t>
    </r>
  </si>
  <si>
    <r>
      <rPr>
        <sz val="9"/>
        <rFont val="Arial MT"/>
        <family val="2"/>
      </rPr>
      <t>Intramuskularno davanje farmakološkog sredstva, steroid</t>
    </r>
  </si>
  <si>
    <r>
      <rPr>
        <sz val="10"/>
        <rFont val="Arial MT"/>
        <family val="2"/>
      </rPr>
      <t>96197-06</t>
    </r>
  </si>
  <si>
    <r>
      <rPr>
        <sz val="9"/>
        <rFont val="Arial MT"/>
        <family val="2"/>
      </rPr>
      <t>Intramuskularno davanje farmakološkog sredstva, insulin</t>
    </r>
  </si>
  <si>
    <r>
      <rPr>
        <sz val="10"/>
        <rFont val="Arial MT"/>
        <family val="2"/>
      </rPr>
      <t>96197-07</t>
    </r>
  </si>
  <si>
    <r>
      <rPr>
        <sz val="9"/>
        <rFont val="Arial MT"/>
        <family val="2"/>
      </rPr>
      <t xml:space="preserve">Intramuskularno davanje farmakološkog sredstva, hranljiva
</t>
    </r>
    <r>
      <rPr>
        <sz val="9"/>
        <rFont val="Arial MT"/>
        <family val="2"/>
      </rPr>
      <t>supstanca</t>
    </r>
  </si>
  <si>
    <r>
      <rPr>
        <sz val="10"/>
        <rFont val="Arial MT"/>
        <family val="2"/>
      </rPr>
      <t>96197-08</t>
    </r>
  </si>
  <si>
    <r>
      <rPr>
        <sz val="9"/>
        <rFont val="Arial MT"/>
        <family val="2"/>
      </rPr>
      <t>Intramuskularno davanje farmakološkog sredstva, elektrolit</t>
    </r>
  </si>
  <si>
    <r>
      <rPr>
        <sz val="10"/>
        <rFont val="Arial MT"/>
        <family val="2"/>
      </rPr>
      <t>96197-09</t>
    </r>
  </si>
  <si>
    <r>
      <rPr>
        <sz val="9"/>
        <rFont val="Arial MT"/>
        <family val="2"/>
      </rPr>
      <t xml:space="preserve">Intramuskularno davanje farmakološkog sredstva, drugo i
</t>
    </r>
    <r>
      <rPr>
        <sz val="9"/>
        <rFont val="Arial MT"/>
        <family val="2"/>
      </rPr>
      <t>nenaznačeno farmakološko sredstvo</t>
    </r>
  </si>
  <si>
    <r>
      <rPr>
        <sz val="10"/>
        <rFont val="Arial MT"/>
        <family val="2"/>
      </rPr>
      <t>96199-00</t>
    </r>
  </si>
  <si>
    <r>
      <rPr>
        <sz val="9"/>
        <rFont val="Arial MT"/>
        <family val="2"/>
      </rPr>
      <t xml:space="preserve">Intravensko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</si>
  <si>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96199-01</t>
    </r>
  </si>
  <si>
    <r>
      <rPr>
        <sz val="9"/>
        <rFont val="Arial MT"/>
        <family val="2"/>
      </rPr>
      <t xml:space="preserve">Intravensko davanje farmakološkog sredstva, trombolitičko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</si>
  <si>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96199-02</t>
    </r>
  </si>
  <si>
    <r>
      <rPr>
        <sz val="9"/>
        <rFont val="Arial MT"/>
        <family val="2"/>
      </rPr>
      <t xml:space="preserve">Intravensko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</si>
  <si>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96199-03</t>
    </r>
  </si>
  <si>
    <r>
      <rPr>
        <sz val="9"/>
        <rFont val="Arial MT"/>
        <family val="2"/>
      </rPr>
      <t>Intravensko davanje farmakološkog sredstva, steroid</t>
    </r>
  </si>
  <si>
    <r>
      <rPr>
        <sz val="10"/>
        <rFont val="Arial MT"/>
        <family val="2"/>
      </rPr>
      <t>96199-04</t>
    </r>
  </si>
  <si>
    <r>
      <rPr>
        <sz val="9"/>
        <rFont val="Arial MT"/>
        <family val="2"/>
      </rPr>
      <t>Intravensko davanje farmakološkog sredstva, antidot</t>
    </r>
  </si>
  <si>
    <r>
      <rPr>
        <sz val="10"/>
        <rFont val="Arial MT"/>
        <family val="2"/>
      </rPr>
      <t>96199-06</t>
    </r>
  </si>
  <si>
    <r>
      <rPr>
        <sz val="9"/>
        <rFont val="Arial MT"/>
        <family val="2"/>
      </rPr>
      <t>Intravensko davanje farmakološkog sredstva, insulin</t>
    </r>
  </si>
  <si>
    <r>
      <rPr>
        <sz val="10"/>
        <rFont val="Arial MT"/>
        <family val="2"/>
      </rPr>
      <t>96199-07</t>
    </r>
  </si>
  <si>
    <r>
      <rPr>
        <sz val="9"/>
        <rFont val="Arial MT"/>
        <family val="2"/>
      </rPr>
      <t xml:space="preserve">Intravensko davanje farmakološkog sredstva, hranljiva
</t>
    </r>
    <r>
      <rPr>
        <sz val="9"/>
        <rFont val="Arial MT"/>
        <family val="2"/>
      </rPr>
      <t>supstanca</t>
    </r>
  </si>
  <si>
    <r>
      <rPr>
        <sz val="10"/>
        <rFont val="Arial MT"/>
        <family val="2"/>
      </rPr>
      <t>96199-08</t>
    </r>
  </si>
  <si>
    <r>
      <rPr>
        <sz val="9"/>
        <rFont val="Arial MT"/>
        <family val="2"/>
      </rPr>
      <t>Intravensko davanje farmakološkog sredstva, elektrolit</t>
    </r>
  </si>
  <si>
    <r>
      <rPr>
        <sz val="10"/>
        <rFont val="Arial MT"/>
        <family val="2"/>
      </rPr>
      <t>96199-09</t>
    </r>
  </si>
  <si>
    <r>
      <rPr>
        <sz val="9"/>
        <rFont val="Arial MT"/>
        <family val="2"/>
      </rPr>
      <t xml:space="preserve">Intravensko davanje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</si>
  <si>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96200-00</t>
    </r>
  </si>
  <si>
    <r>
      <rPr>
        <sz val="9"/>
        <rFont val="Arial MT"/>
        <family val="2"/>
      </rPr>
      <t xml:space="preserve">Subkutano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</si>
  <si>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96200-01</t>
    </r>
  </si>
  <si>
    <r>
      <rPr>
        <sz val="9"/>
        <rFont val="Arial MT"/>
        <family val="2"/>
      </rPr>
      <t xml:space="preserve">Subkutano davanje farmakološkog sredstva, trombolitičko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</si>
  <si>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</t>
    </r>
  </si>
  <si>
    <r>
      <rPr>
        <sz val="9"/>
        <rFont val="Arial MT"/>
        <family val="2"/>
      </rPr>
      <t xml:space="preserve">Subkutano davanje farmakološkog sredstva, trombolitičko
</t>
    </r>
    <r>
      <rPr>
        <sz val="9"/>
        <rFont val="Arial MT"/>
        <family val="2"/>
      </rPr>
      <t>sredstvo BC</t>
    </r>
  </si>
  <si>
    <r>
      <rPr>
        <sz val="10"/>
        <rFont val="Arial MT"/>
        <family val="2"/>
      </rPr>
      <t>96200-02</t>
    </r>
  </si>
  <si>
    <r>
      <rPr>
        <sz val="9"/>
        <rFont val="Arial MT"/>
        <family val="2"/>
      </rPr>
      <t xml:space="preserve">Subkutano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</si>
  <si>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96200-06</t>
    </r>
  </si>
  <si>
    <r>
      <rPr>
        <sz val="9"/>
        <rFont val="Arial MT"/>
        <family val="2"/>
      </rPr>
      <t>Subkutano davanje farmakološkog sredstva, insulin</t>
    </r>
  </si>
  <si>
    <r>
      <rPr>
        <sz val="10"/>
        <rFont val="Arial MT"/>
        <family val="2"/>
      </rPr>
      <t>96200-09</t>
    </r>
  </si>
  <si>
    <r>
      <rPr>
        <sz val="9"/>
        <rFont val="Arial MT"/>
        <family val="2"/>
      </rPr>
      <t xml:space="preserve">Subkutano davanje farmakološkog sredstva, drugo i
</t>
    </r>
    <r>
      <rPr>
        <sz val="9"/>
        <rFont val="Arial MT"/>
        <family val="2"/>
      </rPr>
      <t>neklasifikovano farmakkološko sredstvo</t>
    </r>
  </si>
  <si>
    <r>
      <rPr>
        <sz val="10"/>
        <rFont val="Arial MT"/>
        <family val="2"/>
      </rPr>
      <t>96202-09</t>
    </r>
  </si>
  <si>
    <r>
      <rPr>
        <sz val="9"/>
        <rFont val="Arial MT"/>
        <family val="2"/>
      </rPr>
      <t xml:space="preserve">Enteralno davanje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</si>
  <si>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96203-00</t>
    </r>
  </si>
  <si>
    <r>
      <rPr>
        <sz val="9"/>
        <rFont val="Arial MT"/>
        <family val="2"/>
      </rPr>
      <t xml:space="preserve">Oralno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</si>
  <si>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96203-01</t>
    </r>
  </si>
  <si>
    <r>
      <rPr>
        <sz val="9"/>
        <rFont val="Arial MT"/>
        <family val="2"/>
      </rPr>
      <t>Oralno davanje farmakološkog sredstva, trombolitičko sredstvo</t>
    </r>
  </si>
  <si>
    <r>
      <rPr>
        <sz val="10"/>
        <rFont val="Arial MT"/>
        <family val="2"/>
      </rPr>
      <t>96203-02</t>
    </r>
  </si>
  <si>
    <r>
      <rPr>
        <sz val="9"/>
        <rFont val="Arial MT"/>
        <family val="2"/>
      </rPr>
      <t>Oralno davanje farmakološkog sredstva, anti-infektivno sredstvo</t>
    </r>
  </si>
  <si>
    <r>
      <rPr>
        <sz val="10"/>
        <rFont val="Arial MT"/>
        <family val="2"/>
      </rPr>
      <t>96203-03</t>
    </r>
  </si>
  <si>
    <r>
      <rPr>
        <sz val="9"/>
        <rFont val="Arial MT"/>
        <family val="2"/>
      </rPr>
      <t>Oralno davanje farmakološkog sredstva, steroid</t>
    </r>
  </si>
  <si>
    <r>
      <rPr>
        <sz val="10"/>
        <rFont val="Arial MT"/>
        <family val="2"/>
      </rPr>
      <t>96203-06</t>
    </r>
  </si>
  <si>
    <r>
      <rPr>
        <sz val="9"/>
        <rFont val="Arial MT"/>
        <family val="2"/>
      </rPr>
      <t>Oralno davanje farmakološkog sredstva, insulin</t>
    </r>
  </si>
  <si>
    <r>
      <rPr>
        <sz val="10"/>
        <rFont val="Arial MT"/>
        <family val="2"/>
      </rPr>
      <t>96203-07</t>
    </r>
  </si>
  <si>
    <r>
      <rPr>
        <sz val="9"/>
        <rFont val="Arial MT"/>
        <family val="2"/>
      </rPr>
      <t>Oralno davanje farmakološkog sredstva, hranljiva supstanca</t>
    </r>
  </si>
  <si>
    <r>
      <rPr>
        <sz val="10"/>
        <rFont val="Arial MT"/>
        <family val="2"/>
      </rPr>
      <t>96203-08</t>
    </r>
  </si>
  <si>
    <r>
      <rPr>
        <sz val="9"/>
        <rFont val="Arial MT"/>
        <family val="2"/>
      </rPr>
      <t>Oralno davanje farmakološkog sredstva, elektrolit</t>
    </r>
  </si>
  <si>
    <r>
      <rPr>
        <sz val="10"/>
        <rFont val="Arial MT"/>
        <family val="2"/>
      </rPr>
      <t>96203-09</t>
    </r>
  </si>
  <si>
    <r>
      <rPr>
        <sz val="9"/>
        <rFont val="Arial MT"/>
        <family val="2"/>
      </rPr>
      <t xml:space="preserve">Oralno davanje farmakološkog sredstva, drugo i neklasifikovano
</t>
    </r>
    <r>
      <rPr>
        <sz val="9"/>
        <rFont val="Arial MT"/>
        <family val="2"/>
      </rPr>
      <t>farmakološko sredstvo</t>
    </r>
  </si>
  <si>
    <r>
      <rPr>
        <sz val="10"/>
        <rFont val="Arial MT"/>
        <family val="2"/>
      </rPr>
      <t>96205-00</t>
    </r>
  </si>
  <si>
    <r>
      <rPr>
        <sz val="9"/>
        <rFont val="Arial MT"/>
        <family val="2"/>
      </rPr>
      <t xml:space="preserve">Neki drugi način davanja farmakološkog sredstva,
</t>
    </r>
    <r>
      <rPr>
        <sz val="9"/>
        <rFont val="Arial MT"/>
        <family val="2"/>
      </rPr>
      <t>antineoplastično sredstvo</t>
    </r>
  </si>
  <si>
    <r>
      <rPr>
        <sz val="10"/>
        <rFont val="Arial MT"/>
        <family val="2"/>
      </rPr>
      <t>96205-02</t>
    </r>
  </si>
  <si>
    <r>
      <rPr>
        <sz val="9"/>
        <rFont val="Arial MT"/>
        <family val="2"/>
      </rPr>
      <t xml:space="preserve">Neki drugi način davanja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</si>
  <si>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96205-03</t>
    </r>
  </si>
  <si>
    <r>
      <rPr>
        <sz val="9"/>
        <rFont val="Arial MT"/>
        <family val="2"/>
      </rPr>
      <t>Neki drugi način davanja farmakološkog sredstva, steroid</t>
    </r>
  </si>
  <si>
    <r>
      <rPr>
        <sz val="10"/>
        <rFont val="Arial MT"/>
        <family val="2"/>
      </rPr>
      <t>96205-08</t>
    </r>
  </si>
  <si>
    <r>
      <rPr>
        <sz val="9"/>
        <rFont val="Arial MT"/>
        <family val="2"/>
      </rPr>
      <t>Neki drugi način davanja farmakološkog sredstva, elektrolit</t>
    </r>
  </si>
  <si>
    <r>
      <rPr>
        <sz val="10"/>
        <rFont val="Arial MT"/>
        <family val="2"/>
      </rPr>
      <t>96205-09</t>
    </r>
  </si>
  <si>
    <r>
      <rPr>
        <sz val="9"/>
        <rFont val="Arial MT"/>
        <family val="2"/>
      </rPr>
      <t xml:space="preserve">Neki drugi način davanja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</si>
  <si>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96206-02</t>
    </r>
  </si>
  <si>
    <r>
      <rPr>
        <sz val="9"/>
        <rFont val="Arial MT"/>
        <family val="2"/>
      </rPr>
      <t xml:space="preserve">Nenaznačen način davanja farmakološkog sredstva, anti-
</t>
    </r>
    <r>
      <rPr>
        <sz val="9"/>
        <rFont val="Arial MT"/>
        <family val="2"/>
      </rPr>
      <t>infektivno sredstvo</t>
    </r>
  </si>
  <si>
    <r>
      <rPr>
        <sz val="10"/>
        <rFont val="Arial MT"/>
        <family val="2"/>
      </rPr>
      <t>96206-09</t>
    </r>
  </si>
  <si>
    <r>
      <rPr>
        <sz val="9"/>
        <rFont val="Arial MT"/>
        <family val="2"/>
      </rPr>
      <t xml:space="preserve">Nenaznačen način davanja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</si>
  <si>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96215-00</t>
    </r>
  </si>
  <si>
    <r>
      <rPr>
        <sz val="9"/>
        <rFont val="Arial MT"/>
        <family val="2"/>
      </rPr>
      <t>Incizija i drenaža lezija u usnoj šupljini</t>
    </r>
  </si>
  <si>
    <r>
      <rPr>
        <sz val="10"/>
        <rFont val="Arial MT"/>
        <family val="2"/>
      </rPr>
      <t>97013-00</t>
    </r>
  </si>
  <si>
    <r>
      <rPr>
        <sz val="9"/>
        <rFont val="Arial MT"/>
        <family val="2"/>
      </rPr>
      <t>Delimični oralni pregled</t>
    </r>
  </si>
  <si>
    <r>
      <rPr>
        <sz val="10"/>
        <rFont val="Arial MT"/>
        <family val="2"/>
      </rPr>
      <t>A57506-00</t>
    </r>
  </si>
  <si>
    <r>
      <rPr>
        <sz val="10"/>
        <rFont val="Arial MT"/>
        <family val="2"/>
      </rPr>
      <t>A57506-01</t>
    </r>
  </si>
  <si>
    <r>
      <rPr>
        <sz val="10"/>
        <rFont val="Arial MT"/>
        <family val="2"/>
      </rPr>
      <t>A57506-02</t>
    </r>
  </si>
  <si>
    <r>
      <rPr>
        <sz val="10"/>
        <rFont val="Arial MT"/>
        <family val="2"/>
      </rPr>
      <t>A57506-03</t>
    </r>
  </si>
  <si>
    <r>
      <rPr>
        <sz val="10"/>
        <rFont val="Arial MT"/>
        <family val="2"/>
      </rPr>
      <t>A57506-04</t>
    </r>
  </si>
  <si>
    <r>
      <rPr>
        <sz val="10"/>
        <rFont val="Arial MT"/>
        <family val="2"/>
      </rPr>
      <t>A57518-00</t>
    </r>
  </si>
  <si>
    <r>
      <rPr>
        <sz val="10"/>
        <rFont val="Arial MT"/>
        <family val="2"/>
      </rPr>
      <t>A57518-01</t>
    </r>
  </si>
  <si>
    <r>
      <rPr>
        <sz val="10"/>
        <rFont val="Arial MT"/>
        <family val="2"/>
      </rPr>
      <t>A57518-02</t>
    </r>
  </si>
  <si>
    <r>
      <rPr>
        <sz val="10"/>
        <rFont val="Arial MT"/>
        <family val="2"/>
      </rPr>
      <t>A57518-03</t>
    </r>
  </si>
  <si>
    <r>
      <rPr>
        <sz val="10"/>
        <rFont val="Arial MT"/>
        <family val="2"/>
      </rPr>
      <t>A57518-04</t>
    </r>
  </si>
  <si>
    <r>
      <rPr>
        <sz val="10"/>
        <rFont val="Arial MT"/>
        <family val="2"/>
      </rPr>
      <t>A57524-02</t>
    </r>
  </si>
  <si>
    <r>
      <rPr>
        <sz val="9"/>
        <rFont val="Arial MT"/>
        <family val="2"/>
      </rPr>
      <t>Radiografsko snimanje noge i gležnja</t>
    </r>
  </si>
  <si>
    <r>
      <rPr>
        <sz val="10"/>
        <rFont val="Arial MT"/>
        <family val="2"/>
      </rPr>
      <t>A57700-00</t>
    </r>
  </si>
  <si>
    <r>
      <rPr>
        <sz val="10"/>
        <rFont val="Arial MT"/>
        <family val="2"/>
      </rPr>
      <t>A57712-00</t>
    </r>
  </si>
  <si>
    <r>
      <rPr>
        <sz val="10"/>
        <rFont val="Arial MT"/>
        <family val="2"/>
      </rPr>
      <t>A57715-00</t>
    </r>
  </si>
  <si>
    <r>
      <rPr>
        <sz val="10"/>
        <rFont val="Arial MT"/>
        <family val="2"/>
      </rPr>
      <t>A57901-00</t>
    </r>
  </si>
  <si>
    <r>
      <rPr>
        <sz val="10"/>
        <rFont val="Arial MT"/>
        <family val="2"/>
      </rPr>
      <t>A57903-00</t>
    </r>
  </si>
  <si>
    <r>
      <rPr>
        <sz val="10"/>
        <rFont val="Arial MT"/>
        <family val="2"/>
      </rPr>
      <t>A57906-00</t>
    </r>
  </si>
  <si>
    <r>
      <rPr>
        <sz val="10"/>
        <rFont val="Arial MT"/>
        <family val="2"/>
      </rPr>
      <t>A57915-00</t>
    </r>
  </si>
  <si>
    <r>
      <rPr>
        <sz val="10"/>
        <rFont val="Arial MT"/>
        <family val="2"/>
      </rPr>
      <t>A57921-00</t>
    </r>
  </si>
  <si>
    <r>
      <rPr>
        <sz val="10"/>
        <rFont val="Arial MT"/>
        <family val="2"/>
      </rPr>
      <t>A57927-00</t>
    </r>
  </si>
  <si>
    <r>
      <rPr>
        <sz val="10"/>
        <rFont val="Arial MT"/>
        <family val="2"/>
      </rPr>
      <t>A58100-00</t>
    </r>
  </si>
  <si>
    <r>
      <rPr>
        <sz val="10"/>
        <rFont val="Arial MT"/>
        <family val="2"/>
      </rPr>
      <t>A58103-00</t>
    </r>
  </si>
  <si>
    <r>
      <rPr>
        <sz val="10"/>
        <rFont val="Arial MT"/>
        <family val="2"/>
      </rPr>
      <t>A58106-00</t>
    </r>
  </si>
  <si>
    <r>
      <rPr>
        <sz val="10"/>
        <rFont val="Arial MT"/>
        <family val="2"/>
      </rPr>
      <t>A58500-00</t>
    </r>
  </si>
  <si>
    <r>
      <rPr>
        <sz val="10"/>
        <rFont val="Arial MT"/>
        <family val="2"/>
      </rPr>
      <t>A58521-00</t>
    </r>
  </si>
  <si>
    <r>
      <rPr>
        <sz val="10"/>
        <rFont val="Arial MT"/>
        <family val="2"/>
      </rPr>
      <t>A58521-01</t>
    </r>
  </si>
  <si>
    <r>
      <rPr>
        <sz val="10"/>
        <rFont val="Arial MT"/>
        <family val="2"/>
      </rPr>
      <t>A58524-00</t>
    </r>
  </si>
  <si>
    <r>
      <rPr>
        <sz val="10"/>
        <rFont val="Arial MT"/>
        <family val="2"/>
      </rPr>
      <t>A58700-00</t>
    </r>
  </si>
  <si>
    <r>
      <rPr>
        <sz val="10"/>
        <rFont val="Arial MT"/>
        <family val="2"/>
      </rPr>
      <t>A58900-00</t>
    </r>
  </si>
  <si>
    <r>
      <rPr>
        <sz val="10"/>
        <rFont val="Arial MT"/>
        <family val="2"/>
      </rPr>
      <t>A58909-00</t>
    </r>
  </si>
  <si>
    <r>
      <rPr>
        <sz val="10"/>
        <rFont val="Arial MT"/>
        <family val="2"/>
      </rPr>
      <t>A59751-00</t>
    </r>
  </si>
  <si>
    <r>
      <rPr>
        <sz val="10"/>
        <rFont val="Arial MT"/>
        <family val="2"/>
      </rPr>
      <t>BD0300</t>
    </r>
  </si>
  <si>
    <r>
      <rPr>
        <sz val="9"/>
        <rFont val="Arial MT"/>
        <family val="2"/>
      </rPr>
      <t>BO dan</t>
    </r>
  </si>
  <si>
    <r>
      <rPr>
        <sz val="10"/>
        <rFont val="Arial MT"/>
        <family val="2"/>
      </rPr>
      <t>BD0302</t>
    </r>
  </si>
  <si>
    <r>
      <rPr>
        <sz val="9"/>
        <rFont val="Arial MT"/>
        <family val="2"/>
      </rPr>
      <t>BO dan - Neonatologija</t>
    </r>
  </si>
  <si>
    <r>
      <rPr>
        <sz val="10"/>
        <rFont val="Arial MT"/>
        <family val="2"/>
      </rPr>
      <t>BD0303</t>
    </r>
  </si>
  <si>
    <r>
      <rPr>
        <sz val="9"/>
        <rFont val="Arial MT"/>
        <family val="2"/>
      </rPr>
      <t>BO dan - Pedijatrija</t>
    </r>
  </si>
  <si>
    <r>
      <rPr>
        <sz val="10"/>
        <rFont val="Arial MT"/>
        <family val="2"/>
      </rPr>
      <t>BD0304</t>
    </r>
  </si>
  <si>
    <r>
      <rPr>
        <sz val="9"/>
        <rFont val="Arial MT"/>
        <family val="2"/>
      </rPr>
      <t>BO dan - Pratilac</t>
    </r>
  </si>
  <si>
    <r>
      <rPr>
        <sz val="10"/>
        <rFont val="Arial MT"/>
        <family val="2"/>
      </rPr>
      <t>BD0305</t>
    </r>
  </si>
  <si>
    <r>
      <rPr>
        <sz val="9"/>
        <rFont val="Arial MT"/>
        <family val="2"/>
      </rPr>
      <t>Dnevna bolnica</t>
    </r>
  </si>
  <si>
    <r>
      <rPr>
        <sz val="10"/>
        <rFont val="Arial MT"/>
        <family val="2"/>
      </rPr>
      <t>BD0306</t>
    </r>
  </si>
  <si>
    <r>
      <rPr>
        <sz val="9"/>
        <rFont val="Arial MT"/>
        <family val="2"/>
      </rPr>
      <t>Bo dan - Psihijatrija</t>
    </r>
  </si>
  <si>
    <r>
      <rPr>
        <sz val="10"/>
        <rFont val="Arial MT"/>
        <family val="2"/>
      </rPr>
      <t>fisk001</t>
    </r>
  </si>
  <si>
    <r>
      <rPr>
        <sz val="9"/>
        <rFont val="Arial MT"/>
        <family val="2"/>
      </rPr>
      <t>Prepis otpusne liste</t>
    </r>
  </si>
  <si>
    <r>
      <rPr>
        <sz val="10"/>
        <rFont val="Arial MT"/>
        <family val="2"/>
      </rPr>
      <t>k001</t>
    </r>
  </si>
  <si>
    <r>
      <rPr>
        <sz val="9"/>
        <rFont val="Arial MT"/>
        <family val="2"/>
      </rPr>
      <t>Usluga kapele</t>
    </r>
  </si>
  <si>
    <r>
      <rPr>
        <sz val="10"/>
        <rFont val="Arial MT"/>
        <family val="2"/>
      </rPr>
      <t>k002</t>
    </r>
  </si>
  <si>
    <r>
      <rPr>
        <sz val="9"/>
        <rFont val="Arial MT"/>
        <family val="2"/>
      </rPr>
      <t>Usluga kapele II</t>
    </r>
  </si>
  <si>
    <r>
      <rPr>
        <sz val="10"/>
        <rFont val="Arial MT"/>
        <family val="2"/>
      </rPr>
      <t>k003</t>
    </r>
  </si>
  <si>
    <r>
      <rPr>
        <sz val="9"/>
        <rFont val="Arial MT"/>
        <family val="2"/>
      </rPr>
      <t>Fotokopiranje otpusne liste</t>
    </r>
  </si>
  <si>
    <r>
      <rPr>
        <sz val="10"/>
        <rFont val="Arial MT"/>
        <family val="2"/>
      </rPr>
      <t>k005</t>
    </r>
  </si>
  <si>
    <r>
      <rPr>
        <sz val="9"/>
        <rFont val="Arial MT"/>
        <family val="2"/>
      </rPr>
      <t>Kiretaža u opštoj anesteziji</t>
    </r>
  </si>
  <si>
    <r>
      <rPr>
        <sz val="10"/>
        <rFont val="Arial MT"/>
        <family val="2"/>
      </rPr>
      <t>L000018</t>
    </r>
  </si>
  <si>
    <r>
      <rPr>
        <sz val="9"/>
        <rFont val="Arial MT"/>
        <family val="2"/>
      </rPr>
      <t>Uzorkovanje krvi (mikrouzorkovanje)</t>
    </r>
  </si>
  <si>
    <r>
      <rPr>
        <sz val="10"/>
        <rFont val="Arial MT"/>
        <family val="2"/>
      </rPr>
      <t>L000026</t>
    </r>
  </si>
  <si>
    <r>
      <rPr>
        <sz val="9"/>
        <rFont val="Arial MT"/>
        <family val="2"/>
      </rPr>
      <t>Uzorkovanje krvi (venepunkcija)</t>
    </r>
  </si>
  <si>
    <r>
      <rPr>
        <sz val="10"/>
        <rFont val="Arial MT"/>
        <family val="2"/>
      </rPr>
      <t>L000034</t>
    </r>
  </si>
  <si>
    <r>
      <rPr>
        <sz val="9"/>
        <rFont val="Arial MT"/>
        <family val="2"/>
      </rPr>
      <t>Uzorkovanje drugih bioloških materijala u laboratoriji</t>
    </r>
  </si>
  <si>
    <r>
      <rPr>
        <sz val="10"/>
        <rFont val="Arial MT"/>
        <family val="2"/>
      </rPr>
      <t>L000042</t>
    </r>
  </si>
  <si>
    <r>
      <rPr>
        <sz val="9"/>
        <rFont val="Arial MT"/>
        <family val="2"/>
      </rPr>
      <t xml:space="preserve">Prijem, kontrola kvaliteta uzorka i priprema uzorka za
</t>
    </r>
    <r>
      <rPr>
        <sz val="9"/>
        <rFont val="Arial MT"/>
        <family val="2"/>
      </rPr>
      <t>laboratorijska ispitivanja</t>
    </r>
  </si>
  <si>
    <r>
      <rPr>
        <sz val="10"/>
        <rFont val="Arial MT"/>
        <family val="2"/>
      </rPr>
      <t>L000075</t>
    </r>
  </si>
  <si>
    <r>
      <rPr>
        <sz val="9"/>
        <rFont val="Arial MT"/>
        <family val="2"/>
      </rPr>
      <t>Određivanje acidobaznog statusa u krvi</t>
    </r>
  </si>
  <si>
    <r>
      <rPr>
        <sz val="10"/>
        <rFont val="Arial MT"/>
        <family val="2"/>
      </rPr>
      <t>L000232</t>
    </r>
  </si>
  <si>
    <r>
      <rPr>
        <sz val="9"/>
        <rFont val="Arial MT"/>
        <family val="2"/>
      </rPr>
      <t>BNP (B–tip natriuretskog peptida) u krvi, POCT</t>
    </r>
  </si>
  <si>
    <r>
      <rPr>
        <sz val="10"/>
        <rFont val="Arial MT"/>
        <family val="2"/>
      </rPr>
      <t>L000414</t>
    </r>
  </si>
  <si>
    <r>
      <rPr>
        <sz val="9"/>
        <rFont val="Arial MT"/>
        <family val="2"/>
      </rPr>
      <t xml:space="preserve">Hemoglobin A1c (glikohemoglobin, HbA1c) u krvi,
</t>
    </r>
    <r>
      <rPr>
        <sz val="9"/>
        <rFont val="Arial MT"/>
        <family val="2"/>
      </rPr>
      <t>imunoturbidimetrija</t>
    </r>
  </si>
  <si>
    <r>
      <rPr>
        <sz val="10"/>
        <rFont val="Arial MT"/>
        <family val="2"/>
      </rPr>
      <t>L001057</t>
    </r>
  </si>
  <si>
    <r>
      <rPr>
        <sz val="9"/>
        <rFont val="Arial MT"/>
        <family val="2"/>
      </rPr>
      <t xml:space="preserve">Alanin aminotransferaza (ALT)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</si>
  <si>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L001081</t>
    </r>
  </si>
  <si>
    <r>
      <rPr>
        <sz val="9"/>
        <rFont val="Arial MT"/>
        <family val="2"/>
      </rPr>
      <t>Albumin u serumu/plazmi, spektrofotometrija</t>
    </r>
  </si>
  <si>
    <r>
      <rPr>
        <sz val="10"/>
        <rFont val="Arial MT"/>
        <family val="2"/>
      </rPr>
      <t>L001198</t>
    </r>
  </si>
  <si>
    <r>
      <rPr>
        <sz val="9"/>
        <rFont val="Arial MT"/>
        <family val="2"/>
      </rPr>
      <t>Alfa–amilaza u serumu/plazmi, spektrofotometrija</t>
    </r>
  </si>
  <si>
    <r>
      <rPr>
        <sz val="10"/>
        <rFont val="Arial MT"/>
        <family val="2"/>
      </rPr>
      <t>L001214</t>
    </r>
  </si>
  <si>
    <r>
      <rPr>
        <sz val="9"/>
        <rFont val="Arial MT"/>
        <family val="2"/>
      </rPr>
      <t xml:space="preserve">Alfa–fetoprotein (AFP)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</si>
  <si>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L001255</t>
    </r>
  </si>
  <si>
    <r>
      <rPr>
        <sz val="9"/>
        <rFont val="Arial MT"/>
        <family val="2"/>
      </rPr>
      <t>Alkalna fosfataza (ALP) u serumu/plazmi, spektrofotometrija</t>
    </r>
  </si>
  <si>
    <r>
      <rPr>
        <sz val="10"/>
        <rFont val="Arial MT"/>
        <family val="2"/>
      </rPr>
      <t>L001651</t>
    </r>
  </si>
  <si>
    <r>
      <rPr>
        <sz val="9"/>
        <rFont val="Arial MT"/>
        <family val="2"/>
      </rPr>
      <t xml:space="preserve">Aspartat aminotransferaza (AST)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</si>
  <si>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L001800</t>
    </r>
  </si>
  <si>
    <r>
      <rPr>
        <sz val="9"/>
        <rFont val="Arial MT"/>
        <family val="2"/>
      </rPr>
      <t xml:space="preserve">Beta–horiogonadotropin, ukupan (beta–hCG, fbhCG) u serumu
</t>
    </r>
    <r>
      <rPr>
        <sz val="9"/>
        <rFont val="Arial MT"/>
        <family val="2"/>
      </rPr>
      <t>plazmi</t>
    </r>
  </si>
  <si>
    <r>
      <rPr>
        <sz val="10"/>
        <rFont val="Arial MT"/>
        <family val="2"/>
      </rPr>
      <t>L001867</t>
    </r>
  </si>
  <si>
    <r>
      <rPr>
        <sz val="9"/>
        <rFont val="Arial MT"/>
        <family val="2"/>
      </rPr>
      <t xml:space="preserve">Bikarbonati (ugljen–dioksid, ukupan)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</si>
  <si>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L001891</t>
    </r>
  </si>
  <si>
    <r>
      <rPr>
        <sz val="9"/>
        <rFont val="Arial MT"/>
        <family val="2"/>
      </rPr>
      <t>Bilirubin (direktan) u serumu/plazmi, spektrofotometrija</t>
    </r>
  </si>
  <si>
    <r>
      <rPr>
        <sz val="10"/>
        <rFont val="Arial MT"/>
        <family val="2"/>
      </rPr>
      <t>L001917</t>
    </r>
  </si>
  <si>
    <r>
      <rPr>
        <sz val="9"/>
        <rFont val="Arial MT"/>
        <family val="2"/>
      </rPr>
      <t>Bilirubin (ukupan) u serumu, spektrofotometrija</t>
    </r>
  </si>
  <si>
    <r>
      <rPr>
        <sz val="10"/>
        <rFont val="Arial MT"/>
        <family val="2"/>
      </rPr>
      <t>L001925</t>
    </r>
  </si>
  <si>
    <r>
      <rPr>
        <sz val="9"/>
        <rFont val="Arial MT"/>
        <family val="2"/>
      </rPr>
      <t xml:space="preserve">BNP (B–tip natriuretskog peptida)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</si>
  <si>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L002055</t>
    </r>
  </si>
  <si>
    <r>
      <rPr>
        <sz val="9"/>
        <rFont val="Arial MT"/>
        <family val="2"/>
      </rPr>
      <t>C–reaktivni protein (CRP) u serumu, imunoturbidimetrija</t>
    </r>
  </si>
  <si>
    <r>
      <rPr>
        <sz val="10"/>
        <rFont val="Arial MT"/>
        <family val="2"/>
      </rPr>
      <t>L002379</t>
    </r>
  </si>
  <si>
    <r>
      <rPr>
        <sz val="9"/>
        <rFont val="Arial MT"/>
        <family val="2"/>
      </rPr>
      <t>Feritin u serumu, CMIA/CLIA/ECLIA</t>
    </r>
  </si>
  <si>
    <r>
      <rPr>
        <sz val="10"/>
        <rFont val="Arial MT"/>
        <family val="2"/>
      </rPr>
      <t>L002493</t>
    </r>
  </si>
  <si>
    <r>
      <rPr>
        <sz val="9"/>
        <rFont val="Arial MT"/>
        <family val="2"/>
      </rPr>
      <t>Fosfat, neorganski u serumu/plazmi, spektrofotometrija</t>
    </r>
  </si>
  <si>
    <r>
      <rPr>
        <sz val="10"/>
        <rFont val="Arial MT"/>
        <family val="2"/>
      </rPr>
      <t>L002543</t>
    </r>
  </si>
  <si>
    <r>
      <rPr>
        <sz val="9"/>
        <rFont val="Arial MT"/>
        <family val="2"/>
      </rPr>
      <t xml:space="preserve">Gama–glutamil transferaza (gama–GT)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</si>
  <si>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L002618</t>
    </r>
  </si>
  <si>
    <r>
      <rPr>
        <sz val="9"/>
        <rFont val="Arial MT"/>
        <family val="2"/>
      </rPr>
      <t>Glukoza u serumu/plazmi, spektrofotometrija</t>
    </r>
  </si>
  <si>
    <r>
      <rPr>
        <sz val="10"/>
        <rFont val="Arial MT"/>
        <family val="2"/>
      </rPr>
      <t>L002667</t>
    </r>
  </si>
  <si>
    <r>
      <rPr>
        <sz val="9"/>
        <rFont val="Arial MT"/>
        <family val="2"/>
      </rPr>
      <t>Gvožđe u serumu, spektrofotometrija</t>
    </r>
  </si>
  <si>
    <r>
      <rPr>
        <sz val="10"/>
        <rFont val="Arial MT"/>
        <family val="2"/>
      </rPr>
      <t>L002766</t>
    </r>
  </si>
  <si>
    <r>
      <rPr>
        <sz val="9"/>
        <rFont val="Arial MT"/>
        <family val="2"/>
      </rPr>
      <t>Hloridi u serumu/plazmi, potenciometrija</t>
    </r>
  </si>
  <si>
    <r>
      <rPr>
        <sz val="10"/>
        <rFont val="Arial MT"/>
        <family val="2"/>
      </rPr>
      <t>L002816</t>
    </r>
  </si>
  <si>
    <r>
      <rPr>
        <sz val="9"/>
        <rFont val="Arial MT"/>
        <family val="2"/>
      </rPr>
      <t>Holesterol (ukupan) u serumu/plazmi, spektrofotometrija</t>
    </r>
  </si>
  <si>
    <r>
      <rPr>
        <sz val="10"/>
        <rFont val="Arial MT"/>
        <family val="2"/>
      </rPr>
      <t>L002857</t>
    </r>
  </si>
  <si>
    <r>
      <rPr>
        <sz val="9"/>
        <rFont val="Arial MT"/>
        <family val="2"/>
      </rPr>
      <t>HDL–holesterol u serumu/plazmi, spektrofotometrija</t>
    </r>
  </si>
  <si>
    <r>
      <rPr>
        <sz val="10"/>
        <rFont val="Arial MT"/>
        <family val="2"/>
      </rPr>
      <t>L002873</t>
    </r>
  </si>
  <si>
    <r>
      <rPr>
        <sz val="9"/>
        <rFont val="Arial MT"/>
        <family val="2"/>
      </rPr>
      <t>LDL–holesterol u serumu/plazmi, izračunavanje</t>
    </r>
  </si>
  <si>
    <r>
      <rPr>
        <sz val="10"/>
        <rFont val="Arial MT"/>
        <family val="2"/>
      </rPr>
      <t>L003327</t>
    </r>
  </si>
  <si>
    <r>
      <rPr>
        <sz val="9"/>
        <rFont val="Arial MT"/>
        <family val="2"/>
      </rPr>
      <t>Insulin u serumu/plazmi, CMIA/ECLIA/CLIA/TRACE</t>
    </r>
  </si>
  <si>
    <r>
      <rPr>
        <sz val="10"/>
        <rFont val="Arial MT"/>
        <family val="2"/>
      </rPr>
      <t>L003517</t>
    </r>
  </si>
  <si>
    <r>
      <rPr>
        <sz val="9"/>
        <rFont val="Arial MT"/>
        <family val="2"/>
      </rPr>
      <t>Interleukin–6 u serumu/plazmi, ECLIA</t>
    </r>
  </si>
  <si>
    <r>
      <rPr>
        <sz val="10"/>
        <rFont val="Arial MT"/>
        <family val="2"/>
      </rPr>
      <t>L003749</t>
    </r>
  </si>
  <si>
    <r>
      <rPr>
        <sz val="9"/>
        <rFont val="Arial MT"/>
        <family val="2"/>
      </rPr>
      <t>Kalcijum u serumu/plazmi, spektrofotometrija</t>
    </r>
  </si>
  <si>
    <r>
      <rPr>
        <sz val="10"/>
        <rFont val="Arial MT"/>
        <family val="2"/>
      </rPr>
      <t>L003780</t>
    </r>
  </si>
  <si>
    <r>
      <rPr>
        <sz val="9"/>
        <rFont val="Arial MT"/>
        <family val="2"/>
      </rPr>
      <t>Kalijum u serumu/plazmi, potenciometrija</t>
    </r>
  </si>
  <si>
    <r>
      <rPr>
        <sz val="10"/>
        <rFont val="Arial MT"/>
        <family val="2"/>
      </rPr>
      <t>L003830</t>
    </r>
  </si>
  <si>
    <r>
      <rPr>
        <sz val="9"/>
        <rFont val="Arial MT"/>
        <family val="2"/>
      </rPr>
      <t xml:space="preserve">Karcinoembrioni antigen (CEA)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</si>
  <si>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L003848</t>
    </r>
  </si>
  <si>
    <r>
      <rPr>
        <sz val="9"/>
        <rFont val="Arial MT"/>
        <family val="2"/>
      </rPr>
      <t xml:space="preserve">Karcinoma antigen CA 125 (CA 125)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</si>
  <si>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L003855</t>
    </r>
  </si>
  <si>
    <r>
      <rPr>
        <sz val="9"/>
        <rFont val="Arial MT"/>
        <family val="2"/>
      </rPr>
      <t xml:space="preserve">Karcinoma antigen CA 15–3 (CA 15–3)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</si>
  <si>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L003863</t>
    </r>
  </si>
  <si>
    <r>
      <rPr>
        <sz val="9"/>
        <rFont val="Arial MT"/>
        <family val="2"/>
      </rPr>
      <t xml:space="preserve">Karcinoma antigen CA 19–9 (CA 19–9)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</si>
  <si>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L004234</t>
    </r>
  </si>
  <si>
    <r>
      <rPr>
        <sz val="9"/>
        <rFont val="Arial MT"/>
        <family val="2"/>
      </rPr>
      <t>Kreatin kinaza (CK) u serumu/plazmi, spektrofotometrija</t>
    </r>
  </si>
  <si>
    <r>
      <rPr>
        <sz val="10"/>
        <rFont val="Arial MT"/>
        <family val="2"/>
      </rPr>
      <t>L004242</t>
    </r>
  </si>
  <si>
    <r>
      <rPr>
        <sz val="9"/>
        <rFont val="Arial MT"/>
        <family val="2"/>
      </rPr>
      <t xml:space="preserve">Kreatin kinaza CK–MB (izoenzim kreatin kinaze, CK–2) u
</t>
    </r>
    <r>
      <rPr>
        <sz val="9"/>
        <rFont val="Arial MT"/>
        <family val="2"/>
      </rPr>
      <t>serumu, spektrofotometrija</t>
    </r>
  </si>
  <si>
    <r>
      <rPr>
        <sz val="10"/>
        <rFont val="Arial MT"/>
        <family val="2"/>
      </rPr>
      <t>L004317</t>
    </r>
  </si>
  <si>
    <r>
      <rPr>
        <sz val="9"/>
        <rFont val="Arial MT"/>
        <family val="2"/>
      </rPr>
      <t>Kreatinin u serumu, spektrofotometrija</t>
    </r>
  </si>
  <si>
    <r>
      <rPr>
        <sz val="10"/>
        <rFont val="Arial MT"/>
        <family val="2"/>
      </rPr>
      <t>L004416</t>
    </r>
  </si>
  <si>
    <r>
      <rPr>
        <sz val="9"/>
        <rFont val="Arial MT"/>
        <family val="2"/>
      </rPr>
      <t>Laktat dehidrogenaza (LDH) u serumu/plazmi, spektrofotometrija</t>
    </r>
  </si>
  <si>
    <r>
      <rPr>
        <sz val="10"/>
        <rFont val="Arial MT"/>
        <family val="2"/>
      </rPr>
      <t>L004655</t>
    </r>
  </si>
  <si>
    <r>
      <rPr>
        <sz val="9"/>
        <rFont val="Arial MT"/>
        <family val="2"/>
      </rPr>
      <t>Magnezijum u serumu/plazmi, spektrofotometrija</t>
    </r>
  </si>
  <si>
    <r>
      <rPr>
        <sz val="10"/>
        <rFont val="Arial MT"/>
        <family val="2"/>
      </rPr>
      <t>L004812</t>
    </r>
  </si>
  <si>
    <r>
      <rPr>
        <sz val="9"/>
        <rFont val="Arial MT"/>
        <family val="2"/>
      </rPr>
      <t>Mokraćna kiselina u serumu/plazmi, spektrofotometrija</t>
    </r>
  </si>
  <si>
    <r>
      <rPr>
        <sz val="10"/>
        <rFont val="Arial MT"/>
        <family val="2"/>
      </rPr>
      <t>L004879</t>
    </r>
  </si>
  <si>
    <r>
      <rPr>
        <sz val="9"/>
        <rFont val="Arial MT"/>
        <family val="2"/>
      </rPr>
      <t>Natrijum u serumu/plazmi, potenciometrija</t>
    </r>
  </si>
  <si>
    <r>
      <rPr>
        <sz val="10"/>
        <rFont val="Arial MT"/>
        <family val="2"/>
      </rPr>
      <t>L005132</t>
    </r>
  </si>
  <si>
    <r>
      <rPr>
        <sz val="9"/>
        <rFont val="Arial MT"/>
        <family val="2"/>
      </rPr>
      <t xml:space="preserve">Parathormon (paratiroidni hormon, PTH)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</si>
  <si>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L005256</t>
    </r>
  </si>
  <si>
    <r>
      <rPr>
        <sz val="9"/>
        <rFont val="Arial MT"/>
        <family val="2"/>
      </rPr>
      <t>Progesteron (P4) u serumu/plazmi, CMIA/ECLIA/CLIA/TRACE</t>
    </r>
  </si>
  <si>
    <r>
      <rPr>
        <sz val="10"/>
        <rFont val="Arial MT"/>
        <family val="2"/>
      </rPr>
      <t>L005298</t>
    </r>
  </si>
  <si>
    <r>
      <rPr>
        <sz val="9"/>
        <rFont val="Arial MT"/>
        <family val="2"/>
      </rPr>
      <t xml:space="preserve">Prokalcitonin (PCT) u serumu/plazmi,
</t>
    </r>
    <r>
      <rPr>
        <sz val="9"/>
        <rFont val="Arial MT"/>
        <family val="2"/>
      </rPr>
      <t>CMIA/ECLIA/CLIA/TRACE/ELFA</t>
    </r>
  </si>
  <si>
    <r>
      <rPr>
        <sz val="10"/>
        <rFont val="Arial MT"/>
        <family val="2"/>
      </rPr>
      <t>L005306</t>
    </r>
  </si>
  <si>
    <r>
      <rPr>
        <sz val="9"/>
        <rFont val="Arial MT"/>
        <family val="2"/>
      </rPr>
      <t>Prolaktin (PRL) u serumu/plazmi, CMIA/ECLIA/CLIA/TRACE</t>
    </r>
  </si>
  <si>
    <r>
      <rPr>
        <sz val="10"/>
        <rFont val="Arial MT"/>
        <family val="2"/>
      </rPr>
      <t>L005330</t>
    </r>
  </si>
  <si>
    <r>
      <rPr>
        <sz val="9"/>
        <rFont val="Arial MT"/>
        <family val="2"/>
      </rPr>
      <t xml:space="preserve">Prostatični specifični antigen, slobodan (fPSA)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</si>
  <si>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L005355</t>
    </r>
  </si>
  <si>
    <r>
      <rPr>
        <sz val="9"/>
        <rFont val="Arial MT"/>
        <family val="2"/>
      </rPr>
      <t xml:space="preserve">Prostatični specifični antigen, ukupan (PSA)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</si>
  <si>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L005439</t>
    </r>
  </si>
  <si>
    <r>
      <rPr>
        <sz val="9"/>
        <rFont val="Arial MT"/>
        <family val="2"/>
      </rPr>
      <t>Proteini (ukupni) u serumu/plazmi, spektrofotometrija</t>
    </r>
  </si>
  <si>
    <r>
      <rPr>
        <sz val="10"/>
        <rFont val="Arial MT"/>
        <family val="2"/>
      </rPr>
      <t>L005512</t>
    </r>
  </si>
  <si>
    <r>
      <rPr>
        <sz val="9"/>
        <rFont val="Arial MT"/>
        <family val="2"/>
      </rPr>
      <t>Reumatoidni faktor (RF) u serumu, imunoturbidimetrija</t>
    </r>
  </si>
  <si>
    <r>
      <rPr>
        <sz val="10"/>
        <rFont val="Arial MT"/>
        <family val="2"/>
      </rPr>
      <t>L005843</t>
    </r>
  </si>
  <si>
    <r>
      <rPr>
        <sz val="9"/>
        <rFont val="Arial MT"/>
        <family val="2"/>
      </rPr>
      <t xml:space="preserve">TIBC (ukupni kapacitet vezivanja gvožđa) u serumu,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</si>
  <si>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L005876</t>
    </r>
  </si>
  <si>
    <r>
      <rPr>
        <sz val="9"/>
        <rFont val="Arial MT"/>
        <family val="2"/>
      </rPr>
      <t xml:space="preserve">Tireostimulirajući hormon (tirotropin, TSH)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</si>
  <si>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L005942</t>
    </r>
  </si>
  <si>
    <r>
      <rPr>
        <sz val="9"/>
        <rFont val="Arial MT"/>
        <family val="2"/>
      </rPr>
      <t xml:space="preserve">Tiroksin, slobodan (fT4)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</si>
  <si>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L006072</t>
    </r>
  </si>
  <si>
    <r>
      <rPr>
        <sz val="9"/>
        <rFont val="Arial MT"/>
        <family val="2"/>
      </rPr>
      <t>Trigliceridi u serumu/plazmi, spektrofotometrija</t>
    </r>
  </si>
  <si>
    <r>
      <rPr>
        <sz val="10"/>
        <rFont val="Arial MT"/>
        <family val="2"/>
      </rPr>
      <t>L006080</t>
    </r>
  </si>
  <si>
    <r>
      <rPr>
        <sz val="9"/>
        <rFont val="Arial MT"/>
        <family val="2"/>
      </rPr>
      <t xml:space="preserve">Trijodtironin, slobodan (fT3)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</si>
  <si>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L006171</t>
    </r>
  </si>
  <si>
    <r>
      <rPr>
        <sz val="9"/>
        <rFont val="Arial MT"/>
        <family val="2"/>
      </rPr>
      <t>Troponin I u serumu/plazmi, CMIA/CLIA/LOCI</t>
    </r>
  </si>
  <si>
    <r>
      <rPr>
        <sz val="10"/>
        <rFont val="Arial MT"/>
        <family val="2"/>
      </rPr>
      <t>L006239</t>
    </r>
  </si>
  <si>
    <r>
      <rPr>
        <sz val="9"/>
        <rFont val="Arial MT"/>
        <family val="2"/>
      </rPr>
      <t xml:space="preserve">UIBC (nezasićeni kapacitet vezivanja gvožđa) u serumu,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</si>
  <si>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L006247</t>
    </r>
  </si>
  <si>
    <r>
      <rPr>
        <sz val="9"/>
        <rFont val="Arial MT"/>
        <family val="2"/>
      </rPr>
      <t>Urea klirens, izračunavanje</t>
    </r>
  </si>
  <si>
    <r>
      <rPr>
        <sz val="10"/>
        <rFont val="Arial MT"/>
        <family val="2"/>
      </rPr>
      <t>L006254</t>
    </r>
  </si>
  <si>
    <r>
      <rPr>
        <sz val="9"/>
        <rFont val="Arial MT"/>
        <family val="2"/>
      </rPr>
      <t>Urea u serumu/plazmi, spektrofotometrija</t>
    </r>
  </si>
  <si>
    <r>
      <rPr>
        <sz val="10"/>
        <rFont val="Arial MT"/>
        <family val="2"/>
      </rPr>
      <t>L008912</t>
    </r>
  </si>
  <si>
    <r>
      <rPr>
        <sz val="9"/>
        <rFont val="Arial MT"/>
        <family val="2"/>
      </rPr>
      <t>Alfa–amilaza u urinu, spektofotometrija</t>
    </r>
  </si>
  <si>
    <r>
      <rPr>
        <sz val="10"/>
        <rFont val="Arial MT"/>
        <family val="2"/>
      </rPr>
      <t>L008979</t>
    </r>
  </si>
  <si>
    <r>
      <rPr>
        <sz val="9"/>
        <rFont val="Arial MT"/>
        <family val="2"/>
      </rPr>
      <t>Celokupni pregled urina, vizuelno</t>
    </r>
  </si>
  <si>
    <r>
      <rPr>
        <sz val="10"/>
        <rFont val="Arial MT"/>
        <family val="2"/>
      </rPr>
      <t>L009035</t>
    </r>
  </si>
  <si>
    <r>
      <rPr>
        <sz val="9"/>
        <rFont val="Arial MT"/>
        <family val="2"/>
      </rPr>
      <t>Glukoza u urinu, kvalitativno</t>
    </r>
  </si>
  <si>
    <r>
      <rPr>
        <sz val="10"/>
        <rFont val="Arial MT"/>
        <family val="2"/>
      </rPr>
      <t>L009266</t>
    </r>
  </si>
  <si>
    <r>
      <rPr>
        <sz val="9"/>
        <rFont val="Arial MT"/>
        <family val="2"/>
      </rPr>
      <t>Ketonska tela (aceton) u urinu, kvalitativno</t>
    </r>
  </si>
  <si>
    <r>
      <rPr>
        <sz val="10"/>
        <rFont val="Arial MT"/>
        <family val="2"/>
      </rPr>
      <t>L009472</t>
    </r>
  </si>
  <si>
    <r>
      <rPr>
        <sz val="9"/>
        <rFont val="Arial MT"/>
        <family val="2"/>
      </rPr>
      <t>Sediment urina, mikroskopija</t>
    </r>
  </si>
  <si>
    <r>
      <rPr>
        <sz val="10"/>
        <rFont val="Arial MT"/>
        <family val="2"/>
      </rPr>
      <t>L010264</t>
    </r>
  </si>
  <si>
    <r>
      <rPr>
        <sz val="9"/>
        <rFont val="Arial MT"/>
        <family val="2"/>
      </rPr>
      <t>Kreatinin klirens u dnevnom urinu</t>
    </r>
  </si>
  <si>
    <r>
      <rPr>
        <sz val="10"/>
        <rFont val="Arial MT"/>
        <family val="2"/>
      </rPr>
      <t>L010272</t>
    </r>
  </si>
  <si>
    <r>
      <rPr>
        <sz val="9"/>
        <rFont val="Arial MT"/>
        <family val="2"/>
      </rPr>
      <t>Kreatinin u dnevnom urinu, spektrofotometrija</t>
    </r>
  </si>
  <si>
    <r>
      <rPr>
        <sz val="10"/>
        <rFont val="Arial MT"/>
        <family val="2"/>
      </rPr>
      <t>L010421</t>
    </r>
  </si>
  <si>
    <r>
      <rPr>
        <sz val="9"/>
        <rFont val="Arial MT"/>
        <family val="2"/>
      </rPr>
      <t>Merenje zapremine 24 h–urina, dnevnog urina, volumetrija</t>
    </r>
  </si>
  <si>
    <r>
      <rPr>
        <sz val="10"/>
        <rFont val="Arial MT"/>
        <family val="2"/>
      </rPr>
      <t>L010595</t>
    </r>
  </si>
  <si>
    <r>
      <rPr>
        <sz val="9"/>
        <rFont val="Arial MT"/>
        <family val="2"/>
      </rPr>
      <t>Proteini (ukupni) u dnevnom urinu, spektrofotometrija</t>
    </r>
  </si>
  <si>
    <r>
      <rPr>
        <sz val="10"/>
        <rFont val="Arial MT"/>
        <family val="2"/>
      </rPr>
      <t>L010769</t>
    </r>
  </si>
  <si>
    <r>
      <rPr>
        <sz val="9"/>
        <rFont val="Arial MT"/>
        <family val="2"/>
      </rPr>
      <t>Urea u dnevnom urinu, spektrofotometrija</t>
    </r>
  </si>
  <si>
    <r>
      <rPr>
        <sz val="10"/>
        <rFont val="Arial MT"/>
        <family val="2"/>
      </rPr>
      <t>L010991</t>
    </r>
  </si>
  <si>
    <r>
      <rPr>
        <sz val="9"/>
        <rFont val="Arial MT"/>
        <family val="2"/>
      </rPr>
      <t>Glukoza u likvoru, spektorfotometrija</t>
    </r>
  </si>
  <si>
    <r>
      <rPr>
        <sz val="10"/>
        <rFont val="Arial MT"/>
        <family val="2"/>
      </rPr>
      <t>L011015</t>
    </r>
  </si>
  <si>
    <r>
      <rPr>
        <sz val="9"/>
        <rFont val="Arial MT"/>
        <family val="2"/>
      </rPr>
      <t>Hloridi u likvoru, potenciometrija</t>
    </r>
  </si>
  <si>
    <r>
      <rPr>
        <sz val="10"/>
        <rFont val="Arial MT"/>
        <family val="2"/>
      </rPr>
      <t>L011494</t>
    </r>
  </si>
  <si>
    <r>
      <rPr>
        <sz val="9"/>
        <rFont val="Arial MT"/>
        <family val="2"/>
      </rPr>
      <t>Proteini (ukupni) u likvoru, spektrofotometrijom</t>
    </r>
  </si>
  <si>
    <r>
      <rPr>
        <sz val="10"/>
        <rFont val="Arial MT"/>
        <family val="2"/>
      </rPr>
      <t>L012229</t>
    </r>
  </si>
  <si>
    <r>
      <rPr>
        <sz val="9"/>
        <rFont val="Arial MT"/>
        <family val="2"/>
      </rPr>
      <t>Zapremina ejakulata u seminalnoj tečnosti, volumetrija</t>
    </r>
  </si>
  <si>
    <r>
      <rPr>
        <sz val="10"/>
        <rFont val="Arial MT"/>
        <family val="2"/>
      </rPr>
      <t>L012401</t>
    </r>
  </si>
  <si>
    <r>
      <rPr>
        <sz val="9"/>
        <rFont val="Arial MT"/>
        <family val="2"/>
      </rPr>
      <t>Hemoglobin (krv) u fecesu, imunohemijski</t>
    </r>
  </si>
  <si>
    <r>
      <rPr>
        <sz val="10"/>
        <rFont val="Arial MT"/>
        <family val="2"/>
      </rPr>
      <t>L012708</t>
    </r>
  </si>
  <si>
    <r>
      <rPr>
        <sz val="9"/>
        <rFont val="Arial MT"/>
        <family val="2"/>
      </rPr>
      <t>Glukoza u pleuralnom punktatu, spektrofotometrija</t>
    </r>
  </si>
  <si>
    <r>
      <rPr>
        <sz val="10"/>
        <rFont val="Arial MT"/>
        <family val="2"/>
      </rPr>
      <t>L012716</t>
    </r>
  </si>
  <si>
    <r>
      <rPr>
        <sz val="9"/>
        <rFont val="Arial MT"/>
        <family val="2"/>
      </rPr>
      <t>Holesterol (ukupan) u pleuralnom punktatu, spektrofotometrija</t>
    </r>
  </si>
  <si>
    <r>
      <rPr>
        <sz val="10"/>
        <rFont val="Arial MT"/>
        <family val="2"/>
      </rPr>
      <t>L012807</t>
    </r>
  </si>
  <si>
    <r>
      <rPr>
        <sz val="9"/>
        <rFont val="Arial MT"/>
        <family val="2"/>
      </rPr>
      <t>Proteini (ukupni) u pleuralnom punktatu, spektrofotometrija</t>
    </r>
  </si>
  <si>
    <r>
      <rPr>
        <sz val="10"/>
        <rFont val="Arial MT"/>
        <family val="2"/>
      </rPr>
      <t>L012849</t>
    </r>
  </si>
  <si>
    <r>
      <rPr>
        <sz val="9"/>
        <rFont val="Arial MT"/>
        <family val="2"/>
      </rPr>
      <t>Trigliceridi u pleuralnom punktatu, spektrofotometrija</t>
    </r>
  </si>
  <si>
    <r>
      <rPr>
        <sz val="10"/>
        <rFont val="Arial MT"/>
        <family val="2"/>
      </rPr>
      <t>L014084</t>
    </r>
  </si>
  <si>
    <r>
      <rPr>
        <sz val="9"/>
        <rFont val="Arial MT"/>
        <family val="2"/>
      </rPr>
      <t>Krvna slika sa trodelnom leukocitarnom formulom</t>
    </r>
  </si>
  <si>
    <r>
      <rPr>
        <sz val="10"/>
        <rFont val="Arial MT"/>
        <family val="2"/>
      </rPr>
      <t>L014100</t>
    </r>
  </si>
  <si>
    <r>
      <rPr>
        <sz val="9"/>
        <rFont val="Arial MT"/>
        <family val="2"/>
      </rPr>
      <t>Krvna slika sa petodelnom leukocitarnom formulom</t>
    </r>
  </si>
  <si>
    <r>
      <rPr>
        <sz val="10"/>
        <rFont val="Arial MT"/>
        <family val="2"/>
      </rPr>
      <t>L014209</t>
    </r>
  </si>
  <si>
    <r>
      <rPr>
        <sz val="9"/>
        <rFont val="Arial MT"/>
        <family val="2"/>
      </rPr>
      <t>Sedimentacija eritrocita (SE)</t>
    </r>
  </si>
  <si>
    <r>
      <rPr>
        <sz val="10"/>
        <rFont val="Arial MT"/>
        <family val="2"/>
      </rPr>
      <t>L014332</t>
    </r>
  </si>
  <si>
    <r>
      <rPr>
        <sz val="9"/>
        <rFont val="Arial MT"/>
        <family val="2"/>
      </rPr>
      <t xml:space="preserve">Aktivirano parcijalno tromboplastinsko vreme (aPTT) u plazmi,
</t>
    </r>
    <r>
      <rPr>
        <sz val="9"/>
        <rFont val="Arial MT"/>
        <family val="2"/>
      </rPr>
      <t>koagulometrija</t>
    </r>
  </si>
  <si>
    <r>
      <rPr>
        <sz val="10"/>
        <rFont val="Arial MT"/>
        <family val="2"/>
      </rPr>
      <t>L014423</t>
    </r>
  </si>
  <si>
    <r>
      <rPr>
        <sz val="9"/>
        <rFont val="Arial MT"/>
        <family val="2"/>
      </rPr>
      <t>D–dimer u plazmi, POCT</t>
    </r>
  </si>
  <si>
    <r>
      <rPr>
        <sz val="10"/>
        <rFont val="Arial MT"/>
        <family val="2"/>
      </rPr>
      <t>L014704</t>
    </r>
  </si>
  <si>
    <r>
      <rPr>
        <sz val="9"/>
        <rFont val="Arial MT"/>
        <family val="2"/>
      </rPr>
      <t>Fibrinogen u plazmi (Clauss), koagulometrija</t>
    </r>
  </si>
  <si>
    <r>
      <rPr>
        <sz val="10"/>
        <rFont val="Arial MT"/>
        <family val="2"/>
      </rPr>
      <t>L015040</t>
    </r>
  </si>
  <si>
    <r>
      <rPr>
        <sz val="9"/>
        <rFont val="Arial MT"/>
        <family val="2"/>
      </rPr>
      <t xml:space="preserve">Protrombinsko vreme (PT) INR – za praćenje antikoagulantne
</t>
    </r>
    <r>
      <rPr>
        <sz val="9"/>
        <rFont val="Arial MT"/>
        <family val="2"/>
      </rPr>
      <t>terapije u plazmi, koagulometrija</t>
    </r>
  </si>
  <si>
    <r>
      <rPr>
        <sz val="10"/>
        <rFont val="Arial MT"/>
        <family val="2"/>
      </rPr>
      <t>L015263</t>
    </r>
  </si>
  <si>
    <r>
      <rPr>
        <sz val="9"/>
        <rFont val="Arial MT"/>
        <family val="2"/>
      </rPr>
      <t>Vreme koagulacije (Lee White) u plazmi, koagulometrija</t>
    </r>
  </si>
  <si>
    <r>
      <rPr>
        <sz val="10"/>
        <rFont val="Arial MT"/>
        <family val="2"/>
      </rPr>
      <t>L015271</t>
    </r>
  </si>
  <si>
    <r>
      <rPr>
        <sz val="9"/>
        <rFont val="Arial MT"/>
        <family val="2"/>
      </rPr>
      <t>Vreme krvarenja (Duke)</t>
    </r>
  </si>
  <si>
    <r>
      <rPr>
        <sz val="10"/>
        <rFont val="Arial MT"/>
        <family val="2"/>
      </rPr>
      <t>L017285</t>
    </r>
  </si>
  <si>
    <r>
      <rPr>
        <sz val="9"/>
        <rFont val="Arial MT"/>
        <family val="2"/>
      </rPr>
      <t xml:space="preserve">Antitela na tireoidnu peroksidazu (anti–TPO) i tireoglobulin
</t>
    </r>
    <r>
      <rPr>
        <sz val="9"/>
        <rFont val="Arial MT"/>
        <family val="2"/>
      </rPr>
      <t>(anti–TG) IgG u serumu – IIF</t>
    </r>
  </si>
  <si>
    <r>
      <rPr>
        <sz val="10"/>
        <rFont val="Arial MT"/>
        <family val="2"/>
      </rPr>
      <t>L018168</t>
    </r>
  </si>
  <si>
    <r>
      <rPr>
        <sz val="9"/>
        <rFont val="Arial MT"/>
        <family val="2"/>
      </rPr>
      <t>ABO krvna grupa - pločica</t>
    </r>
  </si>
  <si>
    <r>
      <rPr>
        <sz val="10"/>
        <rFont val="Arial MT"/>
        <family val="2"/>
      </rPr>
      <t>L018192</t>
    </r>
  </si>
  <si>
    <r>
      <rPr>
        <sz val="9"/>
        <rFont val="Arial MT"/>
        <family val="2"/>
      </rPr>
      <t>ABO/RhD krvna grupa - epruveta</t>
    </r>
  </si>
  <si>
    <r>
      <rPr>
        <sz val="10"/>
        <rFont val="Arial MT"/>
        <family val="2"/>
      </rPr>
      <t>L018200</t>
    </r>
  </si>
  <si>
    <r>
      <rPr>
        <sz val="9"/>
        <rFont val="Arial MT"/>
        <family val="2"/>
      </rPr>
      <t>ABO/RhD krvna grupa, humana antitela - mikroepruveta</t>
    </r>
  </si>
  <si>
    <r>
      <rPr>
        <sz val="10"/>
        <rFont val="Arial MT"/>
        <family val="2"/>
      </rPr>
      <t>L018218</t>
    </r>
  </si>
  <si>
    <r>
      <rPr>
        <sz val="9"/>
        <rFont val="Arial MT"/>
        <family val="2"/>
      </rPr>
      <t>ABO/RhD krvna grupa, monoklonska antitela - mikroepruveta</t>
    </r>
  </si>
  <si>
    <r>
      <rPr>
        <sz val="10"/>
        <rFont val="Arial MT"/>
        <family val="2"/>
      </rPr>
      <t>L018275</t>
    </r>
  </si>
  <si>
    <r>
      <rPr>
        <sz val="9"/>
        <rFont val="Arial MT"/>
        <family val="2"/>
      </rPr>
      <t>Interreakcija, eritrocit davaoca i serum primaoca - epruveta</t>
    </r>
  </si>
  <si>
    <r>
      <rPr>
        <sz val="10"/>
        <rFont val="Arial MT"/>
        <family val="2"/>
      </rPr>
      <t>L018283</t>
    </r>
  </si>
  <si>
    <r>
      <rPr>
        <sz val="9"/>
        <rFont val="Arial MT"/>
        <family val="2"/>
      </rPr>
      <t xml:space="preserve">Interreakcija, eritrociti davaoca i serum primaoca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</si>
  <si>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L018440</t>
    </r>
  </si>
  <si>
    <r>
      <rPr>
        <sz val="9"/>
        <rFont val="Arial MT"/>
        <family val="2"/>
      </rPr>
      <t>Polispecifičan direktan Coombs-ov test (DAT) - epruveta</t>
    </r>
  </si>
  <si>
    <r>
      <rPr>
        <sz val="10"/>
        <rFont val="Arial MT"/>
        <family val="2"/>
      </rPr>
      <t>L018457</t>
    </r>
  </si>
  <si>
    <r>
      <rPr>
        <sz val="9"/>
        <rFont val="Arial MT"/>
        <family val="2"/>
      </rPr>
      <t>Polispecifičan direktan Coombs-ov test (DAT) – mikroepruveta</t>
    </r>
  </si>
  <si>
    <r>
      <rPr>
        <sz val="10"/>
        <rFont val="Arial MT"/>
        <family val="2"/>
      </rPr>
      <t>L018804</t>
    </r>
  </si>
  <si>
    <r>
      <rPr>
        <sz val="9"/>
        <rFont val="Arial MT"/>
        <family val="2"/>
      </rPr>
      <t xml:space="preserve">Tipizacija pojedinačnih specifičnosti Rh fenotipa (C, c, D, E, e) –
</t>
    </r>
    <r>
      <rPr>
        <sz val="9"/>
        <rFont val="Arial MT"/>
        <family val="2"/>
      </rPr>
      <t>epruveta</t>
    </r>
  </si>
  <si>
    <r>
      <rPr>
        <sz val="10"/>
        <rFont val="Arial MT"/>
        <family val="2"/>
      </rPr>
      <t>L018812</t>
    </r>
  </si>
  <si>
    <r>
      <rPr>
        <sz val="9"/>
        <rFont val="Arial MT"/>
        <family val="2"/>
      </rPr>
      <t xml:space="preserve">Tipizacija pojedinačnih specifičnosti Rh fenotipa (C,c,E,e) -
</t>
    </r>
    <r>
      <rPr>
        <sz val="9"/>
        <rFont val="Arial MT"/>
        <family val="2"/>
      </rPr>
      <t>epruveta</t>
    </r>
  </si>
  <si>
    <r>
      <rPr>
        <sz val="10"/>
        <rFont val="Arial MT"/>
        <family val="2"/>
      </rPr>
      <t>L018820</t>
    </r>
  </si>
  <si>
    <r>
      <rPr>
        <sz val="9"/>
        <rFont val="Arial MT"/>
        <family val="2"/>
      </rPr>
      <t xml:space="preserve">Tipizacija pojedinačnih specifičnosti Rh fenotipa (C,c,E,e)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</si>
  <si>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L018853</t>
    </r>
  </si>
  <si>
    <r>
      <rPr>
        <sz val="9"/>
        <rFont val="Arial MT"/>
        <family val="2"/>
      </rPr>
      <t>Tipizacija Rh D weak antigen - mikroepruveta</t>
    </r>
  </si>
  <si>
    <r>
      <rPr>
        <sz val="10"/>
        <rFont val="Arial MT"/>
        <family val="2"/>
      </rPr>
      <t>L018879</t>
    </r>
  </si>
  <si>
    <r>
      <rPr>
        <sz val="9"/>
        <rFont val="Arial MT"/>
        <family val="2"/>
      </rPr>
      <t>Tipizacija RhD antigena - epruveta</t>
    </r>
  </si>
  <si>
    <r>
      <rPr>
        <sz val="10"/>
        <rFont val="Arial MT"/>
        <family val="2"/>
      </rPr>
      <t>L018887</t>
    </r>
  </si>
  <si>
    <r>
      <rPr>
        <sz val="9"/>
        <rFont val="Arial MT"/>
        <family val="2"/>
      </rPr>
      <t>Tipizacija RhD antigena - mikroepruveta</t>
    </r>
  </si>
  <si>
    <r>
      <rPr>
        <sz val="10"/>
        <rFont val="Arial MT"/>
        <family val="2"/>
      </rPr>
      <t>L018903</t>
    </r>
  </si>
  <si>
    <r>
      <rPr>
        <sz val="9"/>
        <rFont val="Arial MT"/>
        <family val="2"/>
      </rPr>
      <t>Tipizacija RhD partial antigena - mikroepruveta</t>
    </r>
  </si>
  <si>
    <r>
      <rPr>
        <sz val="10"/>
        <rFont val="Arial MT"/>
        <family val="2"/>
      </rPr>
      <t>L018911</t>
    </r>
  </si>
  <si>
    <r>
      <rPr>
        <sz val="9"/>
        <rFont val="Arial MT"/>
        <family val="2"/>
      </rPr>
      <t>Tipizacija RhD weak antigena - epruveta</t>
    </r>
  </si>
  <si>
    <r>
      <rPr>
        <sz val="10"/>
        <rFont val="Arial MT"/>
        <family val="2"/>
      </rPr>
      <t>L018952</t>
    </r>
  </si>
  <si>
    <r>
      <rPr>
        <sz val="9"/>
        <rFont val="Arial MT"/>
        <family val="2"/>
      </rPr>
      <t xml:space="preserve">Identifikacija eritrocitnih antitela u AHG medijumu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</si>
  <si>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L018978</t>
    </r>
  </si>
  <si>
    <r>
      <rPr>
        <sz val="9"/>
        <rFont val="Arial MT"/>
        <family val="2"/>
      </rPr>
      <t>Identifikacija eritrocitnih antitela enzimom - epruveta</t>
    </r>
  </si>
  <si>
    <r>
      <rPr>
        <sz val="10"/>
        <rFont val="Arial MT"/>
        <family val="2"/>
      </rPr>
      <t>L019000</t>
    </r>
  </si>
  <si>
    <r>
      <rPr>
        <sz val="9"/>
        <rFont val="Arial MT"/>
        <family val="2"/>
      </rPr>
      <t>Identifikacija eritrocitnih antitela NaCl medijum - epruveta</t>
    </r>
  </si>
  <si>
    <r>
      <rPr>
        <sz val="10"/>
        <rFont val="Arial MT"/>
        <family val="2"/>
      </rPr>
      <t>L019026</t>
    </r>
  </si>
  <si>
    <r>
      <rPr>
        <sz val="9"/>
        <rFont val="Arial MT"/>
        <family val="2"/>
      </rPr>
      <t>Indirektan Coombs-ov test (IAT) - epruveta</t>
    </r>
  </si>
  <si>
    <r>
      <rPr>
        <sz val="10"/>
        <rFont val="Arial MT"/>
        <family val="2"/>
      </rPr>
      <t>L019042</t>
    </r>
  </si>
  <si>
    <r>
      <rPr>
        <sz val="9"/>
        <rFont val="Arial MT"/>
        <family val="2"/>
      </rPr>
      <t>Skrining test eritrocitnih antitela (enzimski) - epruveta</t>
    </r>
  </si>
  <si>
    <r>
      <rPr>
        <sz val="10"/>
        <rFont val="Arial MT"/>
        <family val="2"/>
      </rPr>
      <t>L019059</t>
    </r>
  </si>
  <si>
    <r>
      <rPr>
        <sz val="9"/>
        <rFont val="Arial MT"/>
        <family val="2"/>
      </rPr>
      <t>Skrining test eritrocitnih antitela (enzimski) - mikroepruveta</t>
    </r>
  </si>
  <si>
    <r>
      <rPr>
        <sz val="10"/>
        <rFont val="Arial MT"/>
        <family val="2"/>
      </rPr>
      <t>L019075</t>
    </r>
  </si>
  <si>
    <r>
      <rPr>
        <sz val="9"/>
        <rFont val="Arial MT"/>
        <family val="2"/>
      </rPr>
      <t>Skrining test eritrocitnih antitela AHG - mikroepruveta</t>
    </r>
  </si>
  <si>
    <r>
      <rPr>
        <sz val="10"/>
        <rFont val="Arial MT"/>
        <family val="2"/>
      </rPr>
      <t>L019091</t>
    </r>
  </si>
  <si>
    <r>
      <rPr>
        <sz val="9"/>
        <rFont val="Arial MT"/>
        <family val="2"/>
      </rPr>
      <t>Skrining test eritrogirnih antitela (AHG) - epruveta</t>
    </r>
  </si>
  <si>
    <r>
      <rPr>
        <sz val="10"/>
        <rFont val="Arial MT"/>
        <family val="2"/>
      </rPr>
      <t>L019125</t>
    </r>
  </si>
  <si>
    <r>
      <rPr>
        <sz val="9"/>
        <rFont val="Arial MT"/>
        <family val="2"/>
      </rPr>
      <t>Antistreptolizin O test (ASOT) - latex aglutinacionim testom</t>
    </r>
  </si>
  <si>
    <r>
      <rPr>
        <sz val="10"/>
        <rFont val="Arial MT"/>
        <family val="2"/>
      </rPr>
      <t>L019166</t>
    </r>
  </si>
  <si>
    <r>
      <rPr>
        <sz val="9"/>
        <rFont val="Arial MT"/>
        <family val="2"/>
      </rPr>
      <t>Bakteriološki pregled brisa nosa</t>
    </r>
  </si>
  <si>
    <r>
      <rPr>
        <sz val="10"/>
        <rFont val="Arial MT"/>
        <family val="2"/>
      </rPr>
      <t>L019174</t>
    </r>
  </si>
  <si>
    <r>
      <rPr>
        <sz val="9"/>
        <rFont val="Arial MT"/>
        <family val="2"/>
      </rPr>
      <t xml:space="preserve">Bakteriološki pregled brisa nosa na kliconoštvo (S. aureus.,
</t>
    </r>
    <r>
      <rPr>
        <sz val="9"/>
        <rFont val="Arial MT"/>
        <family val="2"/>
      </rPr>
      <t>(MRSA), S. pneumoniae i dr.)</t>
    </r>
  </si>
  <si>
    <r>
      <rPr>
        <sz val="10"/>
        <rFont val="Arial MT"/>
        <family val="2"/>
      </rPr>
      <t>L019182</t>
    </r>
  </si>
  <si>
    <r>
      <rPr>
        <sz val="9"/>
        <rFont val="Arial MT"/>
        <family val="2"/>
      </rPr>
      <t xml:space="preserve">Bakteriološki pregled brisa spoljašnjeg ušnog kanala, promena
</t>
    </r>
    <r>
      <rPr>
        <sz val="9"/>
        <rFont val="Arial MT"/>
        <family val="2"/>
      </rPr>
      <t>na koži ili površinske rane</t>
    </r>
  </si>
  <si>
    <r>
      <rPr>
        <sz val="10"/>
        <rFont val="Arial MT"/>
        <family val="2"/>
      </rPr>
      <t>L019190</t>
    </r>
  </si>
  <si>
    <r>
      <rPr>
        <sz val="9"/>
        <rFont val="Arial MT"/>
        <family val="2"/>
      </rPr>
      <t xml:space="preserve">Bakteriološki pregled brisa spoljašnjih genitalija ili vagine ili
</t>
    </r>
    <r>
      <rPr>
        <sz val="9"/>
        <rFont val="Arial MT"/>
        <family val="2"/>
      </rPr>
      <t>cerviksa ili uretre</t>
    </r>
  </si>
  <si>
    <r>
      <rPr>
        <sz val="10"/>
        <rFont val="Arial MT"/>
        <family val="2"/>
      </rPr>
      <t>L019208</t>
    </r>
  </si>
  <si>
    <r>
      <rPr>
        <sz val="9"/>
        <rFont val="Arial MT"/>
        <family val="2"/>
      </rPr>
      <t>Bakteriološki pregled brisa ždrela</t>
    </r>
  </si>
  <si>
    <r>
      <rPr>
        <sz val="10"/>
        <rFont val="Arial MT"/>
        <family val="2"/>
      </rPr>
      <t>L019216</t>
    </r>
  </si>
  <si>
    <r>
      <rPr>
        <sz val="9"/>
        <rFont val="Arial MT"/>
        <family val="2"/>
      </rPr>
      <t xml:space="preserve">Bakteriološki pregled brisa ždrela na kliconoštvo (S. pyogenes,
</t>
    </r>
    <r>
      <rPr>
        <sz val="9"/>
        <rFont val="Arial MT"/>
        <family val="2"/>
      </rPr>
      <t>S.aureus. H. influenzae i dr.)</t>
    </r>
  </si>
  <si>
    <r>
      <rPr>
        <sz val="10"/>
        <rFont val="Arial MT"/>
        <family val="2"/>
      </rPr>
      <t>L019224</t>
    </r>
  </si>
  <si>
    <r>
      <rPr>
        <sz val="9"/>
        <rFont val="Arial MT"/>
        <family val="2"/>
      </rPr>
      <t>Bakteriološki pregled duboke rane</t>
    </r>
  </si>
  <si>
    <r>
      <rPr>
        <sz val="10"/>
        <rFont val="Arial MT"/>
        <family val="2"/>
      </rPr>
      <t>L019232</t>
    </r>
  </si>
  <si>
    <r>
      <rPr>
        <sz val="9"/>
        <rFont val="Arial MT"/>
        <family val="2"/>
      </rPr>
      <t>Bakteriološki pregled eksprimata prostate ili sperme</t>
    </r>
  </si>
  <si>
    <r>
      <rPr>
        <sz val="10"/>
        <rFont val="Arial MT"/>
        <family val="2"/>
      </rPr>
      <t>L019265</t>
    </r>
  </si>
  <si>
    <r>
      <rPr>
        <sz val="9"/>
        <rFont val="Arial MT"/>
        <family val="2"/>
      </rPr>
      <t xml:space="preserve">Bakteriološki pregled iskašljaja ili trahealnog aspirata ili
</t>
    </r>
    <r>
      <rPr>
        <sz val="9"/>
        <rFont val="Arial MT"/>
        <family val="2"/>
      </rPr>
      <t>bronhoalveolarnog lavata</t>
    </r>
  </si>
  <si>
    <r>
      <rPr>
        <sz val="10"/>
        <rFont val="Arial MT"/>
        <family val="2"/>
      </rPr>
      <t>L019281</t>
    </r>
  </si>
  <si>
    <r>
      <rPr>
        <sz val="9"/>
        <rFont val="Arial MT"/>
        <family val="2"/>
      </rPr>
      <t>Bakteriološki pregled likvora</t>
    </r>
  </si>
  <si>
    <r>
      <rPr>
        <sz val="10"/>
        <rFont val="Arial MT"/>
        <family val="2"/>
      </rPr>
      <t>L019315</t>
    </r>
  </si>
  <si>
    <r>
      <rPr>
        <sz val="9"/>
        <rFont val="Arial MT"/>
        <family val="2"/>
      </rPr>
      <t>Bakteriološki pregled oka ili konjunktive</t>
    </r>
  </si>
  <si>
    <r>
      <rPr>
        <sz val="10"/>
        <rFont val="Arial MT"/>
        <family val="2"/>
      </rPr>
      <t>L019323</t>
    </r>
  </si>
  <si>
    <r>
      <rPr>
        <sz val="9"/>
        <rFont val="Arial MT"/>
        <family val="2"/>
      </rPr>
      <t>Bakteriološki pregled sadržaja srednjeg uva</t>
    </r>
  </si>
  <si>
    <r>
      <rPr>
        <sz val="10"/>
        <rFont val="Arial MT"/>
        <family val="2"/>
      </rPr>
      <t>L019331</t>
    </r>
  </si>
  <si>
    <r>
      <rPr>
        <sz val="9"/>
        <rFont val="Arial MT"/>
        <family val="2"/>
      </rPr>
      <t xml:space="preserve">Bakteriološki pregled stolice za Salmonella spp., Shigella spp. i
</t>
    </r>
    <r>
      <rPr>
        <sz val="9"/>
        <rFont val="Arial MT"/>
        <family val="2"/>
      </rPr>
      <t>Campylobacter spp.</t>
    </r>
  </si>
  <si>
    <r>
      <rPr>
        <sz val="10"/>
        <rFont val="Arial MT"/>
        <family val="2"/>
      </rPr>
      <t>L019398</t>
    </r>
  </si>
  <si>
    <r>
      <rPr>
        <sz val="9"/>
        <rFont val="Arial MT"/>
        <family val="2"/>
      </rPr>
      <t>Bakteriološki pregled žuči</t>
    </r>
  </si>
  <si>
    <r>
      <rPr>
        <sz val="10"/>
        <rFont val="Arial MT"/>
        <family val="2"/>
      </rPr>
      <t>L019406</t>
    </r>
  </si>
  <si>
    <r>
      <rPr>
        <sz val="9"/>
        <rFont val="Arial MT"/>
        <family val="2"/>
      </rPr>
      <t xml:space="preserve">Biohemijska identifikacija aerobnih bakterija komercijalnim
</t>
    </r>
    <r>
      <rPr>
        <sz val="9"/>
        <rFont val="Arial MT"/>
        <family val="2"/>
      </rPr>
      <t>testom</t>
    </r>
  </si>
  <si>
    <r>
      <rPr>
        <sz val="10"/>
        <rFont val="Arial MT"/>
        <family val="2"/>
      </rPr>
      <t>L019463</t>
    </r>
  </si>
  <si>
    <r>
      <rPr>
        <sz val="9"/>
        <rFont val="Arial MT"/>
        <family val="2"/>
      </rPr>
      <t>Biohemijska identifikacija Staphylococcus vrsta</t>
    </r>
  </si>
  <si>
    <r>
      <rPr>
        <sz val="10"/>
        <rFont val="Arial MT"/>
        <family val="2"/>
      </rPr>
      <t>L019513</t>
    </r>
  </si>
  <si>
    <r>
      <rPr>
        <sz val="9"/>
        <rFont val="Arial MT"/>
        <family val="2"/>
      </rPr>
      <t xml:space="preserve">Detekcija antigena Helicobacter pylori - imunohromatografskim
</t>
    </r>
    <r>
      <rPr>
        <sz val="9"/>
        <rFont val="Arial MT"/>
        <family val="2"/>
      </rPr>
      <t>testom</t>
    </r>
  </si>
  <si>
    <r>
      <rPr>
        <sz val="10"/>
        <rFont val="Arial MT"/>
        <family val="2"/>
      </rPr>
      <t>L019539</t>
    </r>
  </si>
  <si>
    <r>
      <rPr>
        <sz val="9"/>
        <rFont val="Arial MT"/>
        <family val="2"/>
      </rPr>
      <t xml:space="preserve">Detekcija antigena Chlamydia trachomatis direktno u uzorku -
</t>
    </r>
    <r>
      <rPr>
        <sz val="9"/>
        <rFont val="Arial MT"/>
        <family val="2"/>
      </rPr>
      <t>ELISA</t>
    </r>
  </si>
  <si>
    <r>
      <rPr>
        <sz val="10"/>
        <rFont val="Arial MT"/>
        <family val="2"/>
      </rPr>
      <t>L019562</t>
    </r>
  </si>
  <si>
    <r>
      <rPr>
        <sz val="9"/>
        <rFont val="Arial MT"/>
        <family val="2"/>
      </rPr>
      <t>Detekcija antitela (IgM ili IgG) na Treponema pallidum - ELISA</t>
    </r>
  </si>
  <si>
    <r>
      <rPr>
        <sz val="10"/>
        <rFont val="Arial MT"/>
        <family val="2"/>
      </rPr>
      <t>L019844</t>
    </r>
  </si>
  <si>
    <r>
      <rPr>
        <sz val="9"/>
        <rFont val="Arial MT"/>
        <family val="2"/>
      </rPr>
      <t xml:space="preserve">Brzi kvalitativni test za detekciju Clostridium difficilae toksina A i
</t>
    </r>
    <r>
      <rPr>
        <sz val="9"/>
        <rFont val="Arial MT"/>
        <family val="2"/>
      </rPr>
      <t>B u stolici</t>
    </r>
  </si>
  <si>
    <r>
      <rPr>
        <sz val="10"/>
        <rFont val="Arial MT"/>
        <family val="2"/>
      </rPr>
      <t>L019869</t>
    </r>
  </si>
  <si>
    <r>
      <rPr>
        <sz val="9"/>
        <rFont val="Arial MT"/>
        <family val="2"/>
      </rPr>
      <t>Hemokultura aerobno, konvencionalna</t>
    </r>
  </si>
  <si>
    <r>
      <rPr>
        <sz val="10"/>
        <rFont val="Arial MT"/>
        <family val="2"/>
      </rPr>
      <t>L019992</t>
    </r>
  </si>
  <si>
    <r>
      <rPr>
        <sz val="9"/>
        <rFont val="Arial MT"/>
        <family val="2"/>
      </rPr>
      <t xml:space="preserve">Ispitivanje osetljivosti bakterija na antibiotike, disk – difuzionom
</t>
    </r>
    <r>
      <rPr>
        <sz val="9"/>
        <rFont val="Arial MT"/>
        <family val="2"/>
      </rPr>
      <t>metodom na drugu i/ili treću liniju</t>
    </r>
  </si>
  <si>
    <r>
      <rPr>
        <sz val="10"/>
        <rFont val="Arial MT"/>
        <family val="2"/>
      </rPr>
      <t>L020008</t>
    </r>
  </si>
  <si>
    <r>
      <rPr>
        <sz val="9"/>
        <rFont val="Arial MT"/>
        <family val="2"/>
      </rPr>
      <t xml:space="preserve">Ispitivanje osetljivosti bakterija na antibiotike, disk – difuzionom
</t>
    </r>
    <r>
      <rPr>
        <sz val="9"/>
        <rFont val="Arial MT"/>
        <family val="2"/>
      </rPr>
      <t>metodom na prvu liniju</t>
    </r>
  </si>
  <si>
    <r>
      <rPr>
        <sz val="10"/>
        <rFont val="Arial MT"/>
        <family val="2"/>
      </rPr>
      <t>L020099</t>
    </r>
  </si>
  <si>
    <r>
      <rPr>
        <sz val="9"/>
        <rFont val="Arial MT"/>
        <family val="2"/>
      </rPr>
      <t>Identifikacija Helicobacter pylori</t>
    </r>
  </si>
  <si>
    <r>
      <rPr>
        <sz val="10"/>
        <rFont val="Arial MT"/>
        <family val="2"/>
      </rPr>
      <t>L020107</t>
    </r>
  </si>
  <si>
    <r>
      <rPr>
        <sz val="9"/>
        <rFont val="Arial MT"/>
        <family val="2"/>
      </rPr>
      <t xml:space="preserve">Detekcija prisustva i ispitivanje antibiotske osetljivosti U.
</t>
    </r>
    <r>
      <rPr>
        <sz val="9"/>
        <rFont val="Arial MT"/>
        <family val="2"/>
      </rPr>
      <t>urealyticum i M. Hominis</t>
    </r>
  </si>
  <si>
    <r>
      <rPr>
        <sz val="10"/>
        <rFont val="Arial MT"/>
        <family val="2"/>
      </rPr>
      <t>L020149</t>
    </r>
  </si>
  <si>
    <r>
      <rPr>
        <sz val="9"/>
        <rFont val="Arial MT"/>
        <family val="2"/>
      </rPr>
      <t>Izolacija mikroorganizma subkulturom</t>
    </r>
  </si>
  <si>
    <r>
      <rPr>
        <sz val="10"/>
        <rFont val="Arial MT"/>
        <family val="2"/>
      </rPr>
      <t>L020305</t>
    </r>
  </si>
  <si>
    <r>
      <rPr>
        <sz val="9"/>
        <rFont val="Arial MT"/>
        <family val="2"/>
      </rPr>
      <t xml:space="preserve">Serološka identifikacija beta - hemolitičnog streptokoka
</t>
    </r>
    <r>
      <rPr>
        <sz val="9"/>
        <rFont val="Arial MT"/>
        <family val="2"/>
      </rPr>
      <t>komercijalnim testom</t>
    </r>
  </si>
  <si>
    <r>
      <rPr>
        <sz val="10"/>
        <rFont val="Arial MT"/>
        <family val="2"/>
      </rPr>
      <t>L020396</t>
    </r>
  </si>
  <si>
    <r>
      <rPr>
        <sz val="9"/>
        <rFont val="Arial MT"/>
        <family val="2"/>
      </rPr>
      <t>Urinokultura</t>
    </r>
  </si>
  <si>
    <r>
      <rPr>
        <sz val="10"/>
        <rFont val="Arial MT"/>
        <family val="2"/>
      </rPr>
      <t>L020404</t>
    </r>
  </si>
  <si>
    <r>
      <rPr>
        <sz val="9"/>
        <rFont val="Arial MT"/>
        <family val="2"/>
      </rPr>
      <t>Uzimanje biološkog materijala za mikrobiološki pregled</t>
    </r>
  </si>
  <si>
    <r>
      <rPr>
        <sz val="10"/>
        <rFont val="Arial MT"/>
        <family val="2"/>
      </rPr>
      <t>L020578</t>
    </r>
  </si>
  <si>
    <r>
      <rPr>
        <sz val="9"/>
        <rFont val="Arial MT"/>
        <family val="2"/>
      </rPr>
      <t xml:space="preserve">Kvalitativno određivanje anti HCV antitela – imunoenzimski test
</t>
    </r>
    <r>
      <rPr>
        <sz val="9"/>
        <rFont val="Arial MT"/>
        <family val="2"/>
      </rPr>
      <t>(ELISA, ELFA, ECLIA i dr.)</t>
    </r>
  </si>
  <si>
    <r>
      <rPr>
        <sz val="10"/>
        <rFont val="Arial MT"/>
        <family val="2"/>
      </rPr>
      <t>L020602</t>
    </r>
  </si>
  <si>
    <r>
      <rPr>
        <sz val="9"/>
        <rFont val="Arial MT"/>
        <family val="2"/>
      </rPr>
      <t xml:space="preserve">Kvalitativno određivanje antigena i antitela za HIV –
</t>
    </r>
    <r>
      <rPr>
        <sz val="9"/>
        <rFont val="Arial MT"/>
        <family val="2"/>
      </rPr>
      <t>imunoenzimski test (ELISA, ELFA, ECLIA i dr.)</t>
    </r>
  </si>
  <si>
    <r>
      <rPr>
        <sz val="10"/>
        <rFont val="Arial MT"/>
        <family val="2"/>
      </rPr>
      <t>L020677</t>
    </r>
  </si>
  <si>
    <r>
      <rPr>
        <sz val="9"/>
        <rFont val="Arial MT"/>
        <family val="2"/>
      </rPr>
      <t xml:space="preserve">Kvalitativno određivanje HBs antigena u serumu –
</t>
    </r>
    <r>
      <rPr>
        <sz val="9"/>
        <rFont val="Arial MT"/>
        <family val="2"/>
      </rPr>
      <t>imunoenzimski test (ELISA, ELFA, ECLIA i dr.)</t>
    </r>
  </si>
  <si>
    <r>
      <rPr>
        <sz val="10"/>
        <rFont val="Arial MT"/>
        <family val="2"/>
      </rPr>
      <t>L020787</t>
    </r>
  </si>
  <si>
    <r>
      <rPr>
        <sz val="9"/>
        <rFont val="Arial MT"/>
        <family val="2"/>
      </rPr>
      <t xml:space="preserve">Uzimanje materijala (nazofaringealni bris, saliva i dr.) u cilju
</t>
    </r>
    <r>
      <rPr>
        <sz val="9"/>
        <rFont val="Arial MT"/>
        <family val="2"/>
      </rPr>
      <t>dokazivanja virusnog Ag SARS – CoV-2</t>
    </r>
  </si>
  <si>
    <r>
      <rPr>
        <sz val="10"/>
        <rFont val="Arial MT"/>
        <family val="2"/>
      </rPr>
      <t>L020788</t>
    </r>
  </si>
  <si>
    <r>
      <rPr>
        <sz val="9"/>
        <rFont val="Arial MT"/>
        <family val="2"/>
      </rPr>
      <t>Detekcija virusnog Ag SARS – CoV-2 kvalitativnom metodom</t>
    </r>
  </si>
  <si>
    <r>
      <rPr>
        <sz val="10"/>
        <rFont val="Arial MT"/>
        <family val="2"/>
      </rPr>
      <t>L021030</t>
    </r>
  </si>
  <si>
    <r>
      <rPr>
        <sz val="9"/>
        <rFont val="Arial MT"/>
        <family val="2"/>
      </rPr>
      <t>Identifikacija parazita (helminti)</t>
    </r>
  </si>
  <si>
    <r>
      <rPr>
        <sz val="10"/>
        <rFont val="Arial MT"/>
        <family val="2"/>
      </rPr>
      <t>L021048</t>
    </r>
  </si>
  <si>
    <r>
      <rPr>
        <sz val="9"/>
        <rFont val="Arial MT"/>
        <family val="2"/>
      </rPr>
      <t xml:space="preserve">Izolacija crevnih protozoa iz stolice (Entamoeba histolytica ili
</t>
    </r>
    <r>
      <rPr>
        <sz val="9"/>
        <rFont val="Arial MT"/>
        <family val="2"/>
      </rPr>
      <t>drugo)</t>
    </r>
  </si>
  <si>
    <r>
      <rPr>
        <sz val="10"/>
        <rFont val="Arial MT"/>
        <family val="2"/>
      </rPr>
      <t>L021253</t>
    </r>
  </si>
  <si>
    <r>
      <rPr>
        <sz val="9"/>
        <rFont val="Arial MT"/>
        <family val="2"/>
      </rPr>
      <t>Pregled perianalnog otiska na helminte (Enterobius ili drugo)</t>
    </r>
  </si>
  <si>
    <r>
      <rPr>
        <sz val="10"/>
        <rFont val="Arial MT"/>
        <family val="2"/>
      </rPr>
      <t>L021311</t>
    </r>
  </si>
  <si>
    <r>
      <rPr>
        <sz val="9"/>
        <rFont val="Arial MT"/>
        <family val="2"/>
      </rPr>
      <t>Pregled stolice na parazite (nativni preparat)</t>
    </r>
  </si>
  <si>
    <r>
      <rPr>
        <sz val="10"/>
        <rFont val="Arial MT"/>
        <family val="2"/>
      </rPr>
      <t>L021477</t>
    </r>
  </si>
  <si>
    <r>
      <rPr>
        <sz val="9"/>
        <rFont val="Arial MT"/>
        <family val="2"/>
      </rPr>
      <t>Direktan nativan preparat na gljive</t>
    </r>
  </si>
  <si>
    <r>
      <rPr>
        <sz val="10"/>
        <rFont val="Arial MT"/>
        <family val="2"/>
      </rPr>
      <t>L021691</t>
    </r>
  </si>
  <si>
    <r>
      <rPr>
        <sz val="9"/>
        <rFont val="Arial MT"/>
        <family val="2"/>
      </rPr>
      <t>Pregled ostalih bioloških uzorka na gljive</t>
    </r>
  </si>
  <si>
    <r>
      <rPr>
        <sz val="10"/>
        <rFont val="Arial MT"/>
        <family val="2"/>
      </rPr>
      <t>L021709</t>
    </r>
  </si>
  <si>
    <r>
      <rPr>
        <sz val="9"/>
        <rFont val="Arial MT"/>
        <family val="2"/>
      </rPr>
      <t>Pregled uzorka iz primarno sterilnih regija na gljive</t>
    </r>
  </si>
  <si>
    <r>
      <rPr>
        <sz val="10"/>
        <rFont val="Arial MT"/>
        <family val="2"/>
      </rPr>
      <t>LMU001</t>
    </r>
  </si>
  <si>
    <r>
      <rPr>
        <sz val="9"/>
        <rFont val="Arial MT"/>
        <family val="2"/>
      </rPr>
      <t>Prikazivanje utroška laboratorijskog materijala</t>
    </r>
  </si>
  <si>
    <r>
      <rPr>
        <sz val="10"/>
        <rFont val="Arial MT"/>
        <family val="2"/>
      </rPr>
      <t>U3047331</t>
    </r>
  </si>
  <si>
    <r>
      <rPr>
        <sz val="9"/>
        <rFont val="Arial MT"/>
        <family val="2"/>
      </rPr>
      <t>Fleksibilna fiberoptička ezofagoskopija</t>
    </r>
  </si>
  <si>
    <r>
      <rPr>
        <sz val="10"/>
        <rFont val="Arial MT"/>
        <family val="2"/>
      </rPr>
      <t>U8183235</t>
    </r>
  </si>
  <si>
    <r>
      <rPr>
        <sz val="9"/>
        <rFont val="Arial MT"/>
        <family val="2"/>
      </rPr>
      <t>Procena konvergencije</t>
    </r>
  </si>
  <si>
    <r>
      <rPr>
        <sz val="10"/>
        <rFont val="Arial MT"/>
        <family val="2"/>
      </rPr>
      <t>U8183236</t>
    </r>
  </si>
  <si>
    <r>
      <rPr>
        <sz val="9"/>
        <rFont val="Arial MT"/>
        <family val="2"/>
      </rPr>
      <t>Procena konvergencije, proksimalna</t>
    </r>
  </si>
  <si>
    <r>
      <rPr>
        <sz val="10"/>
        <rFont val="Arial MT"/>
        <family val="2"/>
      </rPr>
      <t>U8183237</t>
    </r>
  </si>
  <si>
    <r>
      <rPr>
        <sz val="9"/>
        <rFont val="Arial MT"/>
        <family val="2"/>
      </rPr>
      <t>Procena konvergencije, akomodativna</t>
    </r>
  </si>
  <si>
    <r>
      <rPr>
        <sz val="10"/>
        <rFont val="Arial MT"/>
        <family val="2"/>
      </rPr>
      <t>U8183239</t>
    </r>
  </si>
  <si>
    <r>
      <rPr>
        <sz val="9"/>
        <rFont val="Arial MT"/>
        <family val="2"/>
      </rPr>
      <t xml:space="preserve">Procena pokreta očiju tipa tzv. glatko praćenje (posmatranog
</t>
    </r>
    <r>
      <rPr>
        <sz val="9"/>
        <rFont val="Arial MT"/>
        <family val="2"/>
      </rPr>
      <t>objekta)</t>
    </r>
  </si>
  <si>
    <r>
      <rPr>
        <sz val="10"/>
        <rFont val="Arial MT"/>
        <family val="2"/>
      </rPr>
      <t>U8183244</t>
    </r>
  </si>
  <si>
    <r>
      <rPr>
        <sz val="9"/>
        <rFont val="Arial MT"/>
        <family val="2"/>
      </rPr>
      <t>Procena pokreta očiju, održavanje fiksacije</t>
    </r>
  </si>
  <si>
    <r>
      <rPr>
        <sz val="10"/>
        <rFont val="Arial MT"/>
        <family val="2"/>
      </rPr>
      <t>U8183246</t>
    </r>
  </si>
  <si>
    <r>
      <rPr>
        <sz val="9"/>
        <rFont val="Arial MT"/>
        <family val="2"/>
      </rPr>
      <t xml:space="preserve">Procena binokularne funkcije (retinalna korespondencija,
</t>
    </r>
    <r>
      <rPr>
        <sz val="9"/>
        <rFont val="Arial MT"/>
        <family val="2"/>
      </rPr>
      <t>simultana percepcija, fuzija, stereo vid,supresija)</t>
    </r>
  </si>
  <si>
    <r>
      <rPr>
        <sz val="10"/>
        <rFont val="Arial MT"/>
        <family val="2"/>
      </rPr>
      <t>U8183301</t>
    </r>
  </si>
  <si>
    <r>
      <rPr>
        <sz val="9"/>
        <rFont val="Arial MT"/>
        <family val="2"/>
      </rPr>
      <t>Oftalmološka optička intervencija, recept, naočare</t>
    </r>
  </si>
  <si>
    <r>
      <rPr>
        <sz val="10"/>
        <rFont val="Arial MT"/>
        <family val="2"/>
      </rPr>
      <t>U8183304</t>
    </r>
  </si>
  <si>
    <r>
      <rPr>
        <sz val="9"/>
        <rFont val="Arial MT"/>
        <family val="2"/>
      </rPr>
      <t>Oftalmološka optička intervencija, recept, ostalo</t>
    </r>
  </si>
  <si>
    <r>
      <rPr>
        <sz val="10"/>
        <rFont val="Arial MT"/>
        <family val="2"/>
      </rPr>
      <t>U8183601</t>
    </r>
  </si>
  <si>
    <r>
      <rPr>
        <sz val="9"/>
        <rFont val="Arial MT"/>
        <family val="2"/>
      </rPr>
      <t>Procentualni gubitak sluha po Fauleru (Fowler)</t>
    </r>
  </si>
  <si>
    <r>
      <rPr>
        <sz val="10"/>
        <rFont val="Arial MT"/>
        <family val="2"/>
      </rPr>
      <t>U8184504</t>
    </r>
  </si>
  <si>
    <r>
      <rPr>
        <sz val="9"/>
        <rFont val="Arial MT"/>
        <family val="2"/>
      </rPr>
      <t>Vestibulospinalni testovi - Rombergov (Romberg), „past pointing“</t>
    </r>
  </si>
  <si>
    <r>
      <rPr>
        <sz val="10"/>
        <rFont val="Arial MT"/>
        <family val="2"/>
      </rPr>
      <t>U8188000</t>
    </r>
  </si>
  <si>
    <r>
      <rPr>
        <sz val="9"/>
        <rFont val="Arial MT"/>
        <family val="2"/>
      </rPr>
      <t>Tretman Bioptron lampom</t>
    </r>
  </si>
  <si>
    <r>
      <rPr>
        <sz val="10"/>
        <rFont val="Arial MT"/>
        <family val="2"/>
      </rPr>
      <t>U8188704</t>
    </r>
  </si>
  <si>
    <r>
      <rPr>
        <sz val="9"/>
        <rFont val="Arial MT"/>
        <family val="2"/>
      </rPr>
      <t>Aspiracija sekreta iz nosa metodom po Precu (Proetz)</t>
    </r>
  </si>
  <si>
    <r>
      <rPr>
        <sz val="10"/>
        <rFont val="Arial MT"/>
        <family val="2"/>
      </rPr>
      <t>U9200101</t>
    </r>
  </si>
  <si>
    <r>
      <rPr>
        <sz val="9"/>
        <rFont val="Arial MT"/>
        <family val="2"/>
      </rPr>
      <t>Pregled novorođenčeta</t>
    </r>
  </si>
  <si>
    <t>L020305</t>
  </si>
  <si>
    <t>Серолошка идентификација бета хемолитичког стрепт.</t>
  </si>
  <si>
    <t>Мерење периферне температуре(на прсту)</t>
  </si>
  <si>
    <t>57512021</t>
  </si>
  <si>
    <t>57927001</t>
  </si>
  <si>
    <t>Радиографија темпоралномандибуларног зглоба- читанје</t>
  </si>
  <si>
    <t>58927001</t>
  </si>
  <si>
    <t>Директна холангиографија-читање</t>
  </si>
  <si>
    <t>А58921-00</t>
  </si>
  <si>
    <t>009222</t>
  </si>
  <si>
    <t>Локална апликација лека(токсавид&gt;)</t>
  </si>
  <si>
    <t>30075-01</t>
  </si>
  <si>
    <t>Биопсија меког ткива</t>
  </si>
  <si>
    <t>59739-01</t>
  </si>
  <si>
    <t>Синографија зида абдомена</t>
  </si>
  <si>
    <t>30075-16</t>
  </si>
  <si>
    <t>Биопсија панкреаса</t>
  </si>
  <si>
    <t>30482-00</t>
  </si>
  <si>
    <t>Поновна уградња катетера перкутане ендоскопске гастростоме</t>
  </si>
  <si>
    <t>Заустављање крварења из задњег дела носа тампонадом</t>
  </si>
  <si>
    <t>Затворена репозиција исчашења рамена</t>
  </si>
  <si>
    <t>Ситуационо-професионално саветовање</t>
  </si>
  <si>
    <t>Еџцизија велике бурзе</t>
  </si>
  <si>
    <t>34121-00</t>
  </si>
  <si>
    <t>Репарација једноставне артериовенске фистуле на екстремитетима</t>
  </si>
  <si>
    <t>34504-01</t>
  </si>
  <si>
    <t>Артериовенска анастомоза горњих удова</t>
  </si>
  <si>
    <t>Уклањање круста ,покрова була или некротичних наслага</t>
  </si>
  <si>
    <t>30403-04</t>
  </si>
  <si>
    <t>Одложено затварање гранулирајуће абдоминалне ране</t>
  </si>
  <si>
    <t>30454-00</t>
  </si>
  <si>
    <t>Холедохотомија</t>
  </si>
  <si>
    <t>31462-00</t>
  </si>
  <si>
    <t>Уградња  катетера за фидинг јејуностомију</t>
  </si>
  <si>
    <t>32004-00</t>
  </si>
  <si>
    <t>Субтотална колектомија са формирањем стоме</t>
  </si>
  <si>
    <t>Одстрањивање  аналне брадавице</t>
  </si>
  <si>
    <t>Ревизија ампутационог патрљка нашаци</t>
  </si>
  <si>
    <t>Инцизија идренажа хематома коже и поткожног ткива</t>
  </si>
  <si>
    <t>Абдоминална парацентеза</t>
  </si>
  <si>
    <t>Фибероптичка колоноскопија до хепат,флексуре</t>
  </si>
  <si>
    <t>55278-00</t>
  </si>
  <si>
    <t>Ултразвучни дуплекс преглед реналних и висц. Крвних судова</t>
  </si>
  <si>
    <t>Неки други начин давања фарм. Сред,-антиинф.сред.</t>
  </si>
  <si>
    <t>U3047331</t>
  </si>
  <si>
    <t xml:space="preserve">Флексибилна фибероптичка езофагоскопија </t>
  </si>
  <si>
    <t>Ексцизија лезије на кожи и поткожном ткиву осталих области на глави</t>
  </si>
  <si>
    <t>5578-00</t>
  </si>
  <si>
    <t>Ултразвучни дуплекс преглед реналних и .висц. Кр . Судова</t>
  </si>
  <si>
    <t>Интравенска постпроцедурална инфузија аналгетика</t>
  </si>
  <si>
    <t>Субкутано давање фармаколошког сред. Инсулин</t>
  </si>
  <si>
    <t>Ексцизија лимфног чвора препоне</t>
  </si>
  <si>
    <t>41626-01</t>
  </si>
  <si>
    <t>Миринготомија,обострана</t>
  </si>
  <si>
    <t>41722-00</t>
  </si>
  <si>
    <t>Затварање ороантралне</t>
  </si>
  <si>
    <t>37020-01</t>
  </si>
  <si>
    <t>Еџцизија дивертикулума мокраћне бешике</t>
  </si>
  <si>
    <t>009215</t>
  </si>
  <si>
    <t>Инфилтрациона анестезија</t>
  </si>
  <si>
    <t>Ретроградна уретерографија</t>
  </si>
  <si>
    <t>009164</t>
  </si>
  <si>
    <t>Примарна обрада ране</t>
  </si>
  <si>
    <t>920036</t>
  </si>
  <si>
    <t>Остале процене,консултације и еволације</t>
  </si>
  <si>
    <t>Неки други начин давања фармаколошког средства,антиинфективно средство</t>
  </si>
  <si>
    <t>Ригидна сигмоидоскопија</t>
  </si>
  <si>
    <t>Ригидна сигмоидоскопија са бипсијом</t>
  </si>
  <si>
    <t xml:space="preserve">Фибероптичка колоноскопија </t>
  </si>
  <si>
    <t>Флексибилна фибероптичка езофагоскопија</t>
  </si>
  <si>
    <t>Ригидна  фибероптичка езофагоскопија</t>
  </si>
  <si>
    <t xml:space="preserve">Постоперативна </t>
  </si>
  <si>
    <t>Лечење апсцеса  Бартолинијеве жлезде</t>
  </si>
  <si>
    <t>Локална апликација лека токсавид</t>
  </si>
  <si>
    <t>35608-00</t>
  </si>
  <si>
    <t>Каутеризација промена на грлићу материце</t>
  </si>
  <si>
    <t>Субкутано давање фар.сред.,друго и некласификовасно фарм. Сред.</t>
  </si>
  <si>
    <t>96202-07</t>
  </si>
  <si>
    <t>Ентерално давање фарм.сред.-хранљива супстанца</t>
  </si>
  <si>
    <t>Орално давање фарм. сред.антиинфективно сред.</t>
  </si>
  <si>
    <t>План за 2023</t>
  </si>
  <si>
    <t xml:space="preserve">              Амбулантни</t>
  </si>
  <si>
    <t xml:space="preserve">                 Стационарни</t>
  </si>
  <si>
    <t xml:space="preserve">         Укупно</t>
  </si>
  <si>
    <t>Планиран укупан број процедура за које се воде листе чекања за 2023.</t>
  </si>
  <si>
    <t>Планиран број процедура за пацијенте који су на листи чекања за 2023.</t>
  </si>
  <si>
    <t xml:space="preserve"> АМБУЛАНТНО ЛЕЧЕЊЕ</t>
  </si>
  <si>
    <t>АМБУЛАНТНИ ПАЦИЈЕНТИ</t>
  </si>
  <si>
    <t>Oториноларингологија и услуге   сурдоаудиолога</t>
  </si>
  <si>
    <t>Табела 18.</t>
  </si>
  <si>
    <t>План за 2023.</t>
  </si>
  <si>
    <t>1x250ij</t>
  </si>
  <si>
    <t>Превенција и контрола болничких инфекција</t>
  </si>
  <si>
    <t xml:space="preserve">Укупно </t>
  </si>
  <si>
    <r>
      <rPr>
        <sz val="10"/>
        <rFont val="Arial MT"/>
        <family val="2"/>
      </rPr>
      <t>30378-00</t>
    </r>
  </si>
  <si>
    <r>
      <rPr>
        <sz val="9"/>
        <rFont val="Arial MT"/>
        <family val="2"/>
      </rPr>
      <t>Odvajanje abdominalnih priraslica</t>
    </r>
  </si>
  <si>
    <r>
      <rPr>
        <sz val="10"/>
        <rFont val="Arial MT"/>
        <family val="2"/>
      </rPr>
      <t>30394-00</t>
    </r>
  </si>
  <si>
    <r>
      <rPr>
        <sz val="9"/>
        <rFont val="Arial MT"/>
        <family val="2"/>
      </rPr>
      <t>Drenaža intra-abdominalnog apscesa, hematoma ili ciste</t>
    </r>
  </si>
  <si>
    <r>
      <rPr>
        <sz val="10"/>
        <rFont val="Arial MT"/>
        <family val="2"/>
      </rPr>
      <t>30403-00</t>
    </r>
  </si>
  <si>
    <r>
      <rPr>
        <sz val="9"/>
        <rFont val="Arial MT"/>
        <family val="2"/>
      </rPr>
      <t>Reparacija incizione kile</t>
    </r>
  </si>
  <si>
    <r>
      <rPr>
        <sz val="10"/>
        <rFont val="Arial MT"/>
        <family val="2"/>
      </rPr>
      <t>30403-03</t>
    </r>
  </si>
  <si>
    <r>
      <rPr>
        <sz val="9"/>
        <rFont val="Arial MT"/>
        <family val="2"/>
      </rPr>
      <t>Ponovno zatvaranje postoperativne disrupcije trbušnog zida</t>
    </r>
  </si>
  <si>
    <r>
      <rPr>
        <sz val="10"/>
        <rFont val="Arial MT"/>
        <family val="2"/>
      </rPr>
      <t>30405-01</t>
    </r>
  </si>
  <si>
    <r>
      <rPr>
        <sz val="9"/>
        <rFont val="Arial MT"/>
        <family val="2"/>
      </rPr>
      <t>Reparacija incizione kile sa protskim materijalom</t>
    </r>
  </si>
  <si>
    <r>
      <rPr>
        <sz val="10"/>
        <rFont val="Arial MT"/>
        <family val="2"/>
      </rPr>
      <t>30406-00</t>
    </r>
  </si>
  <si>
    <r>
      <rPr>
        <sz val="9"/>
        <rFont val="Arial MT"/>
        <family val="2"/>
      </rPr>
      <t>Abdominalna paracenteza</t>
    </r>
  </si>
  <si>
    <r>
      <rPr>
        <sz val="10"/>
        <rFont val="Arial MT"/>
        <family val="2"/>
      </rPr>
      <t>30409-00</t>
    </r>
  </si>
  <si>
    <r>
      <rPr>
        <sz val="9"/>
        <rFont val="Arial MT"/>
        <family val="2"/>
      </rPr>
      <t>Perkutana (zatvorena) biopsija jetre</t>
    </r>
  </si>
  <si>
    <r>
      <rPr>
        <sz val="10"/>
        <rFont val="Arial MT"/>
        <family val="2"/>
      </rPr>
      <t>30439-00</t>
    </r>
  </si>
  <si>
    <r>
      <rPr>
        <sz val="9"/>
        <rFont val="Arial MT"/>
        <family val="2"/>
      </rPr>
      <t>Intraoperativna holangiografija</t>
    </r>
  </si>
  <si>
    <r>
      <rPr>
        <sz val="10"/>
        <rFont val="Arial MT"/>
        <family val="2"/>
      </rPr>
      <t>30440-01</t>
    </r>
  </si>
  <si>
    <r>
      <rPr>
        <sz val="9"/>
        <rFont val="Arial MT"/>
        <family val="2"/>
      </rPr>
      <t>Perkutana bilijarna drenaža</t>
    </r>
  </si>
  <si>
    <r>
      <rPr>
        <sz val="10"/>
        <rFont val="Arial MT"/>
        <family val="2"/>
      </rPr>
      <t>30443-00</t>
    </r>
  </si>
  <si>
    <r>
      <rPr>
        <sz val="9"/>
        <rFont val="Arial MT"/>
        <family val="2"/>
      </rPr>
      <t>Holecistektomija</t>
    </r>
  </si>
  <si>
    <r>
      <rPr>
        <sz val="10"/>
        <rFont val="Arial MT"/>
        <family val="2"/>
      </rPr>
      <t>30445-00</t>
    </r>
  </si>
  <si>
    <r>
      <rPr>
        <sz val="9"/>
        <rFont val="Arial MT"/>
        <family val="2"/>
      </rPr>
      <t>Laparoskopska holecistektomija</t>
    </r>
  </si>
  <si>
    <r>
      <rPr>
        <sz val="9"/>
        <rFont val="Arial MT"/>
        <family val="2"/>
      </rPr>
      <t>Ekscizija hidrocele</t>
    </r>
  </si>
  <si>
    <r>
      <rPr>
        <sz val="10"/>
        <rFont val="Arial MT"/>
        <family val="2"/>
      </rPr>
      <t>30641-00</t>
    </r>
  </si>
  <si>
    <r>
      <rPr>
        <sz val="9"/>
        <rFont val="Arial MT"/>
        <family val="2"/>
      </rPr>
      <t>Orhidektomija, jednostrana</t>
    </r>
  </si>
  <si>
    <r>
      <rPr>
        <sz val="10"/>
        <rFont val="Arial MT"/>
        <family val="2"/>
      </rPr>
      <t>30641-01</t>
    </r>
  </si>
  <si>
    <r>
      <rPr>
        <sz val="9"/>
        <rFont val="Arial MT"/>
        <family val="2"/>
      </rPr>
      <t>Orhidektomija, obostrana</t>
    </r>
  </si>
  <si>
    <r>
      <rPr>
        <sz val="10"/>
        <rFont val="Arial MT"/>
        <family val="2"/>
      </rPr>
      <t>30653-00</t>
    </r>
  </si>
  <si>
    <r>
      <rPr>
        <sz val="9"/>
        <rFont val="Arial MT"/>
        <family val="2"/>
      </rPr>
      <t>Cirkumcizija (obrezivanje) muškarca</t>
    </r>
  </si>
  <si>
    <r>
      <rPr>
        <sz val="10"/>
        <rFont val="Arial MT"/>
        <family val="2"/>
      </rPr>
      <t>30676-00</t>
    </r>
  </si>
  <si>
    <r>
      <rPr>
        <sz val="9"/>
        <rFont val="Arial MT"/>
        <family val="2"/>
      </rPr>
      <t>Incizija pilonidalnog sinusa ili ciste</t>
    </r>
  </si>
  <si>
    <r>
      <rPr>
        <sz val="10"/>
        <rFont val="Arial MT"/>
        <family val="2"/>
      </rPr>
      <t>30676-01</t>
    </r>
  </si>
  <si>
    <r>
      <rPr>
        <sz val="9"/>
        <rFont val="Arial MT"/>
        <family val="2"/>
      </rPr>
      <t>Ekscizija pilonidalnog sinusa ili ciste</t>
    </r>
  </si>
  <si>
    <r>
      <rPr>
        <sz val="9"/>
        <rFont val="Arial MT"/>
        <family val="2"/>
      </rPr>
      <t>Ispitivanje koncentracije pažnje (tenacitet)</t>
    </r>
  </si>
  <si>
    <r>
      <rPr>
        <sz val="10"/>
        <rFont val="Arial MT"/>
        <family val="2"/>
      </rPr>
      <t>31205-00</t>
    </r>
  </si>
  <si>
    <r>
      <rPr>
        <sz val="9"/>
        <rFont val="Arial MT"/>
        <family val="2"/>
      </rPr>
      <t>Ekscizija lezije(a) na koži i potkožnom tkivu ostalih oblasti</t>
    </r>
  </si>
  <si>
    <r>
      <rPr>
        <sz val="10"/>
        <rFont val="Arial MT"/>
        <family val="2"/>
      </rPr>
      <t>31205-01</t>
    </r>
  </si>
  <si>
    <r>
      <rPr>
        <sz val="9"/>
        <rFont val="Arial MT"/>
        <family val="2"/>
      </rPr>
      <t>Ekscizija čira na koži i potkožom tkivu</t>
    </r>
  </si>
  <si>
    <r>
      <rPr>
        <sz val="10"/>
        <rFont val="Arial MT"/>
        <family val="2"/>
      </rPr>
      <t>31230-00</t>
    </r>
  </si>
  <si>
    <r>
      <rPr>
        <sz val="9"/>
        <rFont val="Arial MT"/>
        <family val="2"/>
      </rPr>
      <t>Ekscizija lezije(a) na koži i potkožnom tkivu očnog kapka</t>
    </r>
  </si>
  <si>
    <r>
      <rPr>
        <sz val="10"/>
        <rFont val="Arial MT"/>
        <family val="2"/>
      </rPr>
      <t>31230-01</t>
    </r>
  </si>
  <si>
    <r>
      <rPr>
        <sz val="9"/>
        <rFont val="Arial MT"/>
        <family val="2"/>
      </rPr>
      <t>Ekscizija lezije(a) na koži i potkožnom tkivu nosa</t>
    </r>
  </si>
  <si>
    <r>
      <rPr>
        <sz val="10"/>
        <rFont val="Arial MT"/>
        <family val="2"/>
      </rPr>
      <t>31230-02</t>
    </r>
  </si>
  <si>
    <r>
      <rPr>
        <sz val="9"/>
        <rFont val="Arial MT"/>
        <family val="2"/>
      </rPr>
      <t>Ekscizija lezije(a) na koži i potkožnom tkivu uva</t>
    </r>
  </si>
  <si>
    <r>
      <rPr>
        <sz val="10"/>
        <rFont val="Arial MT"/>
        <family val="2"/>
      </rPr>
      <t>31230-03</t>
    </r>
  </si>
  <si>
    <r>
      <rPr>
        <sz val="9"/>
        <rFont val="Arial MT"/>
        <family val="2"/>
      </rPr>
      <t>Ekscizija lezije(a) na koži i potkožnom tkivu usne</t>
    </r>
  </si>
  <si>
    <r>
      <rPr>
        <sz val="10"/>
        <rFont val="Arial MT"/>
        <family val="2"/>
      </rPr>
      <t>31230-04</t>
    </r>
  </si>
  <si>
    <r>
      <rPr>
        <sz val="9"/>
        <rFont val="Arial MT"/>
        <family val="2"/>
      </rPr>
      <t>Ekscizija lezije(a) na koži i potkožnom tkivu prsta šake</t>
    </r>
  </si>
  <si>
    <r>
      <rPr>
        <sz val="10"/>
        <rFont val="Arial MT"/>
        <family val="2"/>
      </rPr>
      <t>31235-00</t>
    </r>
  </si>
  <si>
    <r>
      <rPr>
        <sz val="9"/>
        <rFont val="Arial MT"/>
        <family val="2"/>
      </rPr>
      <t xml:space="preserve">Ekscizija lezije(a) na koži i potkožnom tkivu ostalih oblasti na
</t>
    </r>
    <r>
      <rPr>
        <sz val="9"/>
        <rFont val="Arial MT"/>
        <family val="2"/>
      </rPr>
      <t>glavi</t>
    </r>
  </si>
  <si>
    <r>
      <rPr>
        <sz val="10"/>
        <rFont val="Arial MT"/>
        <family val="2"/>
      </rPr>
      <t>31235-01</t>
    </r>
  </si>
  <si>
    <r>
      <rPr>
        <sz val="9"/>
        <rFont val="Arial MT"/>
        <family val="2"/>
      </rPr>
      <t>Ekscizija lezije(a) na koži i potkožnom tkivu vrata</t>
    </r>
  </si>
  <si>
    <r>
      <rPr>
        <sz val="10"/>
        <rFont val="Arial MT"/>
        <family val="2"/>
      </rPr>
      <t>31235-03</t>
    </r>
  </si>
  <si>
    <r>
      <rPr>
        <sz val="9"/>
        <rFont val="Arial MT"/>
        <family val="2"/>
      </rPr>
      <t>Ekscizija lezije(a) na koži i potkožnom tkivu noge</t>
    </r>
  </si>
  <si>
    <r>
      <rPr>
        <sz val="10"/>
        <rFont val="Arial MT"/>
        <family val="2"/>
      </rPr>
      <t>31235-04</t>
    </r>
  </si>
  <si>
    <r>
      <rPr>
        <sz val="9"/>
        <rFont val="Arial MT"/>
        <family val="2"/>
      </rPr>
      <t>Ekscizija lezije(a) na koži i potkožnom tkivu stopala</t>
    </r>
  </si>
  <si>
    <r>
      <rPr>
        <sz val="10"/>
        <rFont val="Arial MT"/>
        <family val="2"/>
      </rPr>
      <t>31350-00</t>
    </r>
  </si>
  <si>
    <r>
      <rPr>
        <sz val="10"/>
        <rFont val="Arial MT"/>
        <family val="2"/>
      </rPr>
      <t>34121-00</t>
    </r>
  </si>
  <si>
    <r>
      <rPr>
        <sz val="9"/>
        <rFont val="Arial MT"/>
        <family val="2"/>
      </rPr>
      <t xml:space="preserve">Reparacija jednostavne arteriovenske fistule na ekstremitetima
</t>
    </r>
    <r>
      <rPr>
        <sz val="9"/>
        <rFont val="Arial MT"/>
        <family val="2"/>
      </rPr>
      <t>sa ponovnim uspostavljanjem kontinuiteta</t>
    </r>
  </si>
  <si>
    <r>
      <rPr>
        <sz val="10"/>
        <rFont val="Arial MT"/>
        <family val="2"/>
      </rPr>
      <t>34509-01</t>
    </r>
  </si>
  <si>
    <r>
      <rPr>
        <sz val="9"/>
        <rFont val="Arial MT"/>
        <family val="2"/>
      </rPr>
      <t>Arteriovenska anastomoza gornjih udova</t>
    </r>
  </si>
  <si>
    <r>
      <rPr>
        <sz val="10"/>
        <rFont val="Arial MT"/>
        <family val="2"/>
      </rPr>
      <t>34530-04</t>
    </r>
  </si>
  <si>
    <r>
      <rPr>
        <sz val="9"/>
        <rFont val="Arial MT"/>
        <family val="2"/>
      </rPr>
      <t>Uklanjanje venskog katetera</t>
    </r>
  </si>
  <si>
    <r>
      <rPr>
        <sz val="10"/>
        <rFont val="Arial MT"/>
        <family val="2"/>
      </rPr>
      <t>35500-00</t>
    </r>
  </si>
  <si>
    <r>
      <rPr>
        <sz val="9"/>
        <rFont val="Arial MT"/>
        <family val="2"/>
      </rPr>
      <t>Ginekološki pregled</t>
    </r>
  </si>
  <si>
    <r>
      <rPr>
        <sz val="10"/>
        <rFont val="Arial MT"/>
        <family val="2"/>
      </rPr>
      <t>35506-02</t>
    </r>
  </si>
  <si>
    <r>
      <rPr>
        <sz val="9"/>
        <rFont val="Arial MT"/>
        <family val="2"/>
      </rPr>
      <t>Uklanjanje intrauterinog uloška</t>
    </r>
  </si>
  <si>
    <r>
      <rPr>
        <sz val="10"/>
        <rFont val="Arial MT"/>
        <family val="2"/>
      </rPr>
      <t>35573-00</t>
    </r>
  </si>
  <si>
    <r>
      <rPr>
        <sz val="9"/>
        <rFont val="Arial MT"/>
        <family val="2"/>
      </rPr>
      <t xml:space="preserve">Reparacija prednjeg i zadnjeg vaginalnog kompartmana,
</t>
    </r>
    <r>
      <rPr>
        <sz val="9"/>
        <rFont val="Arial MT"/>
        <family val="2"/>
      </rPr>
      <t>vaginalni pristup</t>
    </r>
  </si>
  <si>
    <r>
      <rPr>
        <sz val="10"/>
        <rFont val="Arial MT"/>
        <family val="2"/>
      </rPr>
      <t>35608-02</t>
    </r>
  </si>
  <si>
    <r>
      <rPr>
        <sz val="9"/>
        <rFont val="Arial MT"/>
        <family val="2"/>
      </rPr>
      <t>Biopsija grlića materice</t>
    </r>
  </si>
  <si>
    <r>
      <rPr>
        <sz val="10"/>
        <rFont val="Arial MT"/>
        <family val="2"/>
      </rPr>
      <t>35611-00</t>
    </r>
  </si>
  <si>
    <r>
      <rPr>
        <sz val="9"/>
        <rFont val="Arial MT"/>
        <family val="2"/>
      </rPr>
      <t>Polipektomija grlića materice</t>
    </r>
  </si>
  <si>
    <r>
      <rPr>
        <sz val="10"/>
        <rFont val="Arial MT"/>
        <family val="2"/>
      </rPr>
      <t>35615-00</t>
    </r>
  </si>
  <si>
    <r>
      <rPr>
        <sz val="9"/>
        <rFont val="Arial MT"/>
        <family val="2"/>
      </rPr>
      <t>Biopsija vulve</t>
    </r>
  </si>
  <si>
    <r>
      <rPr>
        <sz val="10"/>
        <rFont val="Arial MT"/>
        <family val="2"/>
      </rPr>
      <t>35638-04</t>
    </r>
  </si>
  <si>
    <r>
      <rPr>
        <sz val="9"/>
        <rFont val="Arial MT"/>
        <family val="2"/>
      </rPr>
      <t>Laparoskopska ovarijalna cistektomija, jednostrana</t>
    </r>
  </si>
  <si>
    <r>
      <rPr>
        <sz val="10"/>
        <rFont val="Arial MT"/>
        <family val="2"/>
      </rPr>
      <t>35640-00</t>
    </r>
  </si>
  <si>
    <r>
      <rPr>
        <sz val="9"/>
        <rFont val="Arial MT"/>
        <family val="2"/>
      </rPr>
      <t>Dilatacija cervikalnog kanala i kiretaža materice</t>
    </r>
  </si>
  <si>
    <r>
      <rPr>
        <sz val="10"/>
        <rFont val="Arial MT"/>
        <family val="2"/>
      </rPr>
      <t>35640-02</t>
    </r>
  </si>
  <si>
    <r>
      <rPr>
        <sz val="9"/>
        <rFont val="Arial MT"/>
        <family val="2"/>
      </rPr>
      <t>Dilatacija grlića materice</t>
    </r>
  </si>
  <si>
    <r>
      <rPr>
        <sz val="10"/>
        <rFont val="Arial MT"/>
        <family val="2"/>
      </rPr>
      <t>35643-03</t>
    </r>
  </si>
  <si>
    <r>
      <rPr>
        <sz val="9"/>
        <rFont val="Arial MT"/>
        <family val="2"/>
      </rPr>
      <t>Dilatacija i evakuacija sadržaja materice</t>
    </r>
  </si>
  <si>
    <r>
      <rPr>
        <sz val="10"/>
        <rFont val="Arial MT"/>
        <family val="2"/>
      </rPr>
      <t>35647-00</t>
    </r>
  </si>
  <si>
    <t>% Реализације</t>
  </si>
  <si>
    <t>Извршено     I- III 2023</t>
  </si>
  <si>
    <r>
      <rPr>
        <sz val="9"/>
        <rFont val="Arial MT"/>
        <family val="2"/>
      </rPr>
      <t>Cistoskopija</t>
    </r>
  </si>
  <si>
    <r>
      <rPr>
        <sz val="10"/>
        <rFont val="Arial MT"/>
        <family val="2"/>
      </rPr>
      <t>36821-01</t>
    </r>
  </si>
  <si>
    <r>
      <rPr>
        <sz val="9"/>
        <rFont val="Arial MT"/>
        <family val="2"/>
      </rPr>
      <t>Endoskopsko plasiranje ureteralnog stenta</t>
    </r>
  </si>
  <si>
    <r>
      <rPr>
        <sz val="10"/>
        <rFont val="Arial MT"/>
        <family val="2"/>
      </rPr>
      <t>36845-05</t>
    </r>
  </si>
  <si>
    <r>
      <rPr>
        <sz val="9"/>
        <rFont val="Arial MT"/>
        <family val="2"/>
      </rPr>
      <t>Endoskopska resekcija multiplih lezija mokraćne bešike</t>
    </r>
  </si>
  <si>
    <r>
      <rPr>
        <sz val="10"/>
        <rFont val="Arial MT"/>
        <family val="2"/>
      </rPr>
      <t>37200-03</t>
    </r>
  </si>
  <si>
    <r>
      <rPr>
        <sz val="9"/>
        <rFont val="Arial MT"/>
        <family val="2"/>
      </rPr>
      <t>Suprapubična prostatektomija</t>
    </r>
  </si>
  <si>
    <r>
      <rPr>
        <sz val="10"/>
        <rFont val="Arial MT"/>
        <family val="2"/>
      </rPr>
      <t>37219-00</t>
    </r>
  </si>
  <si>
    <r>
      <rPr>
        <sz val="9"/>
        <rFont val="Arial MT"/>
        <family val="2"/>
      </rPr>
      <t>Transrektalna biopsija prostate iglom</t>
    </r>
  </si>
  <si>
    <r>
      <rPr>
        <sz val="10"/>
        <rFont val="Arial MT"/>
        <family val="2"/>
      </rPr>
      <t>37303-00</t>
    </r>
  </si>
  <si>
    <r>
      <rPr>
        <sz val="9"/>
        <rFont val="Arial MT"/>
        <family val="2"/>
      </rPr>
      <t>Dilatacija stenoze uretre</t>
    </r>
  </si>
  <si>
    <r>
      <rPr>
        <sz val="10"/>
        <rFont val="Arial MT"/>
        <family val="2"/>
      </rPr>
      <t>37435-00</t>
    </r>
  </si>
  <si>
    <r>
      <rPr>
        <sz val="9"/>
        <rFont val="Arial MT"/>
        <family val="2"/>
      </rPr>
      <t>Plastika frenuluma</t>
    </r>
  </si>
  <si>
    <r>
      <rPr>
        <sz val="10"/>
        <rFont val="Arial MT"/>
        <family val="2"/>
      </rPr>
      <t>38800-00</t>
    </r>
  </si>
  <si>
    <r>
      <rPr>
        <sz val="9"/>
        <rFont val="Arial MT"/>
        <family val="2"/>
      </rPr>
      <t>Dijagnostička torakocenteza</t>
    </r>
  </si>
  <si>
    <r>
      <rPr>
        <sz val="10"/>
        <rFont val="Arial MT"/>
        <family val="2"/>
      </rPr>
      <t>38803-00</t>
    </r>
  </si>
  <si>
    <r>
      <rPr>
        <sz val="9"/>
        <rFont val="Arial MT"/>
        <family val="2"/>
      </rPr>
      <t>Terapijska torakocenteza</t>
    </r>
  </si>
  <si>
    <r>
      <rPr>
        <sz val="10"/>
        <rFont val="Arial MT"/>
        <family val="2"/>
      </rPr>
      <t>38806-00</t>
    </r>
  </si>
  <si>
    <r>
      <rPr>
        <sz val="9"/>
        <rFont val="Arial MT"/>
        <family val="2"/>
      </rPr>
      <t>Plasiranje drena kroz međurebarni prostor</t>
    </r>
  </si>
  <si>
    <r>
      <rPr>
        <sz val="10"/>
        <rFont val="Arial MT"/>
        <family val="2"/>
      </rPr>
      <t>39000-00</t>
    </r>
  </si>
  <si>
    <r>
      <rPr>
        <sz val="9"/>
        <rFont val="Arial MT"/>
        <family val="2"/>
      </rPr>
      <t>Lumbalna punkcija</t>
    </r>
  </si>
  <si>
    <r>
      <rPr>
        <sz val="10"/>
        <rFont val="Arial MT"/>
        <family val="2"/>
      </rPr>
      <t>41506-00</t>
    </r>
  </si>
  <si>
    <t>Проценат реализације</t>
  </si>
  <si>
    <t>Број  лица  којима се планира уградња материјала</t>
  </si>
  <si>
    <t>* ЗДРАВСТВЕНИ САРАДНИЦИ</t>
  </si>
  <si>
    <r>
      <rPr>
        <sz val="10"/>
        <rFont val="Arial MT"/>
        <family val="2"/>
      </rPr>
      <t>41807-00</t>
    </r>
  </si>
  <si>
    <r>
      <rPr>
        <sz val="9"/>
        <rFont val="Arial MT"/>
        <family val="2"/>
      </rPr>
      <t>Incizija i drenaža peritonzilarnog apscesa</t>
    </r>
  </si>
  <si>
    <r>
      <rPr>
        <sz val="10"/>
        <rFont val="Arial MT"/>
        <family val="2"/>
      </rPr>
      <t>41825-00</t>
    </r>
  </si>
  <si>
    <r>
      <rPr>
        <sz val="9"/>
        <rFont val="Arial MT"/>
        <family val="2"/>
      </rPr>
      <t>Rigidna ezofagoskopija sa ekstrakcijom stranog tela</t>
    </r>
  </si>
  <si>
    <r>
      <rPr>
        <sz val="10"/>
        <rFont val="Arial MT"/>
        <family val="2"/>
      </rPr>
      <t>41852-00</t>
    </r>
  </si>
  <si>
    <r>
      <rPr>
        <sz val="9"/>
        <rFont val="Arial MT"/>
        <family val="2"/>
      </rPr>
      <t>Laringoskopija sa uklanjanjem lezija</t>
    </r>
  </si>
  <si>
    <r>
      <rPr>
        <sz val="10"/>
        <rFont val="Arial MT"/>
        <family val="2"/>
      </rPr>
      <t>41864-00</t>
    </r>
  </si>
  <si>
    <t>Креатин  киназа ЦК-МБ у серуму</t>
  </si>
  <si>
    <r>
      <rPr>
        <sz val="10"/>
        <rFont val="Arial MT"/>
        <family val="2"/>
      </rPr>
      <t>16567-00</t>
    </r>
  </si>
  <si>
    <r>
      <rPr>
        <sz val="10"/>
        <rFont val="Arial MT"/>
        <family val="2"/>
      </rPr>
      <t>30017-01</t>
    </r>
  </si>
  <si>
    <r>
      <rPr>
        <sz val="10"/>
        <rFont val="Arial MT"/>
        <family val="2"/>
      </rPr>
      <t>30266-00</t>
    </r>
  </si>
  <si>
    <r>
      <rPr>
        <sz val="10"/>
        <rFont val="Arial MT"/>
        <family val="2"/>
      </rPr>
      <t>30286-00</t>
    </r>
  </si>
  <si>
    <r>
      <rPr>
        <sz val="10"/>
        <rFont val="Arial MT"/>
        <family val="2"/>
      </rPr>
      <t>30466-00</t>
    </r>
  </si>
  <si>
    <r>
      <rPr>
        <sz val="10"/>
        <rFont val="Arial MT"/>
        <family val="2"/>
      </rPr>
      <t>30515-02</t>
    </r>
  </si>
  <si>
    <r>
      <rPr>
        <sz val="10"/>
        <rFont val="Arial MT"/>
        <family val="2"/>
      </rPr>
      <t>31235-02</t>
    </r>
  </si>
  <si>
    <r>
      <rPr>
        <sz val="10"/>
        <rFont val="Arial MT"/>
        <family val="2"/>
      </rPr>
      <t>32084-01</t>
    </r>
  </si>
  <si>
    <r>
      <rPr>
        <sz val="10"/>
        <rFont val="Arial MT"/>
        <family val="2"/>
      </rPr>
      <t>32147-00</t>
    </r>
  </si>
  <si>
    <r>
      <rPr>
        <sz val="10"/>
        <rFont val="Arial MT"/>
        <family val="2"/>
      </rPr>
      <t>32159-01</t>
    </r>
  </si>
  <si>
    <r>
      <rPr>
        <sz val="10"/>
        <rFont val="Arial MT"/>
        <family val="2"/>
      </rPr>
      <t>32174-01</t>
    </r>
  </si>
  <si>
    <r>
      <rPr>
        <sz val="10"/>
        <rFont val="Arial MT"/>
        <family val="2"/>
      </rPr>
      <t>32508-00</t>
    </r>
  </si>
  <si>
    <r>
      <rPr>
        <sz val="10"/>
        <rFont val="Arial MT"/>
        <family val="2"/>
      </rPr>
      <t>34103-19</t>
    </r>
  </si>
  <si>
    <r>
      <rPr>
        <sz val="10"/>
        <rFont val="Arial MT"/>
        <family val="2"/>
      </rPr>
      <t>34130-00</t>
    </r>
  </si>
  <si>
    <r>
      <rPr>
        <sz val="10"/>
        <rFont val="Arial MT"/>
        <family val="2"/>
      </rPr>
      <t>34512-01</t>
    </r>
  </si>
  <si>
    <r>
      <rPr>
        <sz val="10"/>
        <rFont val="Arial MT"/>
        <family val="2"/>
      </rPr>
      <t>34515-00</t>
    </r>
  </si>
  <si>
    <r>
      <rPr>
        <sz val="10"/>
        <rFont val="Arial MT"/>
        <family val="2"/>
      </rPr>
      <t>35503-00</t>
    </r>
  </si>
  <si>
    <r>
      <rPr>
        <sz val="10"/>
        <rFont val="Arial MT"/>
        <family val="2"/>
      </rPr>
      <t>35571-00</t>
    </r>
  </si>
  <si>
    <r>
      <rPr>
        <sz val="10"/>
        <rFont val="Arial MT"/>
        <family val="2"/>
      </rPr>
      <t>35638-09</t>
    </r>
  </si>
  <si>
    <r>
      <rPr>
        <sz val="10"/>
        <rFont val="Arial MT"/>
        <family val="2"/>
      </rPr>
      <t>36833-01</t>
    </r>
  </si>
  <si>
    <r>
      <rPr>
        <sz val="10"/>
        <rFont val="Arial MT"/>
        <family val="2"/>
      </rPr>
      <t>36836-00</t>
    </r>
  </si>
  <si>
    <r>
      <rPr>
        <sz val="10"/>
        <rFont val="Arial MT"/>
        <family val="2"/>
      </rPr>
      <t>37008-01</t>
    </r>
  </si>
  <si>
    <r>
      <rPr>
        <sz val="10"/>
        <rFont val="Arial MT"/>
        <family val="2"/>
      </rPr>
      <t>37008-03</t>
    </r>
  </si>
  <si>
    <r>
      <rPr>
        <sz val="10"/>
        <rFont val="Arial MT"/>
        <family val="2"/>
      </rPr>
      <t>37601-02</t>
    </r>
  </si>
  <si>
    <r>
      <rPr>
        <sz val="10"/>
        <rFont val="Arial MT"/>
        <family val="2"/>
      </rPr>
      <t>37604-00</t>
    </r>
  </si>
  <si>
    <r>
      <rPr>
        <sz val="10"/>
        <rFont val="Arial MT"/>
        <family val="2"/>
      </rPr>
      <t>37604-05</t>
    </r>
  </si>
  <si>
    <r>
      <rPr>
        <sz val="10"/>
        <rFont val="Arial MT"/>
        <family val="2"/>
      </rPr>
      <t>37613-00</t>
    </r>
  </si>
  <si>
    <r>
      <rPr>
        <sz val="10"/>
        <rFont val="Arial MT"/>
        <family val="2"/>
      </rPr>
      <t>41710-01</t>
    </r>
  </si>
  <si>
    <r>
      <rPr>
        <sz val="10"/>
        <rFont val="Arial MT"/>
        <family val="2"/>
      </rPr>
      <t>47057-00</t>
    </r>
  </si>
  <si>
    <r>
      <rPr>
        <sz val="10"/>
        <rFont val="Arial MT"/>
        <family val="2"/>
      </rPr>
      <t>47333-01</t>
    </r>
  </si>
  <si>
    <r>
      <rPr>
        <sz val="10"/>
        <rFont val="Arial MT"/>
        <family val="2"/>
      </rPr>
      <t>47555-00</t>
    </r>
  </si>
  <si>
    <r>
      <rPr>
        <sz val="10"/>
        <rFont val="Arial MT"/>
        <family val="2"/>
      </rPr>
      <t>47566-01</t>
    </r>
  </si>
  <si>
    <r>
      <rPr>
        <sz val="10"/>
        <rFont val="Arial MT"/>
        <family val="2"/>
      </rPr>
      <t>49324-00</t>
    </r>
  </si>
  <si>
    <r>
      <rPr>
        <sz val="10"/>
        <rFont val="Arial MT"/>
        <family val="2"/>
      </rPr>
      <t>57524-02</t>
    </r>
  </si>
  <si>
    <r>
      <rPr>
        <sz val="10"/>
        <rFont val="Arial MT"/>
        <family val="2"/>
      </rPr>
      <t>90399-00</t>
    </r>
  </si>
  <si>
    <r>
      <rPr>
        <sz val="10"/>
        <rFont val="Arial MT"/>
        <family val="2"/>
      </rPr>
      <t>90402-01</t>
    </r>
  </si>
  <si>
    <r>
      <rPr>
        <sz val="10"/>
        <rFont val="Arial MT"/>
        <family val="2"/>
      </rPr>
      <t>90403-00</t>
    </r>
  </si>
  <si>
    <r>
      <rPr>
        <sz val="10"/>
        <rFont val="Arial MT"/>
        <family val="2"/>
      </rPr>
      <t>90440-00</t>
    </r>
  </si>
  <si>
    <r>
      <rPr>
        <sz val="10"/>
        <rFont val="Arial MT"/>
        <family val="2"/>
      </rPr>
      <t>90531-00</t>
    </r>
  </si>
  <si>
    <r>
      <rPr>
        <sz val="10"/>
        <rFont val="Arial MT"/>
        <family val="2"/>
      </rPr>
      <t>92071-00</t>
    </r>
  </si>
  <si>
    <r>
      <rPr>
        <sz val="10"/>
        <rFont val="Arial MT"/>
        <family val="2"/>
      </rPr>
      <t>92104-00</t>
    </r>
  </si>
  <si>
    <r>
      <rPr>
        <sz val="10"/>
        <rFont val="Arial MT"/>
        <family val="2"/>
      </rPr>
      <t>92111-00</t>
    </r>
  </si>
  <si>
    <r>
      <rPr>
        <sz val="10"/>
        <rFont val="Arial MT"/>
        <family val="2"/>
      </rPr>
      <t>92121-00</t>
    </r>
  </si>
  <si>
    <r>
      <rPr>
        <sz val="10"/>
        <rFont val="Arial MT"/>
        <family val="2"/>
      </rPr>
      <t>92132-00</t>
    </r>
  </si>
  <si>
    <r>
      <rPr>
        <sz val="10"/>
        <rFont val="Arial MT"/>
        <family val="2"/>
      </rPr>
      <t>96140-00</t>
    </r>
  </si>
  <si>
    <r>
      <rPr>
        <sz val="10"/>
        <rFont val="Arial MT"/>
        <family val="2"/>
      </rPr>
      <t>96205-06</t>
    </r>
  </si>
  <si>
    <r>
      <rPr>
        <sz val="10"/>
        <rFont val="Arial MT"/>
        <family val="2"/>
      </rPr>
      <t>A58706001</t>
    </r>
  </si>
  <si>
    <r>
      <rPr>
        <sz val="10"/>
        <rFont val="Arial MT"/>
        <family val="2"/>
      </rPr>
      <t>L029363</t>
    </r>
  </si>
  <si>
    <r>
      <rPr>
        <sz val="9"/>
        <rFont val="Arial MT"/>
        <family val="2"/>
      </rPr>
      <t>Konsultativni pregledi</t>
    </r>
  </si>
  <si>
    <r>
      <rPr>
        <sz val="9"/>
        <rFont val="Arial MT"/>
        <family val="2"/>
      </rPr>
      <t>Ostali postupci kod postpartalnog krvarenja</t>
    </r>
  </si>
  <si>
    <r>
      <rPr>
        <sz val="9"/>
        <rFont val="Arial MT"/>
        <family val="2"/>
      </rPr>
      <t xml:space="preserve">Obrada opekotine sa ekscizijom, manje od 10% površine tela je
</t>
    </r>
    <r>
      <rPr>
        <sz val="9"/>
        <rFont val="Arial MT"/>
        <family val="2"/>
      </rPr>
      <t>obrađeno ili ekscidirano</t>
    </r>
  </si>
  <si>
    <r>
      <rPr>
        <sz val="9"/>
        <rFont val="Arial MT"/>
        <family val="2"/>
      </rPr>
      <t>Incizija pljuvačnih žlezda ili kanala</t>
    </r>
  </si>
  <si>
    <r>
      <rPr>
        <sz val="9"/>
        <rFont val="Arial MT"/>
        <family val="2"/>
      </rPr>
      <t>Ekscizija branhijalne ciste</t>
    </r>
  </si>
  <si>
    <r>
      <rPr>
        <sz val="9"/>
        <rFont val="Arial MT"/>
        <family val="2"/>
      </rPr>
      <t xml:space="preserve">Bajpas levog jetrenog žučnog voda uz pomoć Roux-en-Y vijuge
</t>
    </r>
    <r>
      <rPr>
        <sz val="9"/>
        <rFont val="Arial MT"/>
        <family val="2"/>
      </rPr>
      <t>na periferni sistem kanala</t>
    </r>
  </si>
  <si>
    <r>
      <rPr>
        <sz val="9"/>
        <rFont val="Arial MT"/>
        <family val="2"/>
      </rPr>
      <t>Enteroenterostomija</t>
    </r>
  </si>
  <si>
    <r>
      <rPr>
        <sz val="9"/>
        <rFont val="Arial MT"/>
        <family val="2"/>
      </rPr>
      <t>Ekscizija lezije(a) na koži i potkožnom tkivu šake</t>
    </r>
  </si>
  <si>
    <r>
      <rPr>
        <sz val="9"/>
        <rFont val="Arial MT"/>
        <family val="2"/>
      </rPr>
      <t>Fiberoptička kolonoskopija do hepatičke fleksure sa biopsijom</t>
    </r>
  </si>
  <si>
    <r>
      <rPr>
        <sz val="9"/>
        <rFont val="Arial MT"/>
        <family val="2"/>
      </rPr>
      <t>Incizija perianalnog tromba</t>
    </r>
  </si>
  <si>
    <r>
      <rPr>
        <sz val="9"/>
        <rFont val="Arial MT"/>
        <family val="2"/>
      </rPr>
      <t xml:space="preserve">Ugradnja setona za analnu fistulu koja zahvata donju polovinu
</t>
    </r>
    <r>
      <rPr>
        <sz val="9"/>
        <rFont val="Arial MT"/>
        <family val="2"/>
      </rPr>
      <t>analnog sfinktera</t>
    </r>
  </si>
  <si>
    <r>
      <rPr>
        <sz val="9"/>
        <rFont val="Arial MT"/>
        <family val="2"/>
      </rPr>
      <t>Drenaža perianalnog apscesa</t>
    </r>
  </si>
  <si>
    <r>
      <rPr>
        <sz val="9"/>
        <rFont val="Arial MT"/>
        <family val="2"/>
      </rPr>
      <t>Prekid safeno-femoralnog spoja varikoznih vena</t>
    </r>
  </si>
  <si>
    <r>
      <rPr>
        <sz val="9"/>
        <rFont val="Arial MT"/>
        <family val="2"/>
      </rPr>
      <t>Prekid poplitealne vene</t>
    </r>
  </si>
  <si>
    <r>
      <rPr>
        <sz val="9"/>
        <rFont val="Arial MT"/>
        <family val="2"/>
      </rPr>
      <t>Zatvaranje hirurški oblikovane arteriovenske fistule na udovima</t>
    </r>
  </si>
  <si>
    <r>
      <rPr>
        <sz val="9"/>
        <rFont val="Arial MT"/>
        <family val="2"/>
      </rPr>
      <t>Konstrukcija arteriovenske fistule sa protezom</t>
    </r>
  </si>
  <si>
    <r>
      <rPr>
        <sz val="9"/>
        <rFont val="Arial MT"/>
        <family val="2"/>
      </rPr>
      <t>Trombektomija arteriovenske fistule</t>
    </r>
  </si>
  <si>
    <r>
      <rPr>
        <sz val="9"/>
        <rFont val="Arial MT"/>
        <family val="2"/>
      </rPr>
      <t>Ubacivanje intrauterinog uloška (IUD)</t>
    </r>
  </si>
  <si>
    <r>
      <rPr>
        <sz val="9"/>
        <rFont val="Arial MT"/>
        <family val="2"/>
      </rPr>
      <t>Reparacija zadnjeg vaginalnog kompartmana, vaginalni pristup</t>
    </r>
  </si>
  <si>
    <r>
      <rPr>
        <sz val="9"/>
        <rFont val="Arial MT"/>
        <family val="2"/>
      </rPr>
      <t>Laparoskopska salpingektomija, jednostrana</t>
    </r>
  </si>
  <si>
    <r>
      <rPr>
        <sz val="9"/>
        <rFont val="Arial MT"/>
        <family val="2"/>
      </rPr>
      <t>Endoskopsko uklanjanje ureteralnog stenta</t>
    </r>
  </si>
  <si>
    <r>
      <rPr>
        <sz val="9"/>
        <rFont val="Arial MT"/>
        <family val="2"/>
      </rPr>
      <t>Endoskopska biopsija mokraćne bešike</t>
    </r>
  </si>
  <si>
    <r>
      <rPr>
        <sz val="9"/>
        <rFont val="Arial MT"/>
        <family val="2"/>
      </rPr>
      <t>Cistotomija [cistostomija]</t>
    </r>
  </si>
  <si>
    <r>
      <rPr>
        <sz val="9"/>
        <rFont val="Arial MT"/>
        <family val="2"/>
      </rPr>
      <t>Cistolitotomija</t>
    </r>
  </si>
  <si>
    <r>
      <rPr>
        <sz val="9"/>
        <rFont val="Arial MT"/>
        <family val="2"/>
      </rPr>
      <t>Ekscizija ciste epididimisa, jednostrana</t>
    </r>
  </si>
  <si>
    <r>
      <rPr>
        <sz val="9"/>
        <rFont val="Arial MT"/>
        <family val="2"/>
      </rPr>
      <t>Eksploracija skrotalnog sadržaja, jednostrano</t>
    </r>
  </si>
  <si>
    <r>
      <rPr>
        <sz val="9"/>
        <rFont val="Arial MT"/>
        <family val="2"/>
      </rPr>
      <t>Eksploracija skrotalnog sadržaja sa fiksacijom testisa, obostrana</t>
    </r>
  </si>
  <si>
    <r>
      <rPr>
        <sz val="9"/>
        <rFont val="Arial MT"/>
        <family val="2"/>
      </rPr>
      <t>Epididimektomija, jednostrana</t>
    </r>
  </si>
  <si>
    <r>
      <rPr>
        <sz val="9"/>
        <rFont val="Arial MT"/>
        <family val="2"/>
      </rPr>
      <t>Radikalna maksilarna antrostomija, obostrana</t>
    </r>
  </si>
  <si>
    <r>
      <rPr>
        <sz val="9"/>
        <rFont val="Arial MT"/>
        <family val="2"/>
      </rPr>
      <t>Zatvorena repozicija iščašenja patele</t>
    </r>
  </si>
  <si>
    <r>
      <rPr>
        <sz val="9"/>
        <rFont val="Arial MT"/>
        <family val="2"/>
      </rPr>
      <t xml:space="preserve">Otvorena repozicija unutarzglobnog preloma proksimalnog
</t>
    </r>
    <r>
      <rPr>
        <sz val="9"/>
        <rFont val="Arial MT"/>
        <family val="2"/>
      </rPr>
      <t>članka prsta na ruci sa unutrašnjom fiksacijom</t>
    </r>
  </si>
  <si>
    <r>
      <rPr>
        <sz val="9"/>
        <rFont val="Arial MT"/>
        <family val="2"/>
      </rPr>
      <t xml:space="preserve">Zatvorena repozicija preloma medijalnog i lateralnog kondila
</t>
    </r>
    <r>
      <rPr>
        <sz val="9"/>
        <rFont val="Arial MT"/>
        <family val="2"/>
      </rPr>
      <t>tibije</t>
    </r>
  </si>
  <si>
    <r>
      <rPr>
        <sz val="9"/>
        <rFont val="Arial MT"/>
        <family val="2"/>
      </rPr>
      <t>Otvorena repozicija preloma tela tibije sa unutrašnjom fiksacijom</t>
    </r>
  </si>
  <si>
    <r>
      <rPr>
        <sz val="9"/>
        <rFont val="Arial MT"/>
        <family val="2"/>
      </rPr>
      <t>Revizija potpune artroplastike kuka</t>
    </r>
  </si>
  <si>
    <r>
      <rPr>
        <sz val="9"/>
        <rFont val="Arial MT"/>
        <family val="2"/>
      </rPr>
      <t xml:space="preserve">Kompjuterizovana tomografija ciljanog zgloba ekstremiteta
</t>
    </r>
    <r>
      <rPr>
        <sz val="9"/>
        <rFont val="Arial MT"/>
        <family val="2"/>
      </rPr>
      <t>nativno</t>
    </r>
  </si>
  <si>
    <r>
      <rPr>
        <sz val="9"/>
        <rFont val="Arial MT"/>
        <family val="2"/>
      </rPr>
      <t>Radiografija rebara, jednostrano - čitanje</t>
    </r>
  </si>
  <si>
    <r>
      <rPr>
        <sz val="9"/>
        <rFont val="Arial MT"/>
        <family val="2"/>
      </rPr>
      <t>Vežbe za C kičmu</t>
    </r>
  </si>
  <si>
    <r>
      <rPr>
        <sz val="9"/>
        <rFont val="Arial MT"/>
        <family val="2"/>
      </rPr>
      <t>Redukcija torzije testisa ili semene vrpce</t>
    </r>
  </si>
  <si>
    <r>
      <rPr>
        <sz val="9"/>
        <rFont val="Arial MT"/>
        <family val="2"/>
      </rPr>
      <t>Uklanjanje adhezija prepucijuma i glansa penisa</t>
    </r>
  </si>
  <si>
    <r>
      <rPr>
        <sz val="9"/>
        <rFont val="Arial MT"/>
        <family val="2"/>
      </rPr>
      <t>Lokalna ekscizija lezije na penisu</t>
    </r>
  </si>
  <si>
    <r>
      <rPr>
        <sz val="9"/>
        <rFont val="Arial MT"/>
        <family val="2"/>
      </rPr>
      <t>Ekscizija lezija vulve</t>
    </r>
  </si>
  <si>
    <r>
      <rPr>
        <sz val="9"/>
        <rFont val="Arial MT"/>
        <family val="2"/>
      </rPr>
      <t>Trakcija, neklasifikovana na drugom mestu</t>
    </r>
  </si>
  <si>
    <r>
      <rPr>
        <sz val="9"/>
        <rFont val="Arial MT"/>
        <family val="2"/>
      </rPr>
      <t>Manuelna redukcija hernije</t>
    </r>
  </si>
  <si>
    <r>
      <rPr>
        <sz val="9"/>
        <rFont val="Arial MT"/>
        <family val="2"/>
      </rPr>
      <t>Vaginalna štrajfna</t>
    </r>
  </si>
  <si>
    <r>
      <rPr>
        <sz val="9"/>
        <rFont val="Arial MT"/>
        <family val="2"/>
      </rPr>
      <t>Uklanjanje intrauterine štrajfne</t>
    </r>
  </si>
  <si>
    <r>
      <rPr>
        <sz val="9"/>
        <rFont val="Arial MT"/>
        <family val="2"/>
      </rPr>
      <t>Uklanjanje katetera cistostome</t>
    </r>
  </si>
  <si>
    <r>
      <rPr>
        <sz val="9"/>
        <rFont val="Arial MT"/>
        <family val="2"/>
      </rPr>
      <t>Prevlačenje prepucijuma</t>
    </r>
  </si>
  <si>
    <r>
      <rPr>
        <sz val="9"/>
        <rFont val="Arial MT"/>
        <family val="2"/>
      </rPr>
      <t xml:space="preserve">Obuka veština u aktivnostima koje se odnose na brigu o sebi/
</t>
    </r>
    <r>
      <rPr>
        <sz val="9"/>
        <rFont val="Arial MT"/>
        <family val="2"/>
      </rPr>
      <t>samoodržanje</t>
    </r>
  </si>
  <si>
    <r>
      <rPr>
        <sz val="9"/>
        <rFont val="Arial MT"/>
        <family val="2"/>
      </rPr>
      <t>Neki drugi način davanja farmakološkog sredstva, insulin</t>
    </r>
  </si>
  <si>
    <r>
      <rPr>
        <sz val="9"/>
        <rFont val="Arial MT"/>
        <family val="2"/>
      </rPr>
      <t>Intravenska urografija</t>
    </r>
  </si>
  <si>
    <r>
      <rPr>
        <sz val="9"/>
        <rFont val="Arial MT"/>
        <family val="2"/>
      </rPr>
      <t>Pregled uzorka dobijenog FNAB metodom</t>
    </r>
  </si>
  <si>
    <t>96140-00</t>
  </si>
  <si>
    <t>Обука вештина у активностима које се односе на бригу оо себи</t>
  </si>
  <si>
    <t>Поступак одржавања неинвазивне вентилаторне подршке,&gt;=24 сати и 96 сати</t>
  </si>
  <si>
    <t>FF</t>
  </si>
  <si>
    <t>F</t>
  </si>
  <si>
    <t>Интрамускуларно давање фармак.средства стероид</t>
  </si>
  <si>
    <t>Орално давање фармак.средства</t>
  </si>
  <si>
    <t>Удружене здравствене процедуре -психологија</t>
  </si>
  <si>
    <t xml:space="preserve">Ситуационо професионално саветовање или подучавање </t>
  </si>
  <si>
    <t>Неки други начин давања фармаколошког средства,стероид</t>
  </si>
  <si>
    <t xml:space="preserve">Служба интерне медицине </t>
  </si>
  <si>
    <t>Ултразвучна дијагностика (9 апарата и 3 смене)</t>
  </si>
  <si>
    <t>Рендген дијагностика  (5 апарата  и 3 смене)</t>
  </si>
  <si>
    <t>Доплер* (4 апарата и 2 смене)</t>
  </si>
  <si>
    <t>ЦТ Скенер (1 апарат и 3 смене)</t>
  </si>
  <si>
    <t>Ендоскопска сала( 2  апарата и 1 смена)</t>
  </si>
  <si>
    <t>56625003</t>
  </si>
  <si>
    <t>Компијутеризована томографија циљаног зглоба, екстремитета -нативно.</t>
  </si>
  <si>
    <t>58521011</t>
  </si>
  <si>
    <t>Радиографија ребара једнострано -читање</t>
  </si>
  <si>
    <t>Радиографија ребара обострано-читање</t>
  </si>
  <si>
    <t>А58706001</t>
  </si>
  <si>
    <t>Интравенска урографија</t>
  </si>
  <si>
    <t>Саветовање или подучавање обризи о самом себи</t>
  </si>
  <si>
    <t>Ендотрахеала интубација ,једнолуменски тубус</t>
  </si>
  <si>
    <t>Репарација ингвиналне херније,једнострана</t>
  </si>
  <si>
    <t>90399-00</t>
  </si>
  <si>
    <t>Редукција торзије тестиса или семене врпце</t>
  </si>
  <si>
    <t>90403-00</t>
  </si>
  <si>
    <t>Локална ексцизије лезије на пенису</t>
  </si>
  <si>
    <t>Цистотомија (цистостомија)</t>
  </si>
  <si>
    <t>90402-01</t>
  </si>
  <si>
    <t>Уклањање адхезија препуцијума и гланса пениса</t>
  </si>
  <si>
    <t xml:space="preserve">Ексцизија лезије на кожи и поткожном ткиву остали хобласти </t>
  </si>
  <si>
    <t>30286-00</t>
  </si>
  <si>
    <t>Ексцизија банхијалне цисте</t>
  </si>
  <si>
    <t>Интрамускуларно давање фармак.средствс,антинеопластично стредство</t>
  </si>
  <si>
    <t>30375-07</t>
  </si>
  <si>
    <t>34130-00</t>
  </si>
  <si>
    <t>Затварање хирушки обликоване артерио-венске фистуле на удовима</t>
  </si>
  <si>
    <t>34509-01</t>
  </si>
  <si>
    <t>34512-01</t>
  </si>
  <si>
    <t>Конструкција артериовенске фистуле са протезом</t>
  </si>
  <si>
    <t>34515-00</t>
  </si>
  <si>
    <t>Тромбектомија артерио-венске фистуле</t>
  </si>
  <si>
    <t>Ексцизија лезије на кожи и поткожном ткиву шаке</t>
  </si>
  <si>
    <t>Обрада нокта на прсту прсту</t>
  </si>
  <si>
    <t>30466-00</t>
  </si>
  <si>
    <t>Бајпас левог јетреног жучног вода уз помоћ Роуксен  вијуге</t>
  </si>
  <si>
    <t>32159-01</t>
  </si>
  <si>
    <t>Уградња сетона за аналну фистулу која захвата доњу половину аналног сфинктера</t>
  </si>
  <si>
    <t>32508-00</t>
  </si>
  <si>
    <t>Прекид сафено-феморалног споја варикозних вена</t>
  </si>
  <si>
    <t>34103-19</t>
  </si>
  <si>
    <t>Прекид поплитеалне вене</t>
  </si>
  <si>
    <t>47566-01</t>
  </si>
  <si>
    <t>Отворена репозиција прелома тела тибије са унутрашњом фиксацијом</t>
  </si>
  <si>
    <t>47333-01</t>
  </si>
  <si>
    <t>Отворена репозиција унутарзглобног прелома проксималног чланка прста на руци</t>
  </si>
  <si>
    <t>96205-06</t>
  </si>
  <si>
    <t>Неки други начин давања фармак. средства, инсулин</t>
  </si>
  <si>
    <t>90531-00</t>
  </si>
  <si>
    <t>Тракција ,некласификована на другом месту</t>
  </si>
  <si>
    <t>Постпартална евакуација садржаја материце дилатацијом цервикалног</t>
  </si>
  <si>
    <t>16567-00</t>
  </si>
  <si>
    <t>Остали поступци код постпарталног крварења</t>
  </si>
  <si>
    <t>90440-00</t>
  </si>
  <si>
    <t>Ексцизија лезија вулве</t>
  </si>
  <si>
    <t>Социотерапијски  рад са члановима породице или колектива</t>
  </si>
  <si>
    <t>92111-00</t>
  </si>
  <si>
    <t>Уклањање интраутериног штрајфне</t>
  </si>
  <si>
    <t>2*</t>
  </si>
  <si>
    <t>1*</t>
  </si>
  <si>
    <t xml:space="preserve">*ДНЕВНА БОЛНИЦА СЕ СПРОВОДИ НА ОДЕЉЕНСКИМ ПОСТЕЉАМА  </t>
  </si>
  <si>
    <t>* ОСИМ ОНКОЛОГИЈЕ КОЈА ИМА 5 ПОСТЕЉА  И ДИЈАЛИЗЕ СА 16 ДИЈАЛИЗНИХ МЕСТА</t>
  </si>
  <si>
    <t>ОД  15.04. 2022.  БОЛНИЦА   НИЈЕ У КОВИД СИСТЕМУ</t>
  </si>
  <si>
    <t>Gemnil</t>
  </si>
  <si>
    <t>1x200mg</t>
  </si>
  <si>
    <t xml:space="preserve">ОД 01.10.2022 ДИЈАЛИЗНИ ПАЦИЈЕНТИ СЕ ОТПУШТАЈУ СВАКОГ ДАНА </t>
  </si>
  <si>
    <t>‚‚</t>
  </si>
  <si>
    <t>I-VI  2023.</t>
  </si>
  <si>
    <t>Просечна дневна заузетост постеља I-VI  2023. (%)</t>
  </si>
  <si>
    <t>I-VI   2023.</t>
  </si>
  <si>
    <t>Извршено     I- VI  2023</t>
  </si>
  <si>
    <t>I- VI  2023.</t>
  </si>
  <si>
    <t>I- VI 2023</t>
  </si>
  <si>
    <t>I - VI 2023</t>
  </si>
  <si>
    <t>Табела 6а. Информације везане за COVID 19              I- VI  2023.год.</t>
  </si>
  <si>
    <t>Услуга остварено I-VI  2023</t>
  </si>
  <si>
    <t>I-VI  2023</t>
  </si>
  <si>
    <t>Извршено     I- VI   2023</t>
  </si>
  <si>
    <t>I - VI  2023</t>
  </si>
  <si>
    <t>I-  VI  2023.</t>
  </si>
  <si>
    <t>I- VI   2023.</t>
  </si>
  <si>
    <t>I- VI    2023.</t>
  </si>
  <si>
    <t>Извршено     I- VI 2023</t>
  </si>
  <si>
    <t>I- VI     2023.</t>
  </si>
  <si>
    <t>I-  VI   2023.</t>
  </si>
  <si>
    <t>I  -  VI   2023.</t>
  </si>
  <si>
    <t>Извршено     I-   VI  2023</t>
  </si>
  <si>
    <t>I-  VI    2023.</t>
  </si>
  <si>
    <t>ФИЗИКАЛНА МЕДИЦИНА И РЕХАБИЛИТАЦИЈА   01.01.2022-30.06.2023</t>
  </si>
  <si>
    <t>Изврршење  I-VI   2023</t>
  </si>
  <si>
    <t>Извршено      I-VI   2023</t>
  </si>
  <si>
    <t>I  -VI  2023</t>
  </si>
  <si>
    <t>Извршено I-VI   2023</t>
  </si>
  <si>
    <t>Извршено I-VI  2023</t>
  </si>
  <si>
    <t>Укупан број пацијената на листи чекања на дан 30.06.2023</t>
  </si>
  <si>
    <t>Број пацијената са листе чекања којима је урађена  процедура/интервенција I-VI   2023</t>
  </si>
  <si>
    <t>Укупан број свих пацијената којима је урађена интервенција/процедура у ЗУ I-VI   2023</t>
  </si>
  <si>
    <t>Просечна дужина чекања у данима I-VI   2023</t>
  </si>
  <si>
    <t>I -VI 2023</t>
  </si>
  <si>
    <t>Извршено      I-VI  2023</t>
  </si>
  <si>
    <t>Збирна табела I-VI  2023 .</t>
  </si>
  <si>
    <t>01.01.2023- 30.06.2023.</t>
  </si>
  <si>
    <t>Датум 30.06.2023</t>
  </si>
  <si>
    <t>Opšta bolnica "Stefan Visoki"  Smederevska Palanka</t>
  </si>
  <si>
    <t>интерно одељење</t>
  </si>
  <si>
    <t>одсек за кардиологију</t>
  </si>
  <si>
    <t>одељење за пнеумофтизиологију</t>
  </si>
  <si>
    <t>одељење за инфективне болести</t>
  </si>
  <si>
    <t>Дерматовенерологија</t>
  </si>
  <si>
    <t>одељење за неурологију</t>
  </si>
  <si>
    <t>служба за педијатрију</t>
  </si>
  <si>
    <t>одељење за неонатологију</t>
  </si>
  <si>
    <t>служба за психијатрију</t>
  </si>
  <si>
    <t>одељење за општу хирургију</t>
  </si>
  <si>
    <t>хируршка интензивна нега</t>
  </si>
  <si>
    <t>операциони блок са стерилизацијом</t>
  </si>
  <si>
    <t>одељење за ортопедију са трауматологијом</t>
  </si>
  <si>
    <t>одељење за урологију</t>
  </si>
  <si>
    <t>одељење за ОРЛ</t>
  </si>
  <si>
    <t>одељење за офталмологију</t>
  </si>
  <si>
    <t>Палијативна нега и служба за прод.болничко лечење</t>
  </si>
  <si>
    <t>служба за гинекол. и акушерство</t>
  </si>
  <si>
    <t>Ургентно пријемно</t>
  </si>
  <si>
    <t>Управа</t>
  </si>
  <si>
    <t>Број исписаних болесника I-VI  2023</t>
  </si>
  <si>
    <t>Онкологија дневна бол</t>
  </si>
  <si>
    <t>*За дијализе се попуњавају дијализна места</t>
  </si>
  <si>
    <t>ЗА 2023. ГОДИНУ</t>
  </si>
  <si>
    <t>I-VI 2023</t>
  </si>
  <si>
    <t>Број бо  дана I-VI  2023</t>
  </si>
  <si>
    <t>Израдила</t>
  </si>
  <si>
    <t>В.Д. ДИРЕКТОРА</t>
  </si>
  <si>
    <t>Хелена Миловановић</t>
  </si>
  <si>
    <t>Број дијализа I-VI  2023</t>
  </si>
  <si>
    <t>ВД ДИРЕКТОРА</t>
  </si>
  <si>
    <t>др Нкола Ристић</t>
  </si>
  <si>
    <t>L000851</t>
  </si>
  <si>
    <t>Витамин Б12 у серуму-плазми</t>
  </si>
  <si>
    <t>L000950</t>
  </si>
  <si>
    <t>Витамин  Д3 у серуму-платми</t>
  </si>
  <si>
    <t>L002139</t>
  </si>
  <si>
    <t>Дехидроепијандростерон-сулфат у серуму и плази</t>
  </si>
  <si>
    <t>L002295</t>
  </si>
  <si>
    <t>Естрадиол укупан у сеуму-плазми</t>
  </si>
  <si>
    <t>L002410</t>
  </si>
  <si>
    <t>Фоликулостимулирајуци хормон ФСХ у серуму-плазми</t>
  </si>
  <si>
    <t>L003764</t>
  </si>
  <si>
    <t>Калцијум у серуму - плазми</t>
  </si>
  <si>
    <t>L004523</t>
  </si>
  <si>
    <t>Липаза у серуму</t>
  </si>
  <si>
    <t>L004622</t>
  </si>
  <si>
    <t>Лутеинизирајући хормон ЛХ у сеуму -плази</t>
  </si>
  <si>
    <t>L005710</t>
  </si>
  <si>
    <t>Стероид везујући глобулин у серуму -плазми</t>
  </si>
  <si>
    <t>L005801</t>
  </si>
  <si>
    <t>Тестостерон,укупан у серуму -плазми</t>
  </si>
  <si>
    <t>L005892</t>
  </si>
  <si>
    <t>Тироглобулин ТГ у серуми-плазми</t>
  </si>
  <si>
    <t>L017270</t>
  </si>
  <si>
    <t>Антитела на тиреоглобулин анти -ТГ</t>
  </si>
  <si>
    <t>Полипектомија грлића</t>
  </si>
  <si>
    <t xml:space="preserve">Друго психосоцијално </t>
  </si>
  <si>
    <t>56401003</t>
  </si>
  <si>
    <t>Компијутеризована томографија-урографија</t>
  </si>
  <si>
    <t>58718001</t>
  </si>
  <si>
    <t>Ретрограднацистографија-читанје</t>
  </si>
  <si>
    <t>А58718-00</t>
  </si>
  <si>
    <t>L029363</t>
  </si>
  <si>
    <t>Преглед узорка добијеног фнап методом</t>
  </si>
  <si>
    <t>Компијутеризована томографија орбите и мозга</t>
  </si>
  <si>
    <t>59739-02</t>
  </si>
  <si>
    <t>Синографија ретроперитонеума</t>
  </si>
  <si>
    <t>38418-01</t>
  </si>
  <si>
    <t>Биопсија плеуре</t>
  </si>
  <si>
    <t>34106-16</t>
  </si>
  <si>
    <t>Прекид радијалне вене</t>
  </si>
  <si>
    <t>32504-01</t>
  </si>
  <si>
    <t>Прекид висеструких притока варикозних вена</t>
  </si>
  <si>
    <t>Орално давањефармаколошког средства анти-инфективно</t>
  </si>
  <si>
    <t>Инцизија меког ткива ,некласификована на другом месту</t>
  </si>
  <si>
    <t>47564-01</t>
  </si>
  <si>
    <t>Затворена репозиција фрактуре фибуле</t>
  </si>
  <si>
    <t>90142-02</t>
  </si>
  <si>
    <t>Остале репарације на увули</t>
  </si>
  <si>
    <t>Заустављање крварења из задњег дела носа тампонадом и-иликаутеризацијом</t>
  </si>
  <si>
    <t>30020-00</t>
  </si>
  <si>
    <t xml:space="preserve">Обрада опекотине са ексцизијом 10% и више површине тела је обрађено </t>
  </si>
  <si>
    <t>Обрада нокта на прсти</t>
  </si>
  <si>
    <t>Испирање катетера ,некласиф. На другом месту</t>
  </si>
  <si>
    <t>Инфилтрација  локалног анестетика АСА10</t>
  </si>
  <si>
    <t>42644-02</t>
  </si>
  <si>
    <t>Уклањање дубинског страног тела из беоњаче</t>
  </si>
  <si>
    <t>U8183238</t>
  </si>
  <si>
    <t>36549-00</t>
  </si>
  <si>
    <t>Уретеролитотомија</t>
  </si>
  <si>
    <t>36591-04</t>
  </si>
  <si>
    <t>Реимплантација уретера у мокраћну бешику</t>
  </si>
  <si>
    <t>Субкутано давање фармак. Средства ,друго инекласиф.фармак. Средство</t>
  </si>
  <si>
    <t>Интравенско давање фармаколошког средства ,антидот</t>
  </si>
  <si>
    <t>Пасивна имунизација са рх (д)  имуноглобулином</t>
  </si>
  <si>
    <t>Вежбе за корекције хода и баланса</t>
  </si>
  <si>
    <t>Друго психоционално</t>
  </si>
  <si>
    <t>Фибероптичка колоноскопија са биопсијом</t>
  </si>
  <si>
    <t xml:space="preserve">                                         Број дијализа за континуирану амбулантну перитонеумску дијализу не улази у фактуру</t>
  </si>
  <si>
    <t>Извршено I-VI 2023</t>
  </si>
  <si>
    <t>mitomicin</t>
  </si>
  <si>
    <t>L01DC03</t>
  </si>
  <si>
    <t>Mitomicin</t>
  </si>
  <si>
    <r>
      <rPr>
        <sz val="9"/>
        <rFont val="Arial MT"/>
        <family val="2"/>
      </rPr>
      <t>Infiltraciona anestezija</t>
    </r>
  </si>
  <si>
    <r>
      <rPr>
        <sz val="9"/>
        <rFont val="Arial MT"/>
        <family val="2"/>
      </rPr>
      <t>Višak naplaćeno</t>
    </r>
  </si>
  <si>
    <r>
      <rPr>
        <sz val="10"/>
        <rFont val="Arial MT"/>
        <family val="2"/>
      </rPr>
      <t>13100-00bc</t>
    </r>
  </si>
  <si>
    <r>
      <rPr>
        <sz val="9"/>
        <rFont val="Arial MT"/>
        <family val="2"/>
      </rPr>
      <t>Hemodijaliza bez cene</t>
    </r>
  </si>
  <si>
    <r>
      <rPr>
        <sz val="10"/>
        <rFont val="Arial MT"/>
        <family val="2"/>
      </rPr>
      <t>13400-00</t>
    </r>
  </si>
  <si>
    <r>
      <rPr>
        <sz val="9"/>
        <rFont val="Arial MT"/>
        <family val="2"/>
      </rPr>
      <t>Kardioverzija</t>
    </r>
  </si>
  <si>
    <r>
      <rPr>
        <sz val="10"/>
        <rFont val="Arial MT"/>
        <family val="2"/>
      </rPr>
      <t>16511-00</t>
    </r>
  </si>
  <si>
    <r>
      <rPr>
        <sz val="9"/>
        <rFont val="Arial MT"/>
        <family val="2"/>
      </rPr>
      <t>Primena serklaža na grlić materice</t>
    </r>
  </si>
  <si>
    <r>
      <rPr>
        <sz val="9"/>
        <rFont val="Arial MT"/>
        <family val="2"/>
      </rPr>
      <t xml:space="preserve">Konsultacija sa lekarima vezana za farmakoterapiju (uslugu
</t>
    </r>
    <r>
      <rPr>
        <sz val="9"/>
        <rFont val="Arial MT"/>
        <family val="2"/>
      </rPr>
      <t>obavlja specijalista)</t>
    </r>
  </si>
  <si>
    <r>
      <rPr>
        <sz val="9"/>
        <rFont val="Arial MT"/>
        <family val="2"/>
      </rPr>
      <t>Prvi pregled kardiologa</t>
    </r>
  </si>
  <si>
    <r>
      <rPr>
        <sz val="10"/>
        <rFont val="Arial MT"/>
        <family val="2"/>
      </rPr>
      <t>30014-00</t>
    </r>
  </si>
  <si>
    <r>
      <rPr>
        <sz val="9"/>
        <rFont val="Arial MT"/>
        <family val="2"/>
      </rPr>
      <t>Previjanje opekotine, 10% i više posto površine tela je previjeno</t>
    </r>
  </si>
  <si>
    <r>
      <rPr>
        <sz val="10"/>
        <rFont val="Arial MT"/>
        <family val="2"/>
      </rPr>
      <t>30020-00</t>
    </r>
  </si>
  <si>
    <r>
      <rPr>
        <sz val="9"/>
        <rFont val="Arial MT"/>
        <family val="2"/>
      </rPr>
      <t xml:space="preserve">Obrada opekotine sa ekscizijom, 10% i više površine tela je
</t>
    </r>
    <r>
      <rPr>
        <sz val="9"/>
        <rFont val="Arial MT"/>
        <family val="2"/>
      </rPr>
      <t>obrađeno ili ekscidirano</t>
    </r>
  </si>
  <si>
    <r>
      <rPr>
        <sz val="10"/>
        <rFont val="Arial MT"/>
        <family val="2"/>
      </rPr>
      <t>30023-00</t>
    </r>
  </si>
  <si>
    <r>
      <rPr>
        <sz val="9"/>
        <rFont val="Arial MT"/>
        <family val="2"/>
      </rPr>
      <t>Ekscizijski debridman mekog tkiva</t>
    </r>
  </si>
  <si>
    <r>
      <rPr>
        <sz val="10"/>
        <rFont val="Arial MT"/>
        <family val="2"/>
      </rPr>
      <t>30032-00</t>
    </r>
  </si>
  <si>
    <r>
      <rPr>
        <sz val="9"/>
        <rFont val="Arial MT"/>
        <family val="2"/>
      </rPr>
      <t xml:space="preserve">Reparacija rane na koži i potkožnom tkivu lica ili vrata,
</t>
    </r>
    <r>
      <rPr>
        <sz val="9"/>
        <rFont val="Arial MT"/>
        <family val="2"/>
      </rPr>
      <t>površinska</t>
    </r>
  </si>
  <si>
    <r>
      <rPr>
        <sz val="10"/>
        <rFont val="Arial MT"/>
        <family val="2"/>
      </rPr>
      <t>30052-03</t>
    </r>
  </si>
  <si>
    <r>
      <rPr>
        <sz val="9"/>
        <rFont val="Arial MT"/>
        <family val="2"/>
      </rPr>
      <t>Reparacija rane nosa</t>
    </r>
  </si>
  <si>
    <r>
      <rPr>
        <sz val="10"/>
        <rFont val="Arial MT"/>
        <family val="2"/>
      </rPr>
      <t>30075-01</t>
    </r>
  </si>
  <si>
    <r>
      <rPr>
        <sz val="9"/>
        <rFont val="Arial MT"/>
        <family val="2"/>
      </rPr>
      <t>Biopsija mekog tkiva</t>
    </r>
  </si>
  <si>
    <r>
      <rPr>
        <sz val="10"/>
        <rFont val="Arial MT"/>
        <family val="2"/>
      </rPr>
      <t>30332-00</t>
    </r>
  </si>
  <si>
    <r>
      <rPr>
        <sz val="9"/>
        <rFont val="Arial MT"/>
        <family val="2"/>
      </rPr>
      <t>Ekscizija limfnog čvora aksile</t>
    </r>
  </si>
  <si>
    <r>
      <rPr>
        <sz val="10"/>
        <rFont val="Arial MT"/>
        <family val="2"/>
      </rPr>
      <t>30373-00</t>
    </r>
  </si>
  <si>
    <r>
      <rPr>
        <sz val="9"/>
        <rFont val="Arial MT"/>
        <family val="2"/>
      </rPr>
      <t>Eksplorativna laparotomija</t>
    </r>
  </si>
  <si>
    <r>
      <rPr>
        <sz val="10"/>
        <rFont val="Arial MT"/>
        <family val="2"/>
      </rPr>
      <t>30375-29</t>
    </r>
  </si>
  <si>
    <r>
      <rPr>
        <sz val="9"/>
        <rFont val="Arial MT"/>
        <family val="2"/>
      </rPr>
      <t>Privremena ileostoma</t>
    </r>
  </si>
  <si>
    <r>
      <rPr>
        <sz val="10"/>
        <rFont val="Arial MT"/>
        <family val="2"/>
      </rPr>
      <t>30385-00</t>
    </r>
  </si>
  <si>
    <r>
      <rPr>
        <sz val="9"/>
        <rFont val="Arial MT"/>
        <family val="2"/>
      </rPr>
      <t>Postoperativna relaparotomija</t>
    </r>
  </si>
  <si>
    <r>
      <rPr>
        <sz val="10"/>
        <rFont val="Arial MT"/>
        <family val="2"/>
      </rPr>
      <t>30392-00</t>
    </r>
  </si>
  <si>
    <r>
      <rPr>
        <sz val="9"/>
        <rFont val="Arial MT"/>
        <family val="2"/>
      </rPr>
      <t>Otklanjanje najvećeg dela intraabdominalnih lezija (debulking)</t>
    </r>
  </si>
  <si>
    <r>
      <rPr>
        <sz val="10"/>
        <rFont val="Arial MT"/>
        <family val="2"/>
      </rPr>
      <t>30446-00</t>
    </r>
  </si>
  <si>
    <r>
      <rPr>
        <sz val="9"/>
        <rFont val="Arial MT"/>
        <family val="2"/>
      </rPr>
      <t xml:space="preserve">Laparoskopska holecistektomija koja prethodi otvorenoj
</t>
    </r>
    <r>
      <rPr>
        <sz val="9"/>
        <rFont val="Arial MT"/>
        <family val="2"/>
      </rPr>
      <t>holecistektomiji</t>
    </r>
  </si>
  <si>
    <r>
      <rPr>
        <sz val="10"/>
        <rFont val="Arial MT"/>
        <family val="2"/>
      </rPr>
      <t>30473-03</t>
    </r>
  </si>
  <si>
    <r>
      <rPr>
        <sz val="9"/>
        <rFont val="Arial MT"/>
        <family val="2"/>
      </rPr>
      <t>Ezofagoskopija</t>
    </r>
  </si>
  <si>
    <r>
      <rPr>
        <sz val="10"/>
        <rFont val="Arial MT"/>
        <family val="2"/>
      </rPr>
      <t>30515-01</t>
    </r>
  </si>
  <si>
    <r>
      <rPr>
        <sz val="9"/>
        <rFont val="Arial MT"/>
        <family val="2"/>
      </rPr>
      <t>Enterokolostomija</t>
    </r>
  </si>
  <si>
    <r>
      <rPr>
        <sz val="10"/>
        <rFont val="Arial MT"/>
        <family val="2"/>
      </rPr>
      <t>30597-00</t>
    </r>
  </si>
  <si>
    <r>
      <rPr>
        <sz val="9"/>
        <rFont val="Arial MT"/>
        <family val="2"/>
      </rPr>
      <t>Splenektomija</t>
    </r>
  </si>
  <si>
    <r>
      <rPr>
        <sz val="10"/>
        <rFont val="Arial MT"/>
        <family val="2"/>
      </rPr>
      <t>31462-00</t>
    </r>
  </si>
  <si>
    <r>
      <rPr>
        <sz val="9"/>
        <rFont val="Arial MT"/>
        <family val="2"/>
      </rPr>
      <t>Ugradnja katetera za „ feeding“ jejunostomiju</t>
    </r>
  </si>
  <si>
    <r>
      <rPr>
        <sz val="10"/>
        <rFont val="Arial MT"/>
        <family val="2"/>
      </rPr>
      <t>31551-00</t>
    </r>
  </si>
  <si>
    <r>
      <rPr>
        <sz val="9"/>
        <rFont val="Arial MT"/>
        <family val="2"/>
      </rPr>
      <t>Incizija i drenaža dojke</t>
    </r>
  </si>
  <si>
    <r>
      <rPr>
        <sz val="10"/>
        <rFont val="Arial MT"/>
        <family val="2"/>
      </rPr>
      <t>32000-00</t>
    </r>
  </si>
  <si>
    <r>
      <rPr>
        <sz val="9"/>
        <rFont val="Arial MT"/>
        <family val="2"/>
      </rPr>
      <t>Ograničena resekcija debelog creva sa formiranjem stome</t>
    </r>
  </si>
  <si>
    <r>
      <rPr>
        <sz val="10"/>
        <rFont val="Arial MT"/>
        <family val="2"/>
      </rPr>
      <t>32504-01</t>
    </r>
  </si>
  <si>
    <r>
      <rPr>
        <sz val="9"/>
        <rFont val="Arial MT"/>
        <family val="2"/>
      </rPr>
      <t>Prekid višestrukih pritoka varikoznih vena</t>
    </r>
  </si>
  <si>
    <r>
      <rPr>
        <sz val="10"/>
        <rFont val="Arial MT"/>
        <family val="2"/>
      </rPr>
      <t>34106-16</t>
    </r>
  </si>
  <si>
    <r>
      <rPr>
        <sz val="9"/>
        <rFont val="Arial MT"/>
        <family val="2"/>
      </rPr>
      <t>Prekid radijalne vene</t>
    </r>
  </si>
  <si>
    <r>
      <rPr>
        <sz val="10"/>
        <rFont val="Arial MT"/>
        <family val="2"/>
      </rPr>
      <t>35507-01</t>
    </r>
  </si>
  <si>
    <r>
      <rPr>
        <sz val="9"/>
        <rFont val="Arial MT"/>
        <family val="2"/>
      </rPr>
      <t>Destrukcija bradavica vulve</t>
    </r>
  </si>
  <si>
    <r>
      <rPr>
        <sz val="10"/>
        <rFont val="Arial MT"/>
        <family val="2"/>
      </rPr>
      <t>35539-03</t>
    </r>
  </si>
  <si>
    <r>
      <rPr>
        <sz val="9"/>
        <rFont val="Arial MT"/>
        <family val="2"/>
      </rPr>
      <t>Biopsija vagine</t>
    </r>
  </si>
  <si>
    <r>
      <rPr>
        <sz val="10"/>
        <rFont val="Arial MT"/>
        <family val="2"/>
      </rPr>
      <t>35599-00</t>
    </r>
  </si>
  <si>
    <r>
      <rPr>
        <sz val="9"/>
        <rFont val="Arial MT"/>
        <family val="2"/>
      </rPr>
      <t>Sling procedure kod stres inkontinencije kod žena</t>
    </r>
  </si>
  <si>
    <r>
      <rPr>
        <sz val="10"/>
        <rFont val="Arial MT"/>
        <family val="2"/>
      </rPr>
      <t>35618-00</t>
    </r>
  </si>
  <si>
    <r>
      <rPr>
        <sz val="9"/>
        <rFont val="Arial MT"/>
        <family val="2"/>
      </rPr>
      <t>Konizacija grlića materice</t>
    </r>
  </si>
  <si>
    <r>
      <rPr>
        <sz val="10"/>
        <rFont val="Arial MT"/>
        <family val="2"/>
      </rPr>
      <t>36516-01</t>
    </r>
  </si>
  <si>
    <r>
      <rPr>
        <sz val="9"/>
        <rFont val="Arial MT"/>
        <family val="2"/>
      </rPr>
      <t>Nefrektomija jednostrana</t>
    </r>
  </si>
  <si>
    <r>
      <rPr>
        <sz val="10"/>
        <rFont val="Arial MT"/>
        <family val="2"/>
      </rPr>
      <t>36549-00</t>
    </r>
  </si>
  <si>
    <r>
      <rPr>
        <sz val="9"/>
        <rFont val="Arial MT"/>
        <family val="2"/>
      </rPr>
      <t>Ureterolitotomija</t>
    </r>
  </si>
  <si>
    <r>
      <rPr>
        <sz val="10"/>
        <rFont val="Arial MT"/>
        <family val="2"/>
      </rPr>
      <t>36561-00</t>
    </r>
  </si>
  <si>
    <r>
      <rPr>
        <sz val="9"/>
        <rFont val="Arial MT"/>
        <family val="2"/>
      </rPr>
      <t>Zatvorena biopsija bubrega</t>
    </r>
  </si>
  <si>
    <r>
      <rPr>
        <sz val="10"/>
        <rFont val="Arial MT"/>
        <family val="2"/>
      </rPr>
      <t>36579-01</t>
    </r>
  </si>
  <si>
    <r>
      <rPr>
        <sz val="9"/>
        <rFont val="Arial MT"/>
        <family val="2"/>
      </rPr>
      <t>Parcijalna ureterektomija</t>
    </r>
  </si>
  <si>
    <r>
      <rPr>
        <sz val="10"/>
        <rFont val="Arial MT"/>
        <family val="2"/>
      </rPr>
      <t>36591-04</t>
    </r>
  </si>
  <si>
    <r>
      <rPr>
        <sz val="9"/>
        <rFont val="Arial MT"/>
        <family val="2"/>
      </rPr>
      <t xml:space="preserve">Reimplantacija uretera u mokraćnu bešiku psoas hitch
</t>
    </r>
    <r>
      <rPr>
        <sz val="9"/>
        <rFont val="Arial MT"/>
        <family val="2"/>
      </rPr>
      <t>(jednostrana)</t>
    </r>
  </si>
  <si>
    <r>
      <rPr>
        <sz val="10"/>
        <rFont val="Arial MT"/>
        <family val="2"/>
      </rPr>
      <t>36800-01</t>
    </r>
  </si>
  <si>
    <r>
      <rPr>
        <sz val="9"/>
        <rFont val="Arial MT"/>
        <family val="2"/>
      </rPr>
      <t>Zamena stalnog urinarnog katetera</t>
    </r>
  </si>
  <si>
    <r>
      <rPr>
        <sz val="10"/>
        <rFont val="Arial MT"/>
        <family val="2"/>
      </rPr>
      <t>37000-01</t>
    </r>
  </si>
  <si>
    <r>
      <rPr>
        <sz val="9"/>
        <rFont val="Arial MT"/>
        <family val="2"/>
      </rPr>
      <t>Parcijalna ekscizija mokraćne bešike</t>
    </r>
  </si>
  <si>
    <r>
      <rPr>
        <sz val="10"/>
        <rFont val="Arial MT"/>
        <family val="2"/>
      </rPr>
      <t>37004-03</t>
    </r>
  </si>
  <si>
    <r>
      <rPr>
        <sz val="9"/>
        <rFont val="Arial MT"/>
        <family val="2"/>
      </rPr>
      <t>Reparacija rupture mokraćne bešike</t>
    </r>
  </si>
  <si>
    <r>
      <rPr>
        <sz val="10"/>
        <rFont val="Arial MT"/>
        <family val="2"/>
      </rPr>
      <t>37011-00</t>
    </r>
  </si>
  <si>
    <r>
      <rPr>
        <sz val="9"/>
        <rFont val="Arial MT"/>
        <family val="2"/>
      </rPr>
      <t>Perkutana cistotomija [cistostomija]</t>
    </r>
  </si>
  <si>
    <r>
      <rPr>
        <sz val="10"/>
        <rFont val="Arial MT"/>
        <family val="2"/>
      </rPr>
      <t>38418-01</t>
    </r>
  </si>
  <si>
    <r>
      <rPr>
        <sz val="9"/>
        <rFont val="Arial MT"/>
        <family val="2"/>
      </rPr>
      <t>Biopsija pleure</t>
    </r>
  </si>
  <si>
    <r>
      <rPr>
        <sz val="10"/>
        <rFont val="Arial MT"/>
        <family val="2"/>
      </rPr>
      <t>38812-00</t>
    </r>
  </si>
  <si>
    <r>
      <rPr>
        <sz val="9"/>
        <rFont val="Arial MT"/>
        <family val="2"/>
      </rPr>
      <t>Perkutana biopsija pluća iglom</t>
    </r>
  </si>
  <si>
    <r>
      <rPr>
        <sz val="10"/>
        <rFont val="Arial MT"/>
        <family val="2"/>
      </rPr>
      <t>41500-00</t>
    </r>
  </si>
  <si>
    <r>
      <rPr>
        <sz val="9"/>
        <rFont val="Arial MT"/>
        <family val="2"/>
      </rPr>
      <t>Uklanjanje stranog tela iz spoljašnjeg slušnog kanala bez incizije</t>
    </r>
  </si>
  <si>
    <r>
      <rPr>
        <sz val="10"/>
        <rFont val="Arial MT"/>
        <family val="2"/>
      </rPr>
      <t>41626-01</t>
    </r>
  </si>
  <si>
    <r>
      <rPr>
        <sz val="9"/>
        <rFont val="Arial MT"/>
        <family val="2"/>
      </rPr>
      <t>Miringotomija, obostrana</t>
    </r>
  </si>
  <si>
    <r>
      <rPr>
        <sz val="10"/>
        <rFont val="Arial MT"/>
        <family val="2"/>
      </rPr>
      <t>41656-00</t>
    </r>
  </si>
  <si>
    <r>
      <rPr>
        <sz val="9"/>
        <rFont val="Arial MT"/>
        <family val="2"/>
      </rPr>
      <t xml:space="preserve">Zaustavljanje krvarenja iz zadnjeg dela nosa tamponadom i/ili
</t>
    </r>
    <r>
      <rPr>
        <sz val="9"/>
        <rFont val="Arial MT"/>
        <family val="2"/>
      </rPr>
      <t>kauterizacijom</t>
    </r>
  </si>
  <si>
    <r>
      <rPr>
        <sz val="10"/>
        <rFont val="Arial MT"/>
        <family val="2"/>
      </rPr>
      <t>41659-00</t>
    </r>
  </si>
  <si>
    <r>
      <rPr>
        <sz val="9"/>
        <rFont val="Arial MT"/>
        <family val="2"/>
      </rPr>
      <t>Odstranjivanje stranog tela nosa</t>
    </r>
  </si>
  <si>
    <r>
      <rPr>
        <sz val="10"/>
        <rFont val="Arial MT"/>
        <family val="2"/>
      </rPr>
      <t>41692-01</t>
    </r>
  </si>
  <si>
    <r>
      <rPr>
        <sz val="9"/>
        <rFont val="Arial MT"/>
        <family val="2"/>
      </rPr>
      <t>Submukozna resekcija nosne školjke, obostrana</t>
    </r>
  </si>
  <si>
    <r>
      <rPr>
        <sz val="10"/>
        <rFont val="Arial MT"/>
        <family val="2"/>
      </rPr>
      <t>41761-00</t>
    </r>
  </si>
  <si>
    <r>
      <rPr>
        <sz val="9"/>
        <rFont val="Arial MT"/>
        <family val="2"/>
      </rPr>
      <t>Pregled nosne šupljine i/ili postnazalnog prostora sa biopsijom</t>
    </r>
  </si>
  <si>
    <r>
      <rPr>
        <sz val="10"/>
        <rFont val="Arial MT"/>
        <family val="2"/>
      </rPr>
      <t>42632-02</t>
    </r>
  </si>
  <si>
    <r>
      <rPr>
        <sz val="9"/>
        <rFont val="Arial MT"/>
        <family val="2"/>
      </rPr>
      <t>Reparacija laceracije konjunktive</t>
    </r>
  </si>
  <si>
    <r>
      <rPr>
        <sz val="10"/>
        <rFont val="Arial MT"/>
        <family val="2"/>
      </rPr>
      <t>42644-02</t>
    </r>
  </si>
  <si>
    <r>
      <rPr>
        <sz val="9"/>
        <rFont val="Arial MT"/>
        <family val="2"/>
      </rPr>
      <t>Uklanjanje dubinskog stranog tela iz beonjače</t>
    </r>
  </si>
  <si>
    <r>
      <rPr>
        <sz val="10"/>
        <rFont val="Arial MT"/>
        <family val="2"/>
      </rPr>
      <t>42702-03</t>
    </r>
  </si>
  <si>
    <r>
      <rPr>
        <sz val="9"/>
        <rFont val="Arial MT"/>
        <family val="2"/>
      </rPr>
      <t>Ekstrakapsularna ekstrakcija prirodnog sočiva tehnikom jednostavne aspiracije (i irigacije) sa insercijom ostalih veštačkih sočiva</t>
    </r>
  </si>
  <si>
    <r>
      <rPr>
        <sz val="10"/>
        <rFont val="Arial MT"/>
        <family val="2"/>
      </rPr>
      <t>45659-00</t>
    </r>
  </si>
  <si>
    <r>
      <rPr>
        <sz val="9"/>
        <rFont val="Arial MT"/>
        <family val="2"/>
      </rPr>
      <t>Korekcija klempavog uva</t>
    </r>
  </si>
  <si>
    <r>
      <rPr>
        <sz val="10"/>
        <rFont val="Arial MT"/>
        <family val="2"/>
      </rPr>
      <t>46432-00</t>
    </r>
  </si>
  <si>
    <r>
      <rPr>
        <sz val="9"/>
        <rFont val="Arial MT"/>
        <family val="2"/>
      </rPr>
      <t>Primarna reparacija tetive fleksora šake, distalno od fibrozne ovojnice tetiva fleksora prstiju (u nivou metakarpalnih glavica, A1 puli)</t>
    </r>
  </si>
  <si>
    <r>
      <rPr>
        <sz val="10"/>
        <rFont val="Arial MT"/>
        <family val="2"/>
      </rPr>
      <t>47300-00</t>
    </r>
  </si>
  <si>
    <r>
      <rPr>
        <sz val="9"/>
        <rFont val="Arial MT"/>
        <family val="2"/>
      </rPr>
      <t>Zatvorena repozicija preloma distalnog članka prsta na ruci</t>
    </r>
  </si>
  <si>
    <r>
      <rPr>
        <sz val="10"/>
        <rFont val="Arial MT"/>
        <family val="2"/>
      </rPr>
      <t>47327-00</t>
    </r>
  </si>
  <si>
    <r>
      <rPr>
        <sz val="9"/>
        <rFont val="Arial MT"/>
        <family val="2"/>
      </rPr>
      <t xml:space="preserve">Zatvorena repozicija unutarzglobnog preloma proksimalnog
</t>
    </r>
    <r>
      <rPr>
        <sz val="9"/>
        <rFont val="Arial MT"/>
        <family val="2"/>
      </rPr>
      <t>članka prsta na ruci</t>
    </r>
  </si>
  <si>
    <r>
      <rPr>
        <sz val="10"/>
        <rFont val="Arial MT"/>
        <family val="2"/>
      </rPr>
      <t>47381-00</t>
    </r>
  </si>
  <si>
    <r>
      <rPr>
        <sz val="9"/>
        <rFont val="Arial MT"/>
        <family val="2"/>
      </rPr>
      <t>Zatvorena repozicija preloma tela radijusa</t>
    </r>
  </si>
  <si>
    <r>
      <rPr>
        <sz val="10"/>
        <rFont val="Arial MT"/>
        <family val="2"/>
      </rPr>
      <t>47405-00</t>
    </r>
  </si>
  <si>
    <r>
      <rPr>
        <sz val="9"/>
        <rFont val="Arial MT"/>
        <family val="2"/>
      </rPr>
      <t>Zatvorena repozicija preloma glave ili vrata radijusa</t>
    </r>
  </si>
  <si>
    <r>
      <rPr>
        <sz val="10"/>
        <rFont val="Arial MT"/>
        <family val="2"/>
      </rPr>
      <t>47495-00</t>
    </r>
  </si>
  <si>
    <r>
      <rPr>
        <sz val="9"/>
        <rFont val="Arial MT"/>
        <family val="2"/>
      </rPr>
      <t>Trakcija zbog preloma acetabuluma</t>
    </r>
  </si>
  <si>
    <r>
      <rPr>
        <sz val="10"/>
        <rFont val="Arial MT"/>
        <family val="2"/>
      </rPr>
      <t>47564-01</t>
    </r>
  </si>
  <si>
    <r>
      <rPr>
        <sz val="9"/>
        <rFont val="Arial MT"/>
        <family val="2"/>
      </rPr>
      <t>Zatvorena repozicija frakture fibule</t>
    </r>
  </si>
  <si>
    <r>
      <rPr>
        <sz val="10"/>
        <rFont val="Arial MT"/>
        <family val="2"/>
      </rPr>
      <t>47585-00</t>
    </r>
  </si>
  <si>
    <r>
      <rPr>
        <sz val="9"/>
        <rFont val="Arial MT"/>
        <family val="2"/>
      </rPr>
      <t>Unutrašnja fiksacija preloma patele</t>
    </r>
  </si>
  <si>
    <r>
      <rPr>
        <sz val="10"/>
        <rFont val="Arial MT"/>
        <family val="2"/>
      </rPr>
      <t>47609-00</t>
    </r>
  </si>
  <si>
    <r>
      <rPr>
        <sz val="9"/>
        <rFont val="Arial MT"/>
        <family val="2"/>
      </rPr>
      <t>Zatvorena repozicija preloma petne kosti</t>
    </r>
  </si>
  <si>
    <r>
      <rPr>
        <sz val="10"/>
        <rFont val="Arial MT"/>
        <family val="2"/>
      </rPr>
      <t>55700-02</t>
    </r>
  </si>
  <si>
    <r>
      <rPr>
        <sz val="9"/>
        <rFont val="Arial MT"/>
        <family val="2"/>
      </rPr>
      <t xml:space="preserve">Ultrazvučni pregled abdomena ili pelvisa zbog ostalih stanja
</t>
    </r>
    <r>
      <rPr>
        <sz val="9"/>
        <rFont val="Arial MT"/>
        <family val="2"/>
      </rPr>
      <t>povezanih sa trudnoćom</t>
    </r>
  </si>
  <si>
    <r>
      <rPr>
        <sz val="10"/>
        <rFont val="Arial MT"/>
        <family val="2"/>
      </rPr>
      <t>55816-00</t>
    </r>
  </si>
  <si>
    <r>
      <rPr>
        <sz val="9"/>
        <rFont val="Arial MT"/>
        <family val="2"/>
      </rPr>
      <t>Ultrazvučni pregled kuka</t>
    </r>
  </si>
  <si>
    <r>
      <rPr>
        <sz val="10"/>
        <rFont val="Arial MT"/>
        <family val="2"/>
      </rPr>
      <t>55824-00</t>
    </r>
  </si>
  <si>
    <r>
      <rPr>
        <sz val="9"/>
        <rFont val="Arial MT"/>
        <family val="2"/>
      </rPr>
      <t>Ultrazvučni pregled glutealne regije</t>
    </r>
  </si>
  <si>
    <r>
      <rPr>
        <sz val="10"/>
        <rFont val="Arial MT"/>
        <family val="2"/>
      </rPr>
      <t>56013-02</t>
    </r>
  </si>
  <si>
    <r>
      <rPr>
        <sz val="9"/>
        <rFont val="Arial MT"/>
        <family val="2"/>
      </rPr>
      <t>Kompjuterizovana tomografija orbite i mozga</t>
    </r>
  </si>
  <si>
    <r>
      <rPr>
        <sz val="10"/>
        <rFont val="Arial MT"/>
        <family val="2"/>
      </rPr>
      <t>56016-05</t>
    </r>
  </si>
  <si>
    <r>
      <rPr>
        <sz val="9"/>
        <rFont val="Arial MT"/>
        <family val="2"/>
      </rPr>
      <t xml:space="preserve">Kompjuterizovana tomografija srednjeg uva i temporalne kosti sa
</t>
    </r>
    <r>
      <rPr>
        <sz val="9"/>
        <rFont val="Arial MT"/>
        <family val="2"/>
      </rPr>
      <t>intravenskom primenom kontrastnog sredstva, obostrana</t>
    </r>
  </si>
  <si>
    <r>
      <rPr>
        <sz val="9"/>
        <rFont val="Arial MT"/>
        <family val="2"/>
      </rPr>
      <t xml:space="preserve">Kompjuterizovana tomografija facijalnih kostiju, paranazalnog
</t>
    </r>
    <r>
      <rPr>
        <sz val="9"/>
        <rFont val="Arial MT"/>
        <family val="2"/>
      </rPr>
      <t>sinusa i mozga</t>
    </r>
  </si>
  <si>
    <r>
      <rPr>
        <sz val="9"/>
        <rFont val="Arial MT"/>
        <family val="2"/>
      </rPr>
      <t>Kompjuterizovana tomografija - urografija</t>
    </r>
  </si>
  <si>
    <r>
      <rPr>
        <sz val="10"/>
        <rFont val="Arial MT"/>
        <family val="2"/>
      </rPr>
      <t>57001-00</t>
    </r>
  </si>
  <si>
    <r>
      <rPr>
        <sz val="9"/>
        <rFont val="Arial MT"/>
        <family val="2"/>
      </rPr>
      <t>Kompjuterizovana tomografija mozga i grudnog koša</t>
    </r>
  </si>
  <si>
    <r>
      <rPr>
        <sz val="10"/>
        <rFont val="Arial MT"/>
        <family val="2"/>
      </rPr>
      <t>57506-03</t>
    </r>
  </si>
  <si>
    <r>
      <rPr>
        <sz val="9"/>
        <rFont val="Arial MT"/>
        <family val="2"/>
      </rPr>
      <t>Radiografsko snimanje femura - čitanje</t>
    </r>
  </si>
  <si>
    <r>
      <rPr>
        <sz val="9"/>
        <rFont val="Arial MT"/>
        <family val="2"/>
      </rPr>
      <t>Radiografija mandibule - čitanje</t>
    </r>
  </si>
  <si>
    <r>
      <rPr>
        <sz val="9"/>
        <rFont val="Arial MT"/>
        <family val="2"/>
      </rPr>
      <t>Retrogradna cistografija – čitanje</t>
    </r>
  </si>
  <si>
    <r>
      <rPr>
        <sz val="10"/>
        <rFont val="Arial MT"/>
        <family val="2"/>
      </rPr>
      <t>58909-00</t>
    </r>
  </si>
  <si>
    <r>
      <rPr>
        <sz val="10"/>
        <rFont val="Arial MT"/>
        <family val="2"/>
      </rPr>
      <t>59739-02</t>
    </r>
  </si>
  <si>
    <r>
      <rPr>
        <sz val="9"/>
        <rFont val="Arial MT"/>
        <family val="2"/>
      </rPr>
      <t>Sinografija retroperitoneuma</t>
    </r>
  </si>
  <si>
    <r>
      <rPr>
        <sz val="9"/>
        <rFont val="Arial MT"/>
        <family val="2"/>
      </rPr>
      <t>Vežbe za korekcije hoda i balansa</t>
    </r>
  </si>
  <si>
    <r>
      <rPr>
        <sz val="9"/>
        <rFont val="Arial MT"/>
        <family val="2"/>
      </rPr>
      <t>Potpomognute segmentne vežbe</t>
    </r>
  </si>
  <si>
    <r>
      <rPr>
        <sz val="10"/>
        <rFont val="Arial MT"/>
        <family val="2"/>
      </rPr>
      <t>90084-00</t>
    </r>
  </si>
  <si>
    <r>
      <rPr>
        <sz val="9"/>
        <rFont val="Arial MT"/>
        <family val="2"/>
      </rPr>
      <t>Incizija očnog kapka</t>
    </r>
  </si>
  <si>
    <r>
      <rPr>
        <sz val="10"/>
        <rFont val="Arial MT"/>
        <family val="2"/>
      </rPr>
      <t>90086-00</t>
    </r>
  </si>
  <si>
    <r>
      <rPr>
        <sz val="9"/>
        <rFont val="Arial MT"/>
        <family val="2"/>
      </rPr>
      <t>Ostale procedure na očnom kapku</t>
    </r>
  </si>
  <si>
    <r>
      <rPr>
        <sz val="10"/>
        <rFont val="Arial MT"/>
        <family val="2"/>
      </rPr>
      <t>90142-02</t>
    </r>
  </si>
  <si>
    <r>
      <rPr>
        <sz val="9"/>
        <rFont val="Arial MT"/>
        <family val="2"/>
      </rPr>
      <t>Ostale reparacije na uvuli</t>
    </r>
  </si>
  <si>
    <r>
      <rPr>
        <sz val="10"/>
        <rFont val="Arial MT"/>
        <family val="2"/>
      </rPr>
      <t>90315-01</t>
    </r>
  </si>
  <si>
    <r>
      <rPr>
        <sz val="9"/>
        <rFont val="Arial MT"/>
        <family val="2"/>
      </rPr>
      <t>Ekscizija ostalih lezija ili tkiva anusa</t>
    </r>
  </si>
  <si>
    <r>
      <rPr>
        <sz val="10"/>
        <rFont val="Arial MT"/>
        <family val="2"/>
      </rPr>
      <t>90338-00</t>
    </r>
  </si>
  <si>
    <r>
      <rPr>
        <sz val="9"/>
        <rFont val="Arial MT"/>
        <family val="2"/>
      </rPr>
      <t>Incizija rektuma ili anusa</t>
    </r>
  </si>
  <si>
    <r>
      <rPr>
        <sz val="10"/>
        <rFont val="Arial MT"/>
        <family val="2"/>
      </rPr>
      <t>90375-00</t>
    </r>
  </si>
  <si>
    <r>
      <rPr>
        <sz val="9"/>
        <rFont val="Arial MT"/>
        <family val="2"/>
      </rPr>
      <t>Plasiranje intra-abdominalne tamponade</t>
    </r>
  </si>
  <si>
    <r>
      <rPr>
        <sz val="10"/>
        <rFont val="Arial MT"/>
        <family val="2"/>
      </rPr>
      <t>90446-00</t>
    </r>
  </si>
  <si>
    <r>
      <rPr>
        <sz val="9"/>
        <rFont val="Arial MT"/>
        <family val="2"/>
      </rPr>
      <t>Ostale incizije na vulvi i perineumu</t>
    </r>
  </si>
  <si>
    <r>
      <rPr>
        <sz val="10"/>
        <rFont val="Arial MT"/>
        <family val="2"/>
      </rPr>
      <t>90452-00</t>
    </r>
  </si>
  <si>
    <r>
      <rPr>
        <sz val="9"/>
        <rFont val="Arial MT"/>
        <family val="2"/>
      </rPr>
      <t>Uklanjanje ostalih lezija materice</t>
    </r>
  </si>
  <si>
    <r>
      <rPr>
        <sz val="10"/>
        <rFont val="Arial MT"/>
        <family val="2"/>
      </rPr>
      <t>90460-00</t>
    </r>
  </si>
  <si>
    <r>
      <rPr>
        <sz val="9"/>
        <rFont val="Arial MT"/>
        <family val="2"/>
      </rPr>
      <t>Amnioskopija</t>
    </r>
  </si>
  <si>
    <r>
      <rPr>
        <sz val="10"/>
        <rFont val="Arial MT"/>
        <family val="2"/>
      </rPr>
      <t>90469-00</t>
    </r>
  </si>
  <si>
    <r>
      <rPr>
        <sz val="9"/>
        <rFont val="Arial MT"/>
        <family val="2"/>
      </rPr>
      <t>Dovršavanje porođaja vakuum ekstrakcijom</t>
    </r>
  </si>
  <si>
    <r>
      <rPr>
        <sz val="10"/>
        <rFont val="Arial MT"/>
        <family val="2"/>
      </rPr>
      <t>90544-00</t>
    </r>
  </si>
  <si>
    <r>
      <rPr>
        <sz val="9"/>
        <rFont val="Arial MT"/>
        <family val="2"/>
      </rPr>
      <t>Presecanje adhezija šake</t>
    </r>
  </si>
  <si>
    <r>
      <rPr>
        <sz val="10"/>
        <rFont val="Arial MT"/>
        <family val="2"/>
      </rPr>
      <t>90568-01</t>
    </r>
  </si>
  <si>
    <r>
      <rPr>
        <sz val="9"/>
        <rFont val="Arial MT"/>
        <family val="2"/>
      </rPr>
      <t>Incizija burze, neklasifikovana na drugom mestu</t>
    </r>
  </si>
  <si>
    <r>
      <rPr>
        <sz val="10"/>
        <rFont val="Arial MT"/>
        <family val="2"/>
      </rPr>
      <t>90568-02</t>
    </r>
  </si>
  <si>
    <r>
      <rPr>
        <sz val="9"/>
        <rFont val="Arial MT"/>
        <family val="2"/>
      </rPr>
      <t>Incizija mekog tkiva, neklasifikovana na drugom mestu</t>
    </r>
  </si>
  <si>
    <r>
      <rPr>
        <sz val="10"/>
        <rFont val="Arial MT"/>
        <family val="2"/>
      </rPr>
      <t>90686-00</t>
    </r>
  </si>
  <si>
    <r>
      <rPr>
        <sz val="9"/>
        <rFont val="Arial MT"/>
        <family val="2"/>
      </rPr>
      <t>Obrada opekotine bez ekscizije</t>
    </r>
  </si>
  <si>
    <r>
      <rPr>
        <sz val="10"/>
        <rFont val="Arial MT"/>
        <family val="2"/>
      </rPr>
      <t>92053-00</t>
    </r>
  </si>
  <si>
    <r>
      <rPr>
        <sz val="9"/>
        <rFont val="Arial MT"/>
        <family val="2"/>
      </rPr>
      <t>Zatvorena masaža srca</t>
    </r>
  </si>
  <si>
    <r>
      <rPr>
        <sz val="10"/>
        <rFont val="Arial MT"/>
        <family val="2"/>
      </rPr>
      <t>92078-00</t>
    </r>
  </si>
  <si>
    <r>
      <rPr>
        <sz val="9"/>
        <rFont val="Arial MT"/>
        <family val="2"/>
      </rPr>
      <t>Zamena (nazo-)gastrične sonde ili cevi ezofagostome</t>
    </r>
  </si>
  <si>
    <r>
      <rPr>
        <sz val="10"/>
        <rFont val="Arial MT"/>
        <family val="2"/>
      </rPr>
      <t>92515-40</t>
    </r>
  </si>
  <si>
    <r>
      <rPr>
        <sz val="9"/>
        <rFont val="Arial MT"/>
        <family val="2"/>
      </rPr>
      <t>Sedacija, ASA 40</t>
    </r>
  </si>
  <si>
    <r>
      <rPr>
        <sz val="10"/>
        <rFont val="Arial MT"/>
        <family val="2"/>
      </rPr>
      <t>95550-14</t>
    </r>
  </si>
  <si>
    <r>
      <rPr>
        <sz val="9"/>
        <rFont val="Arial MT"/>
        <family val="2"/>
      </rPr>
      <t>Udružene zdravstvene procedure, edukacija o dijabetesu</t>
    </r>
  </si>
  <si>
    <r>
      <rPr>
        <sz val="10"/>
        <rFont val="Arial MT"/>
        <family val="2"/>
      </rPr>
      <t>A58718-00</t>
    </r>
  </si>
  <si>
    <r>
      <rPr>
        <sz val="9"/>
        <rFont val="Arial MT"/>
        <family val="2"/>
      </rPr>
      <t>Retrogradna cistografija</t>
    </r>
  </si>
  <si>
    <r>
      <rPr>
        <sz val="10"/>
        <rFont val="Arial MT"/>
        <family val="2"/>
      </rPr>
      <t>k0003</t>
    </r>
  </si>
  <si>
    <r>
      <rPr>
        <sz val="9"/>
        <rFont val="Arial MT"/>
        <family val="2"/>
      </rPr>
      <t>Usluga kapele III</t>
    </r>
  </si>
  <si>
    <r>
      <rPr>
        <sz val="10"/>
        <rFont val="Arial MT"/>
        <family val="2"/>
      </rPr>
      <t>L000851</t>
    </r>
  </si>
  <si>
    <r>
      <rPr>
        <sz val="9"/>
        <rFont val="Arial MT"/>
        <family val="2"/>
      </rPr>
      <t xml:space="preserve">Vitamin B12 (kobalamin, cijankobalamin)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</si>
  <si>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L000950</t>
    </r>
  </si>
  <si>
    <r>
      <rPr>
        <sz val="9"/>
        <rFont val="Arial MT"/>
        <family val="2"/>
      </rPr>
      <t xml:space="preserve">25–OH–vitamin D3 (holekalciferol)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</si>
  <si>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L002139</t>
    </r>
  </si>
  <si>
    <r>
      <rPr>
        <sz val="9"/>
        <rFont val="Arial MT"/>
        <family val="2"/>
      </rPr>
      <t xml:space="preserve">Dehidroepiandrosteron–sulfat (DHEA–S)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</si>
  <si>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L002295</t>
    </r>
  </si>
  <si>
    <r>
      <rPr>
        <sz val="9"/>
        <rFont val="Arial MT"/>
        <family val="2"/>
      </rPr>
      <t xml:space="preserve">Estradiol (E2), ukupan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</si>
  <si>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L002410</t>
    </r>
  </si>
  <si>
    <r>
      <rPr>
        <sz val="9"/>
        <rFont val="Arial MT"/>
        <family val="2"/>
      </rPr>
      <t xml:space="preserve">Folikulostimulirajući hormon (folitropin, FSH)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</si>
  <si>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L003764</t>
    </r>
  </si>
  <si>
    <r>
      <rPr>
        <sz val="9"/>
        <rFont val="Arial MT"/>
        <family val="2"/>
      </rPr>
      <t>Kalcitonin (CT) u serumu/plazmi, CMIA/ECLIA/CLIA/TRACE</t>
    </r>
  </si>
  <si>
    <r>
      <rPr>
        <sz val="10"/>
        <rFont val="Arial MT"/>
        <family val="2"/>
      </rPr>
      <t>L004523</t>
    </r>
  </si>
  <si>
    <r>
      <rPr>
        <sz val="9"/>
        <rFont val="Arial MT"/>
        <family val="2"/>
      </rPr>
      <t>Lipaza u serumu, spektrofotometrija</t>
    </r>
  </si>
  <si>
    <r>
      <rPr>
        <sz val="10"/>
        <rFont val="Arial MT"/>
        <family val="2"/>
      </rPr>
      <t>L004622</t>
    </r>
  </si>
  <si>
    <r>
      <rPr>
        <sz val="9"/>
        <rFont val="Arial MT"/>
        <family val="2"/>
      </rPr>
      <t xml:space="preserve">Luteinizirajući hormon (lutropin, LH)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</si>
  <si>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L005710</t>
    </r>
  </si>
  <si>
    <r>
      <rPr>
        <sz val="9"/>
        <rFont val="Arial MT"/>
        <family val="2"/>
      </rPr>
      <t xml:space="preserve">Steroid vezujući globulin (sex hormone–binding globulin, SHBG)
</t>
    </r>
    <r>
      <rPr>
        <sz val="9"/>
        <rFont val="Arial MT"/>
        <family val="2"/>
      </rPr>
      <t>u serumu/plazmi, CMIA/ECLIA/CLIA/TRACE</t>
    </r>
  </si>
  <si>
    <r>
      <rPr>
        <sz val="10"/>
        <rFont val="Arial MT"/>
        <family val="2"/>
      </rPr>
      <t>L005801</t>
    </r>
  </si>
  <si>
    <r>
      <rPr>
        <sz val="9"/>
        <rFont val="Arial MT"/>
        <family val="2"/>
      </rPr>
      <t xml:space="preserve">Testosteron, ukupan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</si>
  <si>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L005892</t>
    </r>
  </si>
  <si>
    <r>
      <rPr>
        <sz val="9"/>
        <rFont val="Arial MT"/>
        <family val="2"/>
      </rPr>
      <t>Tiroglobulin (Tg) u serumu/plazmi, CMIA/ECLIA/CLIA/TRACE</t>
    </r>
  </si>
  <si>
    <r>
      <rPr>
        <sz val="10"/>
        <rFont val="Arial MT"/>
        <family val="2"/>
      </rPr>
      <t>L012674</t>
    </r>
  </si>
  <si>
    <r>
      <rPr>
        <sz val="9"/>
        <rFont val="Arial MT"/>
        <family val="2"/>
      </rPr>
      <t>Alfa–amilaza u pleuralnom punktatu, spektrofotometrija</t>
    </r>
  </si>
  <si>
    <r>
      <rPr>
        <sz val="10"/>
        <rFont val="Arial MT"/>
        <family val="2"/>
      </rPr>
      <t>L014159</t>
    </r>
  </si>
  <si>
    <r>
      <rPr>
        <sz val="9"/>
        <rFont val="Arial MT"/>
        <family val="2"/>
      </rPr>
      <t>Broja leukocita (Le) u krvi, mikroskopija</t>
    </r>
  </si>
  <si>
    <r>
      <rPr>
        <sz val="10"/>
        <rFont val="Arial MT"/>
        <family val="2"/>
      </rPr>
      <t>L017270</t>
    </r>
  </si>
  <si>
    <r>
      <rPr>
        <sz val="9"/>
        <rFont val="Arial MT"/>
        <family val="2"/>
      </rPr>
      <t>Antitela na tireoglobulin (anti–Tg), CMIA/ECLIA/CLIA/TRACE</t>
    </r>
  </si>
  <si>
    <r>
      <rPr>
        <sz val="10"/>
        <rFont val="Arial MT"/>
        <family val="2"/>
      </rPr>
      <t>L018309</t>
    </r>
  </si>
  <si>
    <r>
      <rPr>
        <sz val="9"/>
        <rFont val="Arial MT"/>
        <family val="2"/>
      </rPr>
      <t>Ispitivanje posttransfuzijske reakcije – epruveta</t>
    </r>
  </si>
  <si>
    <r>
      <rPr>
        <sz val="10"/>
        <rFont val="Arial MT"/>
        <family val="2"/>
      </rPr>
      <t>T001</t>
    </r>
  </si>
  <si>
    <r>
      <rPr>
        <sz val="9"/>
        <rFont val="Arial MT"/>
        <family val="2"/>
      </rPr>
      <t>Tretman otpada</t>
    </r>
  </si>
  <si>
    <r>
      <rPr>
        <sz val="10"/>
        <rFont val="Arial MT"/>
        <family val="2"/>
      </rPr>
      <t>U8183238</t>
    </r>
  </si>
  <si>
    <r>
      <rPr>
        <sz val="9"/>
        <rFont val="Arial MT"/>
        <family val="2"/>
      </rPr>
      <t>Procena konvergencije, druge</t>
    </r>
  </si>
  <si>
    <r>
      <rPr>
        <sz val="10"/>
        <rFont val="Arial MT"/>
        <family val="2"/>
      </rPr>
      <t>U8183314</t>
    </r>
  </si>
  <si>
    <r>
      <rPr>
        <sz val="9"/>
        <rFont val="Arial MT"/>
        <family val="2"/>
      </rPr>
      <t>Oftalmološka optička intervencija, izdavanje, ostalo</t>
    </r>
  </si>
  <si>
    <t>ОR000056 (KK19004),(KK21004),(KK230190)</t>
  </si>
  <si>
    <t>OR000056 (KK19003),(KK21003),(KK230074)</t>
  </si>
  <si>
    <t>OR000056 (KK19001),(KK21001),(KK230004)</t>
  </si>
  <si>
    <t>OR000052 (KK19002),(KK21002),(KK230062)</t>
  </si>
  <si>
    <t>Безцементнина капа(SHELL)</t>
  </si>
  <si>
    <t>OR000052 (KK19005),(KK21005),(KK230224)</t>
  </si>
  <si>
    <t>KK21102, KK231664</t>
  </si>
  <si>
    <t>OR000050 (KK19030),KK21036, KK230051</t>
  </si>
  <si>
    <t>OR000051 (KK19031),KK21037,KK230191</t>
  </si>
  <si>
    <t>OR000052 (KK19002),KK21002,KK230062</t>
  </si>
  <si>
    <t>Хибридна капа SHELL</t>
  </si>
  <si>
    <t>OR000053 (KK19003),KK21003, KK230074</t>
  </si>
  <si>
    <t>OR000053 (KK19005),KK21005,KK230225,KK230224</t>
  </si>
  <si>
    <t>KK21056, KK230851,KK230858</t>
  </si>
  <si>
    <t>КК21057,KK230897,KK230895</t>
  </si>
  <si>
    <t>КК21055, KK230829, KK230830</t>
  </si>
  <si>
    <t>ЗБОГ КАШЊЕЊА  У ИСПОРУЦИ АПАРАТА  НИЈЕ БИЛО ПАТОХИСТОЛОШКИХ УСЛУГА</t>
  </si>
  <si>
    <t>``</t>
  </si>
</sst>
</file>

<file path=xl/styles.xml><?xml version="1.0" encoding="utf-8"?>
<styleSheet xmlns="http://schemas.openxmlformats.org/spreadsheetml/2006/main">
  <numFmts count="6">
    <numFmt numFmtId="164" formatCode="_)@"/>
    <numFmt numFmtId="165" formatCode="0;0;;@"/>
    <numFmt numFmtId="166" formatCode="#,##0.00&quot; &quot;&quot; &quot;"/>
    <numFmt numFmtId="167" formatCode="0.0"/>
    <numFmt numFmtId="168" formatCode="###0;###0"/>
    <numFmt numFmtId="169" formatCode="000000"/>
  </numFmts>
  <fonts count="113">
    <font>
      <sz val="10"/>
      <name val="HelveticaPlain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u/>
      <sz val="10"/>
      <color indexed="12"/>
      <name val="HelveticaPlain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8"/>
      <color indexed="63"/>
      <name val="Calibri"/>
      <family val="2"/>
      <charset val="238"/>
    </font>
    <font>
      <b/>
      <sz val="11"/>
      <color indexed="12"/>
      <name val="Arial"/>
      <family val="2"/>
      <charset val="238"/>
    </font>
    <font>
      <sz val="8"/>
      <name val="Calibri"/>
      <family val="2"/>
      <charset val="238"/>
    </font>
    <font>
      <sz val="10"/>
      <name val="HelveticaPlain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ambria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HelveticaPlain"/>
      <charset val="238"/>
    </font>
    <font>
      <sz val="10"/>
      <name val="HelveticaPlain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u/>
      <sz val="10"/>
      <color indexed="12"/>
      <name val="HelveticaPlain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63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1"/>
      <name val="Times New Roman"/>
      <family val="1"/>
    </font>
    <font>
      <sz val="8"/>
      <name val="HelveticaPlain"/>
      <family val="2"/>
      <charset val="238"/>
    </font>
    <font>
      <b/>
      <sz val="9"/>
      <color indexed="57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2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/>
      <sz val="10"/>
      <color indexed="12"/>
      <name val="Times New Roman"/>
      <family val="1"/>
    </font>
    <font>
      <sz val="10"/>
      <color indexed="5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9"/>
      <name val="Arial MT"/>
    </font>
    <font>
      <sz val="10"/>
      <name val="Arial MT"/>
    </font>
    <font>
      <sz val="11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b/>
      <sz val="9"/>
      <color indexed="57"/>
      <name val="Cambria"/>
      <family val="1"/>
      <charset val="238"/>
    </font>
    <font>
      <sz val="11"/>
      <name val="Cambria"/>
      <family val="1"/>
      <charset val="238"/>
    </font>
    <font>
      <sz val="9"/>
      <name val="Cambria"/>
      <family val="1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 MT"/>
      <family val="2"/>
    </font>
    <font>
      <sz val="10"/>
      <name val="Arial MT"/>
      <family val="2"/>
    </font>
    <font>
      <b/>
      <sz val="12"/>
      <name val="Arial"/>
      <family val="2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2"/>
      <name val="Cambria"/>
      <family val="1"/>
    </font>
    <font>
      <b/>
      <sz val="9"/>
      <color indexed="57"/>
      <name val="Cambria"/>
      <family val="1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b/>
      <sz val="11"/>
      <name val="Cambria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name val="HelveticaPlain"/>
      <family val="2"/>
    </font>
    <font>
      <b/>
      <sz val="11"/>
      <color indexed="8"/>
      <name val="Calibri"/>
      <family val="2"/>
    </font>
    <font>
      <b/>
      <sz val="9"/>
      <color indexed="8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1"/>
      <scheme val="minor"/>
    </font>
    <font>
      <b/>
      <sz val="8"/>
      <color theme="1" tint="0.14996795556505021"/>
      <name val="Calibri"/>
      <family val="1"/>
      <scheme val="minor"/>
    </font>
    <font>
      <b/>
      <sz val="8"/>
      <color theme="1" tint="0.1499679555650502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MT"/>
      <family val="2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color indexed="10"/>
      <name val="Arial"/>
      <family val="2"/>
    </font>
    <font>
      <b/>
      <sz val="9"/>
      <name val="Times New Roman"/>
      <family val="1"/>
      <charset val="238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Cambria"/>
      <family val="1"/>
    </font>
    <font>
      <sz val="20"/>
      <name val="HelveticaPlain"/>
      <charset val="238"/>
    </font>
    <font>
      <b/>
      <sz val="24"/>
      <name val="HelveticaPlain"/>
      <charset val="238"/>
    </font>
    <font>
      <sz val="24"/>
      <name val="HelveticaPlain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26"/>
      </patternFill>
    </fill>
    <fill>
      <patternFill patternType="gray06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151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7"/>
      </left>
      <right style="thin">
        <color indexed="27"/>
      </right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 style="thin">
        <color indexed="9"/>
      </left>
      <right style="thin">
        <color indexed="9"/>
      </right>
      <top style="double">
        <color indexed="56"/>
      </top>
      <bottom style="double">
        <color indexed="56"/>
      </bottom>
      <diagonal/>
    </border>
    <border>
      <left/>
      <right style="thin">
        <color indexed="64"/>
      </right>
      <top style="double">
        <color indexed="56"/>
      </top>
      <bottom style="double">
        <color indexed="56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59"/>
      </left>
      <right style="thin">
        <color indexed="59"/>
      </right>
      <top/>
      <bottom style="double">
        <color indexed="59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double">
        <color indexed="5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59"/>
      </left>
      <right/>
      <top style="hair">
        <color indexed="59"/>
      </top>
      <bottom style="thin">
        <color indexed="59"/>
      </bottom>
      <diagonal/>
    </border>
    <border>
      <left style="hair">
        <color indexed="59"/>
      </left>
      <right/>
      <top/>
      <bottom style="double">
        <color indexed="59"/>
      </bottom>
      <diagonal/>
    </border>
    <border>
      <left style="hair">
        <color indexed="59"/>
      </left>
      <right/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9"/>
      </right>
      <top style="double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59"/>
      </left>
      <right/>
      <top style="double">
        <color indexed="64"/>
      </top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</borders>
  <cellStyleXfs count="51">
    <xf numFmtId="0" fontId="0" fillId="0" borderId="0"/>
    <xf numFmtId="0" fontId="14" fillId="0" borderId="0">
      <alignment horizontal="left" vertical="center" indent="1"/>
    </xf>
    <xf numFmtId="0" fontId="33" fillId="0" borderId="0">
      <alignment horizontal="left" vertical="center" indent="1"/>
    </xf>
    <xf numFmtId="0" fontId="12" fillId="0" borderId="1" applyProtection="0"/>
    <xf numFmtId="0" fontId="4" fillId="0" borderId="0"/>
    <xf numFmtId="0" fontId="7" fillId="0" borderId="0"/>
    <xf numFmtId="0" fontId="4" fillId="0" borderId="0"/>
    <xf numFmtId="0" fontId="13" fillId="6" borderId="2">
      <alignment vertical="center"/>
    </xf>
    <xf numFmtId="0" fontId="15" fillId="0" borderId="2">
      <alignment horizontal="left" vertical="center" wrapText="1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94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3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24" fillId="0" borderId="0"/>
    <xf numFmtId="0" fontId="16" fillId="0" borderId="0"/>
    <xf numFmtId="0" fontId="20" fillId="0" borderId="0"/>
    <xf numFmtId="0" fontId="16" fillId="0" borderId="0"/>
    <xf numFmtId="0" fontId="94" fillId="0" borderId="0"/>
    <xf numFmtId="0" fontId="4" fillId="0" borderId="0"/>
    <xf numFmtId="0" fontId="20" fillId="0" borderId="0"/>
    <xf numFmtId="0" fontId="95" fillId="0" borderId="0"/>
    <xf numFmtId="0" fontId="3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6" fillId="19" borderId="147">
      <alignment vertical="center"/>
    </xf>
    <xf numFmtId="0" fontId="97" fillId="0" borderId="147">
      <alignment horizontal="left" vertical="center" wrapText="1"/>
      <protection locked="0"/>
    </xf>
    <xf numFmtId="0" fontId="98" fillId="0" borderId="147">
      <alignment horizontal="left" vertical="center" wrapText="1"/>
      <protection locked="0"/>
    </xf>
    <xf numFmtId="0" fontId="40" fillId="0" borderId="2">
      <alignment horizontal="left" vertical="center" wrapText="1"/>
      <protection locked="0"/>
    </xf>
    <xf numFmtId="0" fontId="99" fillId="20" borderId="147">
      <alignment vertical="center"/>
    </xf>
    <xf numFmtId="0" fontId="99" fillId="20" borderId="147">
      <alignment vertical="center"/>
    </xf>
    <xf numFmtId="0" fontId="100" fillId="7" borderId="147">
      <alignment vertical="center"/>
    </xf>
    <xf numFmtId="0" fontId="39" fillId="7" borderId="2">
      <alignment vertical="center"/>
    </xf>
    <xf numFmtId="0" fontId="101" fillId="0" borderId="148" applyNumberFormat="0" applyFill="0" applyAlignment="0" applyProtection="0"/>
  </cellStyleXfs>
  <cellXfs count="1574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3" xfId="43" applyNumberFormat="1" applyFont="1" applyBorder="1" applyAlignment="1" applyProtection="1">
      <alignment horizontal="left" vertical="center"/>
    </xf>
    <xf numFmtId="165" fontId="5" fillId="0" borderId="4" xfId="43" applyNumberFormat="1" applyFont="1" applyBorder="1" applyAlignment="1" applyProtection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5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center"/>
    </xf>
    <xf numFmtId="0" fontId="25" fillId="0" borderId="0" xfId="0" applyFont="1"/>
    <xf numFmtId="0" fontId="26" fillId="0" borderId="0" xfId="0" applyFont="1"/>
    <xf numFmtId="0" fontId="18" fillId="0" borderId="0" xfId="0" applyFont="1"/>
    <xf numFmtId="0" fontId="18" fillId="0" borderId="0" xfId="0" applyFont="1" applyBorder="1"/>
    <xf numFmtId="0" fontId="26" fillId="0" borderId="0" xfId="0" applyFont="1" applyBorder="1" applyAlignment="1"/>
    <xf numFmtId="0" fontId="18" fillId="0" borderId="0" xfId="0" applyFont="1" applyFill="1"/>
    <xf numFmtId="0" fontId="26" fillId="0" borderId="0" xfId="0" applyFont="1" applyBorder="1"/>
    <xf numFmtId="0" fontId="26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31" fillId="0" borderId="0" xfId="0" applyFont="1"/>
    <xf numFmtId="0" fontId="20" fillId="0" borderId="0" xfId="13" applyFont="1" applyFill="1" applyAlignment="1">
      <alignment vertical="center"/>
    </xf>
    <xf numFmtId="0" fontId="29" fillId="0" borderId="0" xfId="13" applyFont="1" applyFill="1" applyAlignment="1">
      <alignment vertical="center"/>
    </xf>
    <xf numFmtId="0" fontId="20" fillId="0" borderId="7" xfId="13" quotePrefix="1" applyFont="1" applyFill="1" applyBorder="1" applyAlignment="1">
      <alignment vertical="center" wrapText="1"/>
    </xf>
    <xf numFmtId="0" fontId="20" fillId="0" borderId="8" xfId="13" quotePrefix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9" xfId="13" quotePrefix="1" applyFont="1" applyFill="1" applyBorder="1" applyAlignment="1">
      <alignment vertical="center" wrapText="1"/>
    </xf>
    <xf numFmtId="0" fontId="20" fillId="0" borderId="0" xfId="13" applyFont="1" applyBorder="1" applyAlignment="1">
      <alignment horizontal="center" vertical="center" wrapText="1"/>
    </xf>
    <xf numFmtId="0" fontId="20" fillId="0" borderId="0" xfId="13" quotePrefix="1" applyFont="1" applyFill="1" applyBorder="1" applyAlignment="1">
      <alignment vertical="center" wrapText="1"/>
    </xf>
    <xf numFmtId="0" fontId="20" fillId="0" borderId="0" xfId="13" quotePrefix="1" applyFont="1" applyFill="1" applyBorder="1" applyAlignment="1">
      <alignment vertical="top" wrapText="1"/>
    </xf>
    <xf numFmtId="0" fontId="20" fillId="0" borderId="10" xfId="13" quotePrefix="1" applyFont="1" applyFill="1" applyBorder="1" applyAlignment="1">
      <alignment vertical="center" wrapText="1"/>
    </xf>
    <xf numFmtId="0" fontId="20" fillId="0" borderId="11" xfId="13" quotePrefix="1" applyFont="1" applyFill="1" applyBorder="1" applyAlignment="1">
      <alignment vertical="center" wrapText="1"/>
    </xf>
    <xf numFmtId="0" fontId="20" fillId="0" borderId="12" xfId="13" quotePrefix="1" applyFont="1" applyFill="1" applyBorder="1" applyAlignment="1">
      <alignment vertical="center" wrapText="1"/>
    </xf>
    <xf numFmtId="0" fontId="20" fillId="0" borderId="13" xfId="13" quotePrefix="1" applyFont="1" applyFill="1" applyBorder="1" applyAlignment="1">
      <alignment vertical="center" wrapText="1"/>
    </xf>
    <xf numFmtId="0" fontId="20" fillId="0" borderId="14" xfId="13" quotePrefix="1" applyFont="1" applyFill="1" applyBorder="1" applyAlignment="1">
      <alignment vertical="center" wrapText="1"/>
    </xf>
    <xf numFmtId="165" fontId="19" fillId="0" borderId="0" xfId="44" applyNumberFormat="1" applyFont="1" applyBorder="1" applyAlignment="1" applyProtection="1">
      <alignment horizontal="left" vertical="center" wrapText="1"/>
    </xf>
    <xf numFmtId="0" fontId="27" fillId="0" borderId="0" xfId="0" applyFont="1"/>
    <xf numFmtId="0" fontId="20" fillId="0" borderId="15" xfId="13" quotePrefix="1" applyFont="1" applyFill="1" applyBorder="1" applyAlignment="1">
      <alignment vertical="center" wrapText="1"/>
    </xf>
    <xf numFmtId="0" fontId="20" fillId="0" borderId="16" xfId="13" quotePrefix="1" applyFont="1" applyFill="1" applyBorder="1" applyAlignment="1">
      <alignment vertical="center" wrapText="1"/>
    </xf>
    <xf numFmtId="0" fontId="26" fillId="0" borderId="0" xfId="15" applyFont="1"/>
    <xf numFmtId="0" fontId="17" fillId="0" borderId="0" xfId="15" applyFont="1" applyBorder="1"/>
    <xf numFmtId="0" fontId="17" fillId="0" borderId="0" xfId="15" applyFont="1" applyFill="1"/>
    <xf numFmtId="3" fontId="17" fillId="0" borderId="0" xfId="15" applyNumberFormat="1" applyFont="1" applyFill="1"/>
    <xf numFmtId="3" fontId="18" fillId="0" borderId="0" xfId="15" applyNumberFormat="1" applyFont="1" applyBorder="1" applyAlignment="1">
      <alignment horizontal="center"/>
    </xf>
    <xf numFmtId="0" fontId="18" fillId="0" borderId="0" xfId="15" applyFont="1"/>
    <xf numFmtId="0" fontId="17" fillId="0" borderId="0" xfId="15" applyFont="1" applyAlignment="1">
      <alignment horizontal="right"/>
    </xf>
    <xf numFmtId="0" fontId="18" fillId="0" borderId="0" xfId="38" applyFont="1" applyProtection="1"/>
    <xf numFmtId="49" fontId="18" fillId="0" borderId="17" xfId="0" applyNumberFormat="1" applyFont="1" applyBorder="1"/>
    <xf numFmtId="0" fontId="18" fillId="0" borderId="18" xfId="0" applyFont="1" applyBorder="1" applyAlignment="1">
      <alignment wrapText="1"/>
    </xf>
    <xf numFmtId="3" fontId="35" fillId="0" borderId="8" xfId="0" applyNumberFormat="1" applyFont="1" applyBorder="1" applyAlignment="1">
      <alignment horizontal="center"/>
    </xf>
    <xf numFmtId="49" fontId="18" fillId="0" borderId="18" xfId="0" applyNumberFormat="1" applyFont="1" applyBorder="1"/>
    <xf numFmtId="3" fontId="35" fillId="0" borderId="18" xfId="0" applyNumberFormat="1" applyFont="1" applyBorder="1" applyAlignment="1">
      <alignment horizontal="center"/>
    </xf>
    <xf numFmtId="0" fontId="37" fillId="0" borderId="18" xfId="0" applyFont="1" applyFill="1" applyBorder="1" applyProtection="1">
      <protection locked="0"/>
    </xf>
    <xf numFmtId="0" fontId="37" fillId="0" borderId="17" xfId="0" applyFont="1" applyFill="1" applyBorder="1" applyProtection="1">
      <protection locked="0"/>
    </xf>
    <xf numFmtId="0" fontId="20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top" wrapText="1"/>
    </xf>
    <xf numFmtId="169" fontId="24" fillId="0" borderId="0" xfId="0" applyNumberFormat="1" applyFont="1" applyFill="1" applyBorder="1" applyAlignment="1">
      <alignment horizontal="left" vertical="top" indent="1" shrinkToFit="1"/>
    </xf>
    <xf numFmtId="0" fontId="20" fillId="0" borderId="20" xfId="0" applyFont="1" applyFill="1" applyBorder="1" applyAlignment="1">
      <alignment horizontal="left" vertical="top" wrapText="1" indent="1"/>
    </xf>
    <xf numFmtId="0" fontId="2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35" fillId="0" borderId="18" xfId="0" applyFont="1" applyFill="1" applyBorder="1" applyAlignment="1" applyProtection="1">
      <alignment horizontal="center" vertical="center" wrapText="1"/>
      <protection locked="0"/>
    </xf>
    <xf numFmtId="165" fontId="18" fillId="0" borderId="4" xfId="43" applyNumberFormat="1" applyFont="1" applyFill="1" applyBorder="1" applyAlignment="1" applyProtection="1">
      <alignment horizontal="left" vertical="center" indent="1"/>
    </xf>
    <xf numFmtId="0" fontId="18" fillId="5" borderId="32" xfId="0" applyFont="1" applyFill="1" applyBorder="1"/>
    <xf numFmtId="0" fontId="18" fillId="5" borderId="33" xfId="0" applyFont="1" applyFill="1" applyBorder="1"/>
    <xf numFmtId="16" fontId="18" fillId="0" borderId="17" xfId="0" applyNumberFormat="1" applyFont="1" applyBorder="1" applyAlignment="1">
      <alignment horizontal="left" vertical="center"/>
    </xf>
    <xf numFmtId="0" fontId="18" fillId="0" borderId="15" xfId="15" applyFont="1" applyBorder="1" applyAlignment="1">
      <alignment horizontal="center"/>
    </xf>
    <xf numFmtId="0" fontId="26" fillId="0" borderId="0" xfId="13" applyFont="1" applyProtection="1">
      <protection hidden="1"/>
    </xf>
    <xf numFmtId="0" fontId="26" fillId="0" borderId="0" xfId="13" applyFont="1" applyFill="1" applyProtection="1">
      <protection hidden="1"/>
    </xf>
    <xf numFmtId="3" fontId="26" fillId="0" borderId="0" xfId="13" applyNumberFormat="1" applyFont="1" applyFill="1" applyProtection="1">
      <protection hidden="1"/>
    </xf>
    <xf numFmtId="165" fontId="35" fillId="0" borderId="4" xfId="43" applyNumberFormat="1" applyFont="1" applyBorder="1" applyAlignment="1" applyProtection="1">
      <alignment horizontal="left" vertical="center" indent="1"/>
    </xf>
    <xf numFmtId="165" fontId="35" fillId="0" borderId="3" xfId="43" applyNumberFormat="1" applyFont="1" applyBorder="1" applyAlignment="1" applyProtection="1">
      <alignment horizontal="left" vertical="center" indent="1"/>
    </xf>
    <xf numFmtId="165" fontId="34" fillId="0" borderId="4" xfId="43" applyNumberFormat="1" applyFont="1" applyBorder="1" applyAlignment="1" applyProtection="1">
      <alignment horizontal="left" vertical="center"/>
    </xf>
    <xf numFmtId="165" fontId="34" fillId="0" borderId="3" xfId="43" applyNumberFormat="1" applyFont="1" applyBorder="1" applyAlignment="1" applyProtection="1">
      <alignment horizontal="left" vertical="center"/>
    </xf>
    <xf numFmtId="0" fontId="18" fillId="2" borderId="17" xfId="15" applyFont="1" applyFill="1" applyBorder="1" applyAlignment="1">
      <alignment horizontal="center" vertical="center" wrapText="1"/>
    </xf>
    <xf numFmtId="0" fontId="18" fillId="2" borderId="18" xfId="15" applyFont="1" applyFill="1" applyBorder="1" applyAlignment="1">
      <alignment horizontal="center" vertical="center" wrapText="1"/>
    </xf>
    <xf numFmtId="3" fontId="18" fillId="0" borderId="18" xfId="15" applyNumberFormat="1" applyFont="1" applyBorder="1" applyAlignment="1">
      <alignment horizontal="center" vertical="center" wrapText="1"/>
    </xf>
    <xf numFmtId="4" fontId="18" fillId="0" borderId="18" xfId="15" applyNumberFormat="1" applyFont="1" applyBorder="1" applyAlignment="1">
      <alignment horizontal="center" vertical="center" wrapText="1"/>
    </xf>
    <xf numFmtId="0" fontId="41" fillId="0" borderId="18" xfId="15" applyFont="1" applyBorder="1" applyAlignment="1">
      <alignment horizontal="center" vertical="center"/>
    </xf>
    <xf numFmtId="0" fontId="41" fillId="0" borderId="18" xfId="15" applyFont="1" applyBorder="1" applyAlignment="1">
      <alignment vertical="center" wrapText="1"/>
    </xf>
    <xf numFmtId="0" fontId="37" fillId="0" borderId="18" xfId="15" applyFont="1" applyBorder="1" applyAlignment="1">
      <alignment horizontal="center" vertical="center"/>
    </xf>
    <xf numFmtId="0" fontId="37" fillId="0" borderId="18" xfId="15" applyFont="1" applyBorder="1" applyAlignment="1">
      <alignment horizontal="center" vertical="center" wrapText="1"/>
    </xf>
    <xf numFmtId="0" fontId="35" fillId="0" borderId="18" xfId="15" applyFont="1" applyBorder="1" applyAlignment="1">
      <alignment horizontal="center" vertical="center"/>
    </xf>
    <xf numFmtId="3" fontId="35" fillId="0" borderId="18" xfId="15" applyNumberFormat="1" applyFont="1" applyBorder="1" applyAlignment="1">
      <alignment horizontal="center" vertical="center"/>
    </xf>
    <xf numFmtId="0" fontId="38" fillId="0" borderId="18" xfId="15" applyFont="1" applyBorder="1" applyAlignment="1">
      <alignment horizontal="center" vertical="center"/>
    </xf>
    <xf numFmtId="0" fontId="38" fillId="0" borderId="18" xfId="15" applyFont="1" applyBorder="1" applyAlignment="1">
      <alignment vertical="center" wrapText="1"/>
    </xf>
    <xf numFmtId="4" fontId="37" fillId="0" borderId="18" xfId="15" applyNumberFormat="1" applyFont="1" applyBorder="1" applyAlignment="1">
      <alignment horizontal="center" vertical="center" wrapText="1"/>
    </xf>
    <xf numFmtId="0" fontId="34" fillId="0" borderId="18" xfId="15" applyFont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left" vertical="center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7" fillId="0" borderId="18" xfId="15" applyFont="1" applyBorder="1" applyAlignment="1">
      <alignment horizontal="center" vertical="center"/>
    </xf>
    <xf numFmtId="0" fontId="17" fillId="0" borderId="18" xfId="15" applyFont="1" applyBorder="1" applyAlignment="1">
      <alignment vertical="center" wrapText="1"/>
    </xf>
    <xf numFmtId="4" fontId="35" fillId="0" borderId="18" xfId="15" applyNumberFormat="1" applyFont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43" applyNumberFormat="1" applyFont="1" applyBorder="1" applyAlignment="1" applyProtection="1">
      <alignment horizontal="center" vertical="center"/>
    </xf>
    <xf numFmtId="164" fontId="45" fillId="2" borderId="4" xfId="42" applyNumberFormat="1" applyFont="1" applyFill="1" applyBorder="1" applyProtection="1">
      <alignment vertical="center"/>
    </xf>
    <xf numFmtId="164" fontId="45" fillId="2" borderId="27" xfId="42" applyNumberFormat="1" applyFont="1" applyFill="1" applyBorder="1" applyAlignment="1" applyProtection="1">
      <alignment horizontal="right" vertical="center"/>
    </xf>
    <xf numFmtId="165" fontId="21" fillId="0" borderId="3" xfId="43" applyNumberFormat="1" applyFont="1" applyBorder="1" applyAlignment="1" applyProtection="1">
      <alignment horizontal="left" vertical="center" indent="1"/>
    </xf>
    <xf numFmtId="165" fontId="21" fillId="0" borderId="27" xfId="43" applyNumberFormat="1" applyFont="1" applyBorder="1" applyAlignment="1" applyProtection="1">
      <alignment horizontal="left" vertical="center" indent="1"/>
    </xf>
    <xf numFmtId="0" fontId="18" fillId="0" borderId="4" xfId="43" applyNumberFormat="1" applyFont="1" applyBorder="1" applyAlignment="1" applyProtection="1">
      <alignment horizontal="left" vertical="center" indent="1"/>
    </xf>
    <xf numFmtId="165" fontId="34" fillId="0" borderId="27" xfId="43" applyNumberFormat="1" applyFont="1" applyBorder="1" applyAlignment="1" applyProtection="1">
      <alignment horizontal="left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Continuous" vertical="center"/>
    </xf>
    <xf numFmtId="0" fontId="21" fillId="0" borderId="42" xfId="0" applyFont="1" applyFill="1" applyBorder="1" applyAlignment="1">
      <alignment horizontal="centerContinuous" vertical="center"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>
      <alignment horizontal="center" vertical="center"/>
    </xf>
    <xf numFmtId="2" fontId="21" fillId="0" borderId="4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Continuous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Continuous" vertical="center"/>
    </xf>
    <xf numFmtId="0" fontId="46" fillId="0" borderId="46" xfId="0" applyFont="1" applyFill="1" applyBorder="1" applyAlignment="1">
      <alignment horizontal="centerContinuous" vertical="center" wrapText="1"/>
    </xf>
    <xf numFmtId="0" fontId="18" fillId="0" borderId="47" xfId="0" applyFont="1" applyFill="1" applyBorder="1" applyAlignment="1" applyProtection="1">
      <alignment horizontal="center" vertical="center"/>
      <protection locked="0"/>
    </xf>
    <xf numFmtId="0" fontId="21" fillId="0" borderId="48" xfId="0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2" fontId="21" fillId="0" borderId="49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Continuous" vertical="center"/>
    </xf>
    <xf numFmtId="0" fontId="21" fillId="0" borderId="44" xfId="0" applyFont="1" applyFill="1" applyBorder="1" applyAlignment="1">
      <alignment horizontal="centerContinuous" vertical="center"/>
    </xf>
    <xf numFmtId="0" fontId="21" fillId="0" borderId="50" xfId="0" applyFont="1" applyFill="1" applyBorder="1" applyAlignment="1">
      <alignment horizontal="center" vertical="center"/>
    </xf>
    <xf numFmtId="2" fontId="21" fillId="0" borderId="51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2" fontId="21" fillId="0" borderId="52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2" fontId="21" fillId="0" borderId="41" xfId="0" applyNumberFormat="1" applyFont="1" applyFill="1" applyBorder="1" applyAlignment="1">
      <alignment horizontal="center" vertical="center"/>
    </xf>
    <xf numFmtId="2" fontId="21" fillId="0" borderId="55" xfId="0" applyNumberFormat="1" applyFont="1" applyFill="1" applyBorder="1" applyAlignment="1">
      <alignment horizontal="center" vertical="center"/>
    </xf>
    <xf numFmtId="0" fontId="18" fillId="0" borderId="56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center" vertical="center"/>
    </xf>
    <xf numFmtId="2" fontId="21" fillId="0" borderId="36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0" fontId="18" fillId="0" borderId="57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Continuous" vertical="center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25" fillId="0" borderId="35" xfId="0" applyFont="1" applyFill="1" applyBorder="1" applyAlignment="1">
      <alignment horizontal="centerContinuous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Continuous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Continuous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2" fontId="48" fillId="0" borderId="51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Continuous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</xf>
    <xf numFmtId="2" fontId="48" fillId="0" borderId="44" xfId="0" applyNumberFormat="1" applyFont="1" applyFill="1" applyBorder="1" applyAlignment="1">
      <alignment horizontal="center" vertical="center"/>
    </xf>
    <xf numFmtId="2" fontId="48" fillId="0" borderId="18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Continuous" vertical="center" wrapText="1"/>
    </xf>
    <xf numFmtId="165" fontId="21" fillId="0" borderId="4" xfId="43" applyNumberFormat="1" applyFont="1" applyBorder="1" applyAlignment="1" applyProtection="1">
      <alignment horizontal="left" vertical="center" indent="1"/>
    </xf>
    <xf numFmtId="165" fontId="21" fillId="0" borderId="0" xfId="43" applyNumberFormat="1" applyFont="1" applyBorder="1" applyAlignment="1" applyProtection="1">
      <alignment horizontal="left" vertical="center" indent="1"/>
    </xf>
    <xf numFmtId="165" fontId="34" fillId="0" borderId="0" xfId="43" applyNumberFormat="1" applyFont="1" applyBorder="1" applyAlignment="1" applyProtection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Continuous" vertical="center"/>
    </xf>
    <xf numFmtId="0" fontId="18" fillId="0" borderId="5" xfId="0" applyFont="1" applyFill="1" applyBorder="1" applyAlignment="1" applyProtection="1">
      <alignment vertical="center"/>
    </xf>
    <xf numFmtId="0" fontId="18" fillId="0" borderId="60" xfId="0" applyFont="1" applyFill="1" applyBorder="1" applyAlignment="1" applyProtection="1">
      <alignment horizontal="center" vertical="center"/>
      <protection locked="0"/>
    </xf>
    <xf numFmtId="0" fontId="18" fillId="0" borderId="61" xfId="0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Continuous" vertical="center"/>
    </xf>
    <xf numFmtId="0" fontId="18" fillId="0" borderId="62" xfId="0" applyFont="1" applyFill="1" applyBorder="1" applyAlignment="1" applyProtection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 applyProtection="1">
      <alignment horizontal="centerContinuous" vertical="center"/>
    </xf>
    <xf numFmtId="0" fontId="18" fillId="0" borderId="63" xfId="0" applyFont="1" applyFill="1" applyBorder="1" applyAlignment="1" applyProtection="1">
      <alignment vertical="center"/>
    </xf>
    <xf numFmtId="0" fontId="18" fillId="0" borderId="64" xfId="0" applyFont="1" applyFill="1" applyBorder="1" applyAlignment="1" applyProtection="1">
      <alignment horizontal="center" vertical="center"/>
      <protection locked="0"/>
    </xf>
    <xf numFmtId="0" fontId="18" fillId="0" borderId="64" xfId="0" applyFont="1" applyFill="1" applyBorder="1" applyAlignment="1" applyProtection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centerContinuous" vertical="center"/>
    </xf>
    <xf numFmtId="0" fontId="18" fillId="0" borderId="18" xfId="0" applyFont="1" applyFill="1" applyBorder="1" applyAlignment="1" applyProtection="1">
      <alignment vertical="center"/>
    </xf>
    <xf numFmtId="0" fontId="18" fillId="0" borderId="65" xfId="0" applyFont="1" applyFill="1" applyBorder="1" applyAlignment="1" applyProtection="1">
      <alignment horizontal="center" vertical="center"/>
      <protection locked="0"/>
    </xf>
    <xf numFmtId="0" fontId="18" fillId="0" borderId="66" xfId="0" applyFont="1" applyFill="1" applyBorder="1" applyAlignment="1" applyProtection="1">
      <alignment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67" xfId="0" applyFont="1" applyFill="1" applyBorder="1" applyAlignment="1" applyProtection="1">
      <alignment horizontal="centerContinuous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Continuous" vertical="center"/>
    </xf>
    <xf numFmtId="0" fontId="47" fillId="0" borderId="51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Continuous" vertical="center"/>
    </xf>
    <xf numFmtId="0" fontId="25" fillId="0" borderId="44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50" fillId="0" borderId="18" xfId="0" applyFont="1" applyBorder="1" applyAlignment="1">
      <alignment horizontal="centerContinuous" vertical="center" wrapText="1"/>
    </xf>
    <xf numFmtId="1" fontId="25" fillId="5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 applyProtection="1"/>
    <xf numFmtId="0" fontId="26" fillId="0" borderId="0" xfId="0" applyFont="1" applyFill="1" applyAlignment="1" applyProtection="1">
      <alignment vertical="center"/>
    </xf>
    <xf numFmtId="0" fontId="18" fillId="0" borderId="68" xfId="0" applyFont="1" applyFill="1" applyBorder="1" applyAlignment="1" applyProtection="1">
      <alignment vertical="center"/>
    </xf>
    <xf numFmtId="0" fontId="17" fillId="0" borderId="68" xfId="0" applyFont="1" applyFill="1" applyBorder="1" applyAlignment="1" applyProtection="1">
      <alignment vertical="center"/>
    </xf>
    <xf numFmtId="0" fontId="31" fillId="0" borderId="9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7" fillId="0" borderId="69" xfId="0" applyFont="1" applyFill="1" applyBorder="1" applyAlignment="1" applyProtection="1">
      <alignment horizontal="center" vertical="center"/>
    </xf>
    <xf numFmtId="0" fontId="25" fillId="0" borderId="70" xfId="0" applyFont="1" applyFill="1" applyBorder="1" applyAlignment="1" applyProtection="1">
      <alignment horizontal="center" vertical="center"/>
    </xf>
    <xf numFmtId="0" fontId="25" fillId="0" borderId="71" xfId="0" applyFont="1" applyFill="1" applyBorder="1" applyAlignment="1" applyProtection="1">
      <alignment horizontal="center" vertical="center"/>
    </xf>
    <xf numFmtId="0" fontId="25" fillId="0" borderId="72" xfId="0" applyFont="1" applyFill="1" applyBorder="1" applyAlignment="1" applyProtection="1">
      <alignment horizontal="center" vertical="center"/>
    </xf>
    <xf numFmtId="0" fontId="25" fillId="0" borderId="73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17" fillId="0" borderId="74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9" borderId="75" xfId="0" applyFont="1" applyFill="1" applyBorder="1" applyAlignment="1" applyProtection="1">
      <alignment horizontal="center" vertical="center"/>
      <protection locked="0"/>
    </xf>
    <xf numFmtId="0" fontId="18" fillId="10" borderId="36" xfId="0" applyFont="1" applyFill="1" applyBorder="1" applyAlignment="1" applyProtection="1">
      <alignment horizontal="center" vertical="center"/>
      <protection locked="0"/>
    </xf>
    <xf numFmtId="0" fontId="17" fillId="0" borderId="75" xfId="0" applyNumberFormat="1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64" xfId="0" applyFont="1" applyFill="1" applyBorder="1" applyAlignment="1" applyProtection="1">
      <alignment horizontal="left" vertical="center"/>
    </xf>
    <xf numFmtId="0" fontId="18" fillId="0" borderId="76" xfId="0" applyFont="1" applyFill="1" applyBorder="1" applyAlignment="1" applyProtection="1">
      <alignment horizontal="center" vertical="center"/>
      <protection locked="0"/>
    </xf>
    <xf numFmtId="0" fontId="18" fillId="9" borderId="64" xfId="0" applyFont="1" applyFill="1" applyBorder="1" applyAlignment="1" applyProtection="1">
      <alignment horizontal="center" vertical="center"/>
      <protection locked="0"/>
    </xf>
    <xf numFmtId="0" fontId="18" fillId="10" borderId="18" xfId="0" applyFont="1" applyFill="1" applyBorder="1" applyAlignment="1" applyProtection="1">
      <alignment horizontal="center" vertical="center"/>
      <protection locked="0"/>
    </xf>
    <xf numFmtId="0" fontId="17" fillId="5" borderId="28" xfId="0" applyFont="1" applyFill="1" applyBorder="1" applyAlignment="1" applyProtection="1">
      <alignment horizontal="center" vertical="center"/>
    </xf>
    <xf numFmtId="0" fontId="17" fillId="5" borderId="8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10" borderId="1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77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</xf>
    <xf numFmtId="0" fontId="17" fillId="0" borderId="26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167" fontId="17" fillId="10" borderId="26" xfId="0" applyNumberFormat="1" applyFont="1" applyFill="1" applyBorder="1" applyAlignment="1" applyProtection="1">
      <alignment horizontal="center" vertical="center"/>
      <protection locked="0"/>
    </xf>
    <xf numFmtId="167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78" xfId="0" applyNumberFormat="1" applyFont="1" applyFill="1" applyBorder="1" applyAlignment="1" applyProtection="1">
      <alignment horizontal="center" vertical="center"/>
    </xf>
    <xf numFmtId="0" fontId="17" fillId="0" borderId="79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10" fontId="17" fillId="0" borderId="0" xfId="0" applyNumberFormat="1" applyFont="1" applyFill="1" applyAlignment="1" applyProtection="1">
      <alignment horizontal="left" vertical="center"/>
    </xf>
    <xf numFmtId="165" fontId="26" fillId="0" borderId="3" xfId="43" applyNumberFormat="1" applyFont="1" applyBorder="1" applyAlignment="1" applyProtection="1">
      <alignment horizontal="left" vertical="center" indent="1"/>
    </xf>
    <xf numFmtId="165" fontId="31" fillId="0" borderId="4" xfId="43" applyNumberFormat="1" applyFont="1" applyBorder="1" applyAlignment="1" applyProtection="1">
      <alignment horizontal="left" vertical="center"/>
    </xf>
    <xf numFmtId="165" fontId="31" fillId="0" borderId="3" xfId="43" applyNumberFormat="1" applyFont="1" applyBorder="1" applyAlignment="1" applyProtection="1">
      <alignment horizontal="left" vertical="center"/>
    </xf>
    <xf numFmtId="3" fontId="18" fillId="0" borderId="14" xfId="0" applyNumberFormat="1" applyFont="1" applyBorder="1" applyAlignment="1">
      <alignment horizontal="center"/>
    </xf>
    <xf numFmtId="3" fontId="18" fillId="0" borderId="51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0" fontId="18" fillId="0" borderId="1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3" fontId="17" fillId="0" borderId="8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8" xfId="0" applyFont="1" applyBorder="1"/>
    <xf numFmtId="49" fontId="18" fillId="0" borderId="18" xfId="0" applyNumberFormat="1" applyFont="1" applyFill="1" applyBorder="1" applyAlignment="1">
      <alignment horizontal="left" vertical="center"/>
    </xf>
    <xf numFmtId="0" fontId="18" fillId="0" borderId="8" xfId="0" quotePrefix="1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/>
    </xf>
    <xf numFmtId="3" fontId="17" fillId="0" borderId="18" xfId="0" applyNumberFormat="1" applyFont="1" applyFill="1" applyBorder="1" applyAlignment="1">
      <alignment horizontal="center" vertical="center" wrapText="1"/>
    </xf>
    <xf numFmtId="3" fontId="18" fillId="0" borderId="8" xfId="0" applyNumberFormat="1" applyFont="1" applyBorder="1"/>
    <xf numFmtId="3" fontId="18" fillId="0" borderId="18" xfId="0" applyNumberFormat="1" applyFont="1" applyBorder="1"/>
    <xf numFmtId="0" fontId="18" fillId="0" borderId="51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51" xfId="0" applyNumberFormat="1" applyFont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top"/>
    </xf>
    <xf numFmtId="0" fontId="37" fillId="0" borderId="51" xfId="0" applyFont="1" applyBorder="1" applyAlignment="1">
      <alignment wrapText="1"/>
    </xf>
    <xf numFmtId="0" fontId="37" fillId="0" borderId="18" xfId="0" applyFont="1" applyBorder="1" applyAlignment="1">
      <alignment wrapText="1"/>
    </xf>
    <xf numFmtId="0" fontId="17" fillId="0" borderId="17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51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1" fillId="0" borderId="4" xfId="43" applyNumberFormat="1" applyFont="1" applyBorder="1" applyAlignment="1" applyProtection="1">
      <alignment horizontal="left" vertical="center" indent="1"/>
    </xf>
    <xf numFmtId="0" fontId="3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/>
    <xf numFmtId="0" fontId="26" fillId="0" borderId="0" xfId="0" applyFont="1" applyFill="1" applyAlignment="1"/>
    <xf numFmtId="165" fontId="26" fillId="0" borderId="4" xfId="43" applyNumberFormat="1" applyFont="1" applyBorder="1" applyAlignment="1" applyProtection="1">
      <alignment horizontal="left" vertical="center" indent="1"/>
    </xf>
    <xf numFmtId="0" fontId="26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18" fillId="0" borderId="80" xfId="0" applyFont="1" applyFill="1" applyBorder="1" applyAlignment="1">
      <alignment vertical="center"/>
    </xf>
    <xf numFmtId="0" fontId="26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centerContinuous"/>
    </xf>
    <xf numFmtId="0" fontId="21" fillId="0" borderId="15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Continuous" vertical="center"/>
    </xf>
    <xf numFmtId="0" fontId="21" fillId="0" borderId="26" xfId="0" applyFont="1" applyFill="1" applyBorder="1" applyAlignment="1">
      <alignment horizontal="centerContinuous"/>
    </xf>
    <xf numFmtId="0" fontId="21" fillId="0" borderId="46" xfId="0" applyFont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Continuous" vertical="top"/>
    </xf>
    <xf numFmtId="0" fontId="21" fillId="0" borderId="46" xfId="0" applyFont="1" applyFill="1" applyBorder="1" applyAlignment="1">
      <alignment horizontal="centerContinuous" vertical="top"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Continuous" vertical="center"/>
    </xf>
    <xf numFmtId="0" fontId="18" fillId="0" borderId="82" xfId="0" applyFont="1" applyFill="1" applyBorder="1" applyAlignment="1">
      <alignment horizontal="centerContinuous" vertical="center"/>
    </xf>
    <xf numFmtId="0" fontId="18" fillId="0" borderId="83" xfId="0" applyFont="1" applyFill="1" applyBorder="1" applyAlignment="1">
      <alignment horizontal="centerContinuous" vertical="center"/>
    </xf>
    <xf numFmtId="1" fontId="21" fillId="0" borderId="18" xfId="0" applyNumberFormat="1" applyFont="1" applyFill="1" applyBorder="1" applyAlignment="1" applyProtection="1">
      <alignment horizontal="right" vertical="center"/>
      <protection locked="0"/>
    </xf>
    <xf numFmtId="1" fontId="21" fillId="0" borderId="18" xfId="0" applyNumberFormat="1" applyFont="1" applyFill="1" applyBorder="1" applyAlignment="1">
      <alignment horizontal="right" vertical="center"/>
    </xf>
    <xf numFmtId="1" fontId="21" fillId="0" borderId="8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8" xfId="0" applyFont="1" applyBorder="1" applyAlignment="1">
      <alignment horizontal="right" vertical="center" wrapText="1"/>
    </xf>
    <xf numFmtId="164" fontId="51" fillId="11" borderId="4" xfId="7" applyNumberFormat="1" applyFont="1" applyFill="1" applyBorder="1" applyProtection="1">
      <alignment vertical="center"/>
    </xf>
    <xf numFmtId="164" fontId="51" fillId="11" borderId="27" xfId="7" applyNumberFormat="1" applyFont="1" applyFill="1" applyBorder="1" applyAlignment="1" applyProtection="1">
      <alignment horizontal="right" vertical="center"/>
    </xf>
    <xf numFmtId="0" fontId="31" fillId="0" borderId="0" xfId="12" applyFont="1" applyAlignment="1">
      <alignment vertical="center"/>
    </xf>
    <xf numFmtId="0" fontId="18" fillId="0" borderId="20" xfId="12" applyFont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right" vertical="top" shrinkToFit="1"/>
    </xf>
    <xf numFmtId="0" fontId="52" fillId="12" borderId="20" xfId="4" applyFont="1" applyFill="1" applyBorder="1" applyAlignment="1">
      <alignment horizontal="center" vertical="center" wrapText="1"/>
    </xf>
    <xf numFmtId="0" fontId="18" fillId="0" borderId="0" xfId="22" applyFont="1"/>
    <xf numFmtId="0" fontId="18" fillId="0" borderId="20" xfId="4" applyFont="1" applyBorder="1" applyAlignment="1" applyProtection="1">
      <alignment vertical="center" wrapText="1"/>
    </xf>
    <xf numFmtId="0" fontId="17" fillId="0" borderId="20" xfId="4" applyFont="1" applyBorder="1" applyAlignment="1">
      <alignment horizontal="left" vertical="center" wrapText="1"/>
    </xf>
    <xf numFmtId="1" fontId="41" fillId="0" borderId="85" xfId="0" applyNumberFormat="1" applyFont="1" applyFill="1" applyBorder="1" applyAlignment="1">
      <alignment horizontal="right" vertical="top" shrinkToFit="1"/>
    </xf>
    <xf numFmtId="0" fontId="52" fillId="12" borderId="20" xfId="4" applyFont="1" applyFill="1" applyBorder="1" applyAlignment="1">
      <alignment wrapText="1"/>
    </xf>
    <xf numFmtId="49" fontId="17" fillId="0" borderId="20" xfId="4" applyNumberFormat="1" applyFont="1" applyBorder="1" applyAlignment="1">
      <alignment horizontal="left" vertical="center" wrapText="1"/>
    </xf>
    <xf numFmtId="0" fontId="18" fillId="9" borderId="20" xfId="4" applyFont="1" applyFill="1" applyBorder="1" applyAlignment="1" applyProtection="1">
      <alignment vertical="center" wrapText="1"/>
    </xf>
    <xf numFmtId="0" fontId="52" fillId="12" borderId="20" xfId="4" applyFont="1" applyFill="1" applyBorder="1" applyAlignment="1">
      <alignment vertical="center" wrapText="1"/>
    </xf>
    <xf numFmtId="49" fontId="17" fillId="13" borderId="20" xfId="4" applyNumberFormat="1" applyFont="1" applyFill="1" applyBorder="1" applyAlignment="1">
      <alignment horizontal="left" vertical="center" wrapText="1"/>
    </xf>
    <xf numFmtId="168" fontId="41" fillId="0" borderId="0" xfId="0" applyNumberFormat="1" applyFont="1" applyFill="1" applyBorder="1" applyAlignment="1">
      <alignment horizontal="right" vertical="top" wrapText="1"/>
    </xf>
    <xf numFmtId="49" fontId="17" fillId="9" borderId="20" xfId="4" applyNumberFormat="1" applyFont="1" applyFill="1" applyBorder="1" applyAlignment="1">
      <alignment horizontal="left" vertical="center" wrapText="1"/>
    </xf>
    <xf numFmtId="1" fontId="41" fillId="0" borderId="0" xfId="0" applyNumberFormat="1" applyFont="1" applyFill="1" applyBorder="1" applyAlignment="1">
      <alignment horizontal="right" vertical="center" shrinkToFit="1"/>
    </xf>
    <xf numFmtId="0" fontId="18" fillId="13" borderId="20" xfId="4" applyFont="1" applyFill="1" applyBorder="1" applyAlignment="1" applyProtection="1">
      <alignment vertical="center" wrapText="1"/>
    </xf>
    <xf numFmtId="0" fontId="17" fillId="9" borderId="20" xfId="4" applyFont="1" applyFill="1" applyBorder="1" applyAlignment="1">
      <alignment horizontal="left" vertical="center" wrapText="1"/>
    </xf>
    <xf numFmtId="0" fontId="55" fillId="12" borderId="20" xfId="4" applyFont="1" applyFill="1" applyBorder="1" applyAlignment="1">
      <alignment horizontal="center" vertical="center" wrapText="1"/>
    </xf>
    <xf numFmtId="0" fontId="18" fillId="0" borderId="0" xfId="12" applyNumberFormat="1" applyFont="1"/>
    <xf numFmtId="1" fontId="18" fillId="0" borderId="0" xfId="0" applyNumberFormat="1" applyFont="1" applyBorder="1"/>
    <xf numFmtId="0" fontId="55" fillId="12" borderId="25" xfId="12" applyFont="1" applyFill="1" applyBorder="1" applyAlignment="1">
      <alignment horizontal="center" wrapText="1"/>
    </xf>
    <xf numFmtId="0" fontId="55" fillId="12" borderId="20" xfId="12" applyFont="1" applyFill="1" applyBorder="1" applyAlignment="1">
      <alignment wrapText="1"/>
    </xf>
    <xf numFmtId="0" fontId="17" fillId="0" borderId="20" xfId="4" applyFont="1" applyBorder="1" applyAlignment="1">
      <alignment horizontal="left" wrapText="1"/>
    </xf>
    <xf numFmtId="0" fontId="18" fillId="0" borderId="20" xfId="4" applyFont="1" applyBorder="1" applyAlignment="1" applyProtection="1">
      <alignment wrapText="1"/>
    </xf>
    <xf numFmtId="0" fontId="55" fillId="12" borderId="20" xfId="12" applyFont="1" applyFill="1" applyBorder="1" applyAlignment="1">
      <alignment horizontal="center" wrapText="1"/>
    </xf>
    <xf numFmtId="0" fontId="17" fillId="0" borderId="0" xfId="12" applyFont="1"/>
    <xf numFmtId="1" fontId="17" fillId="0" borderId="0" xfId="12" applyNumberFormat="1" applyFont="1" applyBorder="1" applyAlignment="1">
      <alignment horizontal="center"/>
    </xf>
    <xf numFmtId="0" fontId="31" fillId="0" borderId="0" xfId="4" applyFont="1" applyFill="1" applyBorder="1" applyAlignment="1">
      <alignment horizontal="left" wrapText="1"/>
    </xf>
    <xf numFmtId="0" fontId="18" fillId="0" borderId="86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18" fillId="0" borderId="36" xfId="0" applyFont="1" applyBorder="1" applyAlignment="1">
      <alignment wrapText="1"/>
    </xf>
    <xf numFmtId="0" fontId="17" fillId="0" borderId="18" xfId="0" applyFont="1" applyFill="1" applyBorder="1" applyAlignment="1">
      <alignment horizontal="center"/>
    </xf>
    <xf numFmtId="3" fontId="18" fillId="0" borderId="18" xfId="22" applyNumberFormat="1" applyFont="1" applyBorder="1" applyAlignment="1">
      <alignment horizontal="center"/>
    </xf>
    <xf numFmtId="0" fontId="18" fillId="0" borderId="7" xfId="0" quotePrefix="1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17" fillId="0" borderId="17" xfId="0" applyNumberFormat="1" applyFont="1" applyBorder="1"/>
    <xf numFmtId="0" fontId="18" fillId="0" borderId="36" xfId="0" applyFont="1" applyFill="1" applyBorder="1" applyAlignment="1">
      <alignment horizontal="left" vertical="center" wrapText="1"/>
    </xf>
    <xf numFmtId="3" fontId="17" fillId="0" borderId="8" xfId="0" applyNumberFormat="1" applyFont="1" applyBorder="1" applyAlignment="1">
      <alignment horizontal="center"/>
    </xf>
    <xf numFmtId="0" fontId="34" fillId="0" borderId="18" xfId="0" applyFont="1" applyBorder="1"/>
    <xf numFmtId="0" fontId="18" fillId="0" borderId="8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4" fillId="0" borderId="18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vertical="center"/>
    </xf>
    <xf numFmtId="0" fontId="35" fillId="0" borderId="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3" fontId="34" fillId="0" borderId="64" xfId="0" applyNumberFormat="1" applyFont="1" applyBorder="1" applyAlignment="1" applyProtection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/>
    </xf>
    <xf numFmtId="3" fontId="34" fillId="0" borderId="8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18" fillId="0" borderId="17" xfId="0" applyFont="1" applyBorder="1" applyAlignment="1">
      <alignment wrapText="1"/>
    </xf>
    <xf numFmtId="0" fontId="35" fillId="0" borderId="17" xfId="0" applyFont="1" applyBorder="1"/>
    <xf numFmtId="49" fontId="41" fillId="0" borderId="17" xfId="0" applyNumberFormat="1" applyFont="1" applyBorder="1"/>
    <xf numFmtId="0" fontId="37" fillId="0" borderId="17" xfId="0" applyFont="1" applyBorder="1"/>
    <xf numFmtId="3" fontId="41" fillId="0" borderId="18" xfId="0" applyNumberFormat="1" applyFont="1" applyBorder="1" applyAlignment="1">
      <alignment horizontal="center"/>
    </xf>
    <xf numFmtId="3" fontId="38" fillId="0" borderId="18" xfId="0" applyNumberFormat="1" applyFont="1" applyBorder="1" applyAlignment="1">
      <alignment horizontal="center"/>
    </xf>
    <xf numFmtId="0" fontId="38" fillId="0" borderId="18" xfId="0" applyFont="1" applyFill="1" applyBorder="1" applyAlignment="1">
      <alignment horizontal="center" vertical="center"/>
    </xf>
    <xf numFmtId="0" fontId="41" fillId="0" borderId="17" xfId="0" applyFont="1" applyBorder="1" applyAlignment="1">
      <alignment wrapText="1"/>
    </xf>
    <xf numFmtId="0" fontId="41" fillId="0" borderId="17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8" xfId="0" applyNumberFormat="1" applyFont="1" applyBorder="1" applyAlignment="1">
      <alignment horizontal="center"/>
    </xf>
    <xf numFmtId="0" fontId="41" fillId="0" borderId="18" xfId="0" applyFont="1" applyBorder="1" applyAlignment="1">
      <alignment wrapText="1"/>
    </xf>
    <xf numFmtId="0" fontId="41" fillId="0" borderId="8" xfId="0" applyNumberFormat="1" applyFont="1" applyBorder="1" applyAlignment="1">
      <alignment horizontal="center"/>
    </xf>
    <xf numFmtId="0" fontId="41" fillId="0" borderId="18" xfId="0" applyFont="1" applyBorder="1"/>
    <xf numFmtId="0" fontId="41" fillId="0" borderId="17" xfId="0" applyFont="1" applyBorder="1"/>
    <xf numFmtId="0" fontId="41" fillId="0" borderId="87" xfId="16" applyFont="1" applyBorder="1" applyAlignment="1" applyProtection="1">
      <alignment horizontal="center" vertical="center" wrapText="1"/>
    </xf>
    <xf numFmtId="0" fontId="37" fillId="0" borderId="18" xfId="0" applyFont="1" applyBorder="1"/>
    <xf numFmtId="0" fontId="18" fillId="0" borderId="18" xfId="0" applyFont="1" applyBorder="1" applyAlignment="1">
      <alignment horizontal="left"/>
    </xf>
    <xf numFmtId="49" fontId="18" fillId="0" borderId="18" xfId="0" applyNumberFormat="1" applyFont="1" applyBorder="1" applyAlignment="1">
      <alignment horizontal="left"/>
    </xf>
    <xf numFmtId="49" fontId="18" fillId="0" borderId="39" xfId="0" applyNumberFormat="1" applyFont="1" applyBorder="1"/>
    <xf numFmtId="0" fontId="18" fillId="0" borderId="39" xfId="0" applyFont="1" applyBorder="1" applyAlignment="1">
      <alignment wrapText="1"/>
    </xf>
    <xf numFmtId="3" fontId="18" fillId="0" borderId="2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0" fontId="17" fillId="0" borderId="26" xfId="0" applyFont="1" applyFill="1" applyBorder="1" applyAlignment="1">
      <alignment horizontal="center" vertical="center"/>
    </xf>
    <xf numFmtId="49" fontId="18" fillId="0" borderId="36" xfId="0" applyNumberFormat="1" applyFont="1" applyBorder="1"/>
    <xf numFmtId="0" fontId="18" fillId="0" borderId="9" xfId="0" applyFont="1" applyBorder="1" applyAlignment="1">
      <alignment wrapText="1"/>
    </xf>
    <xf numFmtId="3" fontId="18" fillId="0" borderId="36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7" fillId="0" borderId="36" xfId="0" applyFont="1" applyFill="1" applyBorder="1" applyAlignment="1">
      <alignment horizontal="center" vertical="center"/>
    </xf>
    <xf numFmtId="0" fontId="18" fillId="0" borderId="7" xfId="0" applyFont="1" applyBorder="1" applyAlignment="1">
      <alignment wrapText="1"/>
    </xf>
    <xf numFmtId="0" fontId="35" fillId="0" borderId="1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vertical="center"/>
    </xf>
    <xf numFmtId="0" fontId="37" fillId="0" borderId="17" xfId="0" applyFont="1" applyBorder="1" applyAlignment="1">
      <alignment wrapText="1"/>
    </xf>
    <xf numFmtId="0" fontId="37" fillId="0" borderId="18" xfId="0" applyFont="1" applyBorder="1" applyAlignment="1">
      <alignment horizontal="left"/>
    </xf>
    <xf numFmtId="49" fontId="18" fillId="0" borderId="8" xfId="0" applyNumberFormat="1" applyFont="1" applyBorder="1"/>
    <xf numFmtId="0" fontId="41" fillId="0" borderId="18" xfId="0" applyFont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4" fillId="0" borderId="17" xfId="0" applyFont="1" applyBorder="1"/>
    <xf numFmtId="0" fontId="18" fillId="0" borderId="36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/>
    </xf>
    <xf numFmtId="3" fontId="17" fillId="0" borderId="18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3" fontId="34" fillId="0" borderId="63" xfId="0" applyNumberFormat="1" applyFont="1" applyBorder="1" applyAlignment="1" applyProtection="1">
      <alignment horizontal="center" vertical="center"/>
    </xf>
    <xf numFmtId="0" fontId="35" fillId="0" borderId="9" xfId="0" applyFont="1" applyFill="1" applyBorder="1" applyAlignment="1">
      <alignment vertical="center" wrapText="1"/>
    </xf>
    <xf numFmtId="49" fontId="18" fillId="0" borderId="0" xfId="0" applyNumberFormat="1" applyFont="1" applyBorder="1"/>
    <xf numFmtId="0" fontId="18" fillId="0" borderId="0" xfId="0" applyFont="1" applyBorder="1" applyAlignment="1">
      <alignment wrapText="1"/>
    </xf>
    <xf numFmtId="0" fontId="35" fillId="0" borderId="0" xfId="0" applyFont="1" applyFill="1" applyBorder="1" applyAlignment="1">
      <alignment vertical="center"/>
    </xf>
    <xf numFmtId="49" fontId="18" fillId="0" borderId="17" xfId="0" applyNumberFormat="1" applyFont="1" applyBorder="1" applyAlignment="1">
      <alignment horizontal="left"/>
    </xf>
    <xf numFmtId="49" fontId="18" fillId="0" borderId="7" xfId="0" applyNumberFormat="1" applyFont="1" applyBorder="1"/>
    <xf numFmtId="3" fontId="17" fillId="0" borderId="0" xfId="0" applyNumberFormat="1" applyFont="1" applyBorder="1" applyAlignment="1">
      <alignment horizontal="center"/>
    </xf>
    <xf numFmtId="3" fontId="18" fillId="0" borderId="17" xfId="0" applyNumberFormat="1" applyFont="1" applyBorder="1"/>
    <xf numFmtId="0" fontId="18" fillId="0" borderId="18" xfId="0" applyFont="1" applyBorder="1" applyAlignment="1">
      <alignment horizontal="left" wrapText="1"/>
    </xf>
    <xf numFmtId="0" fontId="18" fillId="0" borderId="36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0" fontId="18" fillId="0" borderId="17" xfId="0" applyFont="1" applyFill="1" applyBorder="1" applyAlignment="1">
      <alignment horizontal="left" vertical="center"/>
    </xf>
    <xf numFmtId="49" fontId="18" fillId="5" borderId="17" xfId="0" applyNumberFormat="1" applyFont="1" applyFill="1" applyBorder="1"/>
    <xf numFmtId="0" fontId="18" fillId="5" borderId="18" xfId="0" applyFont="1" applyFill="1" applyBorder="1" applyAlignment="1">
      <alignment wrapText="1"/>
    </xf>
    <xf numFmtId="0" fontId="56" fillId="5" borderId="8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7" fillId="0" borderId="18" xfId="0" applyFont="1" applyBorder="1" applyAlignment="1">
      <alignment wrapText="1"/>
    </xf>
    <xf numFmtId="0" fontId="18" fillId="0" borderId="18" xfId="0" quotePrefix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8" xfId="0" quotePrefix="1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18" fillId="0" borderId="18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0" fontId="57" fillId="0" borderId="18" xfId="0" applyFont="1" applyBorder="1"/>
    <xf numFmtId="0" fontId="18" fillId="0" borderId="0" xfId="0" applyFont="1" applyAlignment="1">
      <alignment horizontal="center"/>
    </xf>
    <xf numFmtId="0" fontId="35" fillId="0" borderId="40" xfId="0" applyFont="1" applyBorder="1"/>
    <xf numFmtId="0" fontId="35" fillId="0" borderId="8" xfId="0" applyFont="1" applyFill="1" applyBorder="1" applyAlignment="1">
      <alignment vertical="center"/>
    </xf>
    <xf numFmtId="3" fontId="18" fillId="0" borderId="18" xfId="0" applyNumberFormat="1" applyFont="1" applyBorder="1" applyAlignment="1">
      <alignment horizontal="left" wrapText="1"/>
    </xf>
    <xf numFmtId="0" fontId="41" fillId="0" borderId="18" xfId="0" applyFont="1" applyBorder="1" applyAlignment="1" applyProtection="1">
      <alignment horizontal="center" vertical="center" wrapText="1"/>
    </xf>
    <xf numFmtId="0" fontId="18" fillId="0" borderId="8" xfId="0" applyFont="1" applyBorder="1"/>
    <xf numFmtId="0" fontId="18" fillId="0" borderId="40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5" fillId="0" borderId="4" xfId="43" applyNumberFormat="1" applyFont="1" applyBorder="1" applyAlignment="1" applyProtection="1">
      <alignment horizontal="left" vertical="center" inden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8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16" fontId="17" fillId="5" borderId="17" xfId="0" applyNumberFormat="1" applyFont="1" applyFill="1" applyBorder="1" applyAlignment="1">
      <alignment vertical="center"/>
    </xf>
    <xf numFmtId="16" fontId="17" fillId="5" borderId="16" xfId="0" applyNumberFormat="1" applyFont="1" applyFill="1" applyBorder="1" applyAlignment="1">
      <alignment vertical="center"/>
    </xf>
    <xf numFmtId="3" fontId="17" fillId="0" borderId="64" xfId="0" applyNumberFormat="1" applyFont="1" applyBorder="1" applyAlignment="1" applyProtection="1">
      <alignment horizontal="center" vertical="center"/>
    </xf>
    <xf numFmtId="49" fontId="17" fillId="0" borderId="7" xfId="0" applyNumberFormat="1" applyFont="1" applyBorder="1"/>
    <xf numFmtId="0" fontId="17" fillId="0" borderId="8" xfId="0" applyFont="1" applyBorder="1" applyAlignment="1">
      <alignment wrapText="1"/>
    </xf>
    <xf numFmtId="3" fontId="17" fillId="0" borderId="10" xfId="0" applyNumberFormat="1" applyFont="1" applyBorder="1" applyAlignment="1">
      <alignment horizontal="center"/>
    </xf>
    <xf numFmtId="49" fontId="17" fillId="0" borderId="0" xfId="0" applyNumberFormat="1" applyFont="1" applyBorder="1"/>
    <xf numFmtId="0" fontId="17" fillId="0" borderId="10" xfId="0" applyFont="1" applyBorder="1" applyAlignment="1">
      <alignment wrapText="1"/>
    </xf>
    <xf numFmtId="3" fontId="18" fillId="0" borderId="18" xfId="0" applyNumberFormat="1" applyFont="1" applyBorder="1" applyAlignment="1">
      <alignment wrapText="1"/>
    </xf>
    <xf numFmtId="0" fontId="18" fillId="0" borderId="1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vertical="center"/>
    </xf>
    <xf numFmtId="0" fontId="18" fillId="0" borderId="36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36" xfId="0" applyFont="1" applyBorder="1" applyAlignment="1">
      <alignment horizontal="left" vertical="justify"/>
    </xf>
    <xf numFmtId="49" fontId="18" fillId="0" borderId="18" xfId="0" applyNumberFormat="1" applyFont="1" applyBorder="1" applyAlignment="1">
      <alignment horizontal="center" vertical="center"/>
    </xf>
    <xf numFmtId="16" fontId="18" fillId="0" borderId="17" xfId="0" quotePrefix="1" applyNumberFormat="1" applyFont="1" applyBorder="1" applyAlignment="1">
      <alignment vertical="center"/>
    </xf>
    <xf numFmtId="16" fontId="18" fillId="0" borderId="8" xfId="0" applyNumberFormat="1" applyFont="1" applyBorder="1" applyAlignment="1">
      <alignment vertical="center"/>
    </xf>
    <xf numFmtId="16" fontId="17" fillId="5" borderId="8" xfId="0" applyNumberFormat="1" applyFont="1" applyFill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16" fontId="18" fillId="5" borderId="17" xfId="0" applyNumberFormat="1" applyFont="1" applyFill="1" applyBorder="1" applyAlignment="1">
      <alignment vertical="center"/>
    </xf>
    <xf numFmtId="16" fontId="18" fillId="5" borderId="8" xfId="0" applyNumberFormat="1" applyFont="1" applyFill="1" applyBorder="1" applyAlignment="1">
      <alignment vertical="center"/>
    </xf>
    <xf numFmtId="0" fontId="18" fillId="0" borderId="26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3" fontId="17" fillId="0" borderId="63" xfId="0" applyNumberFormat="1" applyFont="1" applyBorder="1" applyAlignment="1" applyProtection="1">
      <alignment horizontal="center" vertical="center"/>
    </xf>
    <xf numFmtId="3" fontId="17" fillId="0" borderId="18" xfId="0" applyNumberFormat="1" applyFont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51" xfId="17" applyFont="1" applyBorder="1" applyAlignment="1">
      <alignment horizontal="center" vertical="center"/>
    </xf>
    <xf numFmtId="16" fontId="17" fillId="0" borderId="18" xfId="0" quotePrefix="1" applyNumberFormat="1" applyFont="1" applyBorder="1" applyAlignment="1">
      <alignment horizontal="left" vertical="center"/>
    </xf>
    <xf numFmtId="0" fontId="17" fillId="0" borderId="18" xfId="17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40" xfId="0" applyFont="1" applyBorder="1" applyAlignment="1">
      <alignment vertical="center"/>
    </xf>
    <xf numFmtId="0" fontId="18" fillId="0" borderId="36" xfId="0" applyFont="1" applyBorder="1" applyAlignment="1">
      <alignment horizontal="center" vertical="center"/>
    </xf>
    <xf numFmtId="16" fontId="21" fillId="0" borderId="17" xfId="0" quotePrefix="1" applyNumberFormat="1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14" borderId="14" xfId="0" applyFont="1" applyFill="1" applyBorder="1" applyAlignment="1">
      <alignment vertical="center"/>
    </xf>
    <xf numFmtId="3" fontId="17" fillId="0" borderId="88" xfId="0" applyNumberFormat="1" applyFont="1" applyFill="1" applyBorder="1" applyAlignment="1">
      <alignment horizontal="center" vertical="center"/>
    </xf>
    <xf numFmtId="0" fontId="18" fillId="14" borderId="8" xfId="0" applyFont="1" applyFill="1" applyBorder="1" applyAlignment="1">
      <alignment vertical="center"/>
    </xf>
    <xf numFmtId="16" fontId="18" fillId="14" borderId="89" xfId="0" applyNumberFormat="1" applyFont="1" applyFill="1" applyBorder="1" applyAlignment="1">
      <alignment vertical="center"/>
    </xf>
    <xf numFmtId="3" fontId="17" fillId="0" borderId="90" xfId="0" applyNumberFormat="1" applyFont="1" applyFill="1" applyBorder="1" applyAlignment="1">
      <alignment horizontal="center" vertical="center"/>
    </xf>
    <xf numFmtId="164" fontId="45" fillId="2" borderId="4" xfId="48" applyNumberFormat="1" applyFont="1" applyFill="1" applyBorder="1" applyProtection="1">
      <alignment vertical="center"/>
    </xf>
    <xf numFmtId="164" fontId="45" fillId="2" borderId="27" xfId="48" applyNumberFormat="1" applyFont="1" applyFill="1" applyBorder="1" applyAlignment="1" applyProtection="1">
      <alignment horizontal="right" vertical="center"/>
    </xf>
    <xf numFmtId="3" fontId="21" fillId="0" borderId="3" xfId="43" applyNumberFormat="1" applyFont="1" applyBorder="1" applyAlignment="1" applyProtection="1">
      <alignment horizontal="left" vertical="center" indent="1"/>
    </xf>
    <xf numFmtId="0" fontId="58" fillId="5" borderId="0" xfId="9" applyFont="1" applyFill="1" applyAlignment="1" applyProtection="1"/>
    <xf numFmtId="0" fontId="37" fillId="0" borderId="0" xfId="16" applyFont="1"/>
    <xf numFmtId="3" fontId="34" fillId="0" borderId="3" xfId="43" applyNumberFormat="1" applyFont="1" applyBorder="1" applyAlignment="1" applyProtection="1">
      <alignment horizontal="left" vertical="center"/>
    </xf>
    <xf numFmtId="0" fontId="43" fillId="0" borderId="0" xfId="0" applyFont="1"/>
    <xf numFmtId="3" fontId="37" fillId="0" borderId="0" xfId="16" applyNumberFormat="1" applyFont="1"/>
    <xf numFmtId="0" fontId="42" fillId="0" borderId="0" xfId="16" applyFont="1"/>
    <xf numFmtId="0" fontId="42" fillId="0" borderId="0" xfId="0" applyFont="1"/>
    <xf numFmtId="2" fontId="37" fillId="0" borderId="0" xfId="16" applyNumberFormat="1" applyFont="1"/>
    <xf numFmtId="3" fontId="18" fillId="0" borderId="0" xfId="0" applyNumberFormat="1" applyFont="1"/>
    <xf numFmtId="3" fontId="18" fillId="0" borderId="0" xfId="15" applyNumberFormat="1" applyFont="1"/>
    <xf numFmtId="0" fontId="25" fillId="0" borderId="26" xfId="0" applyFont="1" applyBorder="1" applyAlignment="1">
      <alignment horizontal="center" vertical="center" wrapText="1"/>
    </xf>
    <xf numFmtId="0" fontId="18" fillId="0" borderId="36" xfId="0" applyFont="1" applyBorder="1"/>
    <xf numFmtId="0" fontId="18" fillId="0" borderId="18" xfId="0" applyFont="1" applyBorder="1" applyAlignment="1"/>
    <xf numFmtId="0" fontId="18" fillId="0" borderId="26" xfId="0" applyFont="1" applyBorder="1"/>
    <xf numFmtId="0" fontId="18" fillId="15" borderId="18" xfId="0" applyFont="1" applyFill="1" applyBorder="1"/>
    <xf numFmtId="0" fontId="25" fillId="15" borderId="8" xfId="0" applyFont="1" applyFill="1" applyBorder="1"/>
    <xf numFmtId="164" fontId="45" fillId="2" borderId="4" xfId="49" applyNumberFormat="1" applyFont="1" applyFill="1" applyBorder="1" applyProtection="1">
      <alignment vertical="center"/>
      <protection hidden="1"/>
    </xf>
    <xf numFmtId="164" fontId="45" fillId="2" borderId="27" xfId="49" applyNumberFormat="1" applyFont="1" applyFill="1" applyBorder="1" applyAlignment="1" applyProtection="1">
      <alignment horizontal="right" vertical="center"/>
      <protection hidden="1"/>
    </xf>
    <xf numFmtId="165" fontId="35" fillId="0" borderId="4" xfId="45" applyNumberFormat="1" applyFont="1" applyBorder="1" applyAlignment="1" applyProtection="1">
      <alignment horizontal="left" vertical="center" indent="1"/>
      <protection hidden="1"/>
    </xf>
    <xf numFmtId="165" fontId="35" fillId="0" borderId="3" xfId="45" applyNumberFormat="1" applyFont="1" applyBorder="1" applyAlignment="1" applyProtection="1">
      <alignment horizontal="left" vertical="center" indent="1"/>
      <protection hidden="1"/>
    </xf>
    <xf numFmtId="165" fontId="21" fillId="0" borderId="3" xfId="45" applyNumberFormat="1" applyFont="1" applyBorder="1" applyAlignment="1" applyProtection="1">
      <alignment horizontal="left" vertical="center" indent="1"/>
      <protection hidden="1"/>
    </xf>
    <xf numFmtId="165" fontId="21" fillId="0" borderId="3" xfId="45" applyNumberFormat="1" applyFont="1" applyFill="1" applyBorder="1" applyAlignment="1" applyProtection="1">
      <alignment horizontal="left" vertical="center" indent="1"/>
      <protection hidden="1"/>
    </xf>
    <xf numFmtId="3" fontId="21" fillId="0" borderId="27" xfId="45" applyNumberFormat="1" applyFont="1" applyFill="1" applyBorder="1" applyAlignment="1" applyProtection="1">
      <alignment horizontal="left" vertical="center" indent="1"/>
      <protection hidden="1"/>
    </xf>
    <xf numFmtId="3" fontId="18" fillId="0" borderId="0" xfId="13" applyNumberFormat="1" applyFont="1" applyFill="1" applyProtection="1">
      <protection hidden="1"/>
    </xf>
    <xf numFmtId="0" fontId="18" fillId="0" borderId="0" xfId="13" applyFont="1" applyFill="1" applyProtection="1">
      <protection hidden="1"/>
    </xf>
    <xf numFmtId="0" fontId="37" fillId="0" borderId="0" xfId="41" applyFont="1" applyProtection="1">
      <protection hidden="1"/>
    </xf>
    <xf numFmtId="165" fontId="21" fillId="0" borderId="27" xfId="45" applyNumberFormat="1" applyFont="1" applyFill="1" applyBorder="1" applyAlignment="1" applyProtection="1">
      <alignment horizontal="left" vertical="center" indent="1"/>
      <protection hidden="1"/>
    </xf>
    <xf numFmtId="165" fontId="34" fillId="0" borderId="4" xfId="45" applyNumberFormat="1" applyFont="1" applyBorder="1" applyAlignment="1" applyProtection="1">
      <alignment horizontal="left" vertical="center"/>
      <protection hidden="1"/>
    </xf>
    <xf numFmtId="165" fontId="34" fillId="0" borderId="3" xfId="45" applyNumberFormat="1" applyFont="1" applyBorder="1" applyAlignment="1" applyProtection="1">
      <alignment horizontal="left" vertical="center"/>
      <protection hidden="1"/>
    </xf>
    <xf numFmtId="0" fontId="25" fillId="0" borderId="18" xfId="13" applyFont="1" applyBorder="1" applyAlignment="1" applyProtection="1">
      <alignment horizontal="center" vertical="center"/>
      <protection hidden="1"/>
    </xf>
    <xf numFmtId="166" fontId="25" fillId="0" borderId="18" xfId="13" applyNumberFormat="1" applyFont="1" applyBorder="1" applyAlignment="1" applyProtection="1">
      <alignment horizontal="center" vertical="center" wrapText="1"/>
      <protection hidden="1"/>
    </xf>
    <xf numFmtId="0" fontId="25" fillId="0" borderId="18" xfId="13" applyFont="1" applyBorder="1" applyAlignment="1" applyProtection="1">
      <alignment horizontal="center" vertical="center" wrapText="1"/>
      <protection hidden="1"/>
    </xf>
    <xf numFmtId="0" fontId="17" fillId="16" borderId="18" xfId="13" applyFont="1" applyFill="1" applyBorder="1" applyProtection="1">
      <protection hidden="1"/>
    </xf>
    <xf numFmtId="3" fontId="17" fillId="16" borderId="18" xfId="13" applyNumberFormat="1" applyFont="1" applyFill="1" applyBorder="1" applyProtection="1">
      <protection hidden="1"/>
    </xf>
    <xf numFmtId="3" fontId="17" fillId="16" borderId="18" xfId="13" applyNumberFormat="1" applyFont="1" applyFill="1" applyBorder="1" applyAlignment="1" applyProtection="1">
      <alignment horizontal="right"/>
      <protection hidden="1"/>
    </xf>
    <xf numFmtId="49" fontId="41" fillId="0" borderId="18" xfId="29" applyNumberFormat="1" applyFont="1" applyBorder="1" applyAlignment="1" applyProtection="1">
      <protection hidden="1"/>
    </xf>
    <xf numFmtId="0" fontId="41" fillId="0" borderId="18" xfId="29" applyFont="1" applyBorder="1" applyProtection="1">
      <protection hidden="1"/>
    </xf>
    <xf numFmtId="0" fontId="18" fillId="0" borderId="18" xfId="13" applyFont="1" applyFill="1" applyBorder="1" applyProtection="1">
      <protection hidden="1"/>
    </xf>
    <xf numFmtId="3" fontId="18" fillId="0" borderId="18" xfId="13" applyNumberFormat="1" applyFont="1" applyFill="1" applyBorder="1" applyProtection="1">
      <protection hidden="1"/>
    </xf>
    <xf numFmtId="3" fontId="18" fillId="0" borderId="18" xfId="13" applyNumberFormat="1" applyFont="1" applyFill="1" applyBorder="1" applyAlignment="1" applyProtection="1">
      <alignment horizontal="right"/>
      <protection hidden="1"/>
    </xf>
    <xf numFmtId="3" fontId="17" fillId="16" borderId="18" xfId="23" applyNumberFormat="1" applyFont="1" applyFill="1" applyBorder="1" applyProtection="1">
      <protection hidden="1"/>
    </xf>
    <xf numFmtId="0" fontId="18" fillId="5" borderId="18" xfId="23" applyFont="1" applyFill="1" applyBorder="1" applyProtection="1">
      <protection hidden="1"/>
    </xf>
    <xf numFmtId="49" fontId="41" fillId="5" borderId="18" xfId="29" applyNumberFormat="1" applyFont="1" applyFill="1" applyBorder="1" applyAlignment="1" applyProtection="1">
      <protection hidden="1"/>
    </xf>
    <xf numFmtId="3" fontId="17" fillId="5" borderId="18" xfId="23" applyNumberFormat="1" applyFont="1" applyFill="1" applyBorder="1" applyProtection="1">
      <protection hidden="1"/>
    </xf>
    <xf numFmtId="0" fontId="18" fillId="0" borderId="18" xfId="23" applyFont="1" applyBorder="1" applyProtection="1">
      <protection hidden="1"/>
    </xf>
    <xf numFmtId="3" fontId="18" fillId="5" borderId="18" xfId="23" applyNumberFormat="1" applyFont="1" applyFill="1" applyBorder="1" applyProtection="1">
      <protection hidden="1"/>
    </xf>
    <xf numFmtId="3" fontId="18" fillId="0" borderId="18" xfId="23" applyNumberFormat="1" applyFont="1" applyFill="1" applyBorder="1" applyProtection="1">
      <protection hidden="1"/>
    </xf>
    <xf numFmtId="49" fontId="18" fillId="0" borderId="18" xfId="29" applyNumberFormat="1" applyFont="1" applyBorder="1" applyAlignment="1" applyProtection="1">
      <protection hidden="1"/>
    </xf>
    <xf numFmtId="0" fontId="18" fillId="0" borderId="18" xfId="23" applyFont="1" applyFill="1" applyBorder="1" applyProtection="1">
      <protection hidden="1"/>
    </xf>
    <xf numFmtId="49" fontId="41" fillId="0" borderId="18" xfId="29" applyNumberFormat="1" applyFont="1" applyFill="1" applyBorder="1" applyAlignment="1" applyProtection="1">
      <alignment wrapText="1"/>
      <protection hidden="1"/>
    </xf>
    <xf numFmtId="3" fontId="17" fillId="0" borderId="18" xfId="13" applyNumberFormat="1" applyFont="1" applyFill="1" applyBorder="1" applyAlignment="1" applyProtection="1">
      <alignment horizontal="right"/>
      <protection hidden="1"/>
    </xf>
    <xf numFmtId="0" fontId="17" fillId="0" borderId="18" xfId="13" applyFont="1" applyFill="1" applyBorder="1" applyProtection="1">
      <protection hidden="1"/>
    </xf>
    <xf numFmtId="3" fontId="17" fillId="0" borderId="18" xfId="23" applyNumberFormat="1" applyFont="1" applyFill="1" applyBorder="1" applyProtection="1">
      <protection hidden="1"/>
    </xf>
    <xf numFmtId="0" fontId="43" fillId="0" borderId="0" xfId="41" applyFont="1" applyProtection="1">
      <protection hidden="1"/>
    </xf>
    <xf numFmtId="0" fontId="41" fillId="0" borderId="18" xfId="23" applyFont="1" applyFill="1" applyBorder="1" applyProtection="1">
      <protection hidden="1"/>
    </xf>
    <xf numFmtId="0" fontId="38" fillId="0" borderId="18" xfId="13" applyFont="1" applyFill="1" applyBorder="1" applyProtection="1">
      <protection locked="0"/>
    </xf>
    <xf numFmtId="3" fontId="38" fillId="0" borderId="18" xfId="23" applyNumberFormat="1" applyFont="1" applyFill="1" applyBorder="1" applyProtection="1">
      <protection locked="0"/>
    </xf>
    <xf numFmtId="3" fontId="41" fillId="0" borderId="18" xfId="13" applyNumberFormat="1" applyFont="1" applyFill="1" applyBorder="1" applyAlignment="1" applyProtection="1">
      <alignment horizontal="right"/>
      <protection hidden="1"/>
    </xf>
    <xf numFmtId="0" fontId="37" fillId="0" borderId="0" xfId="41" applyFont="1" applyFill="1" applyBorder="1" applyProtection="1">
      <protection hidden="1"/>
    </xf>
    <xf numFmtId="0" fontId="18" fillId="0" borderId="18" xfId="23" applyFont="1" applyBorder="1" applyAlignment="1" applyProtection="1">
      <alignment horizontal="left"/>
      <protection hidden="1"/>
    </xf>
    <xf numFmtId="49" fontId="41" fillId="16" borderId="18" xfId="29" applyNumberFormat="1" applyFont="1" applyFill="1" applyBorder="1" applyAlignment="1" applyProtection="1">
      <protection hidden="1"/>
    </xf>
    <xf numFmtId="3" fontId="18" fillId="0" borderId="18" xfId="13" applyNumberFormat="1" applyFont="1" applyFill="1" applyBorder="1" applyAlignment="1" applyProtection="1">
      <protection hidden="1"/>
    </xf>
    <xf numFmtId="49" fontId="38" fillId="16" borderId="18" xfId="29" applyNumberFormat="1" applyFont="1" applyFill="1" applyBorder="1" applyAlignment="1" applyProtection="1">
      <protection hidden="1"/>
    </xf>
    <xf numFmtId="0" fontId="37" fillId="0" borderId="18" xfId="41" applyFont="1" applyBorder="1" applyProtection="1">
      <protection hidden="1"/>
    </xf>
    <xf numFmtId="3" fontId="37" fillId="0" borderId="0" xfId="41" applyNumberFormat="1" applyFont="1" applyProtection="1">
      <protection hidden="1"/>
    </xf>
    <xf numFmtId="0" fontId="61" fillId="0" borderId="0" xfId="41" applyFont="1" applyProtection="1">
      <protection hidden="1"/>
    </xf>
    <xf numFmtId="0" fontId="18" fillId="0" borderId="0" xfId="23" applyFont="1" applyAlignment="1" applyProtection="1">
      <alignment horizontal="left"/>
    </xf>
    <xf numFmtId="0" fontId="17" fillId="0" borderId="18" xfId="0" applyFont="1" applyBorder="1" applyAlignment="1">
      <alignment horizontal="center"/>
    </xf>
    <xf numFmtId="0" fontId="26" fillId="0" borderId="0" xfId="0" applyFont="1" applyProtection="1"/>
    <xf numFmtId="0" fontId="41" fillId="0" borderId="0" xfId="0" applyFont="1" applyFill="1" applyProtection="1"/>
    <xf numFmtId="0" fontId="26" fillId="0" borderId="0" xfId="0" applyFont="1" applyBorder="1" applyProtection="1"/>
    <xf numFmtId="0" fontId="18" fillId="0" borderId="0" xfId="0" applyFont="1" applyProtection="1"/>
    <xf numFmtId="0" fontId="56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18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8" fillId="0" borderId="0" xfId="0" applyFont="1" applyFill="1" applyProtection="1"/>
    <xf numFmtId="0" fontId="41" fillId="0" borderId="18" xfId="0" applyFont="1" applyFill="1" applyBorder="1" applyProtection="1">
      <protection locked="0"/>
    </xf>
    <xf numFmtId="0" fontId="41" fillId="0" borderId="18" xfId="0" applyFont="1" applyFill="1" applyBorder="1" applyProtection="1"/>
    <xf numFmtId="0" fontId="56" fillId="0" borderId="18" xfId="0" applyFont="1" applyFill="1" applyBorder="1" applyAlignment="1" applyProtection="1">
      <alignment horizontal="center" vertical="center" wrapText="1"/>
      <protection locked="0"/>
    </xf>
    <xf numFmtId="0" fontId="62" fillId="0" borderId="18" xfId="0" applyFont="1" applyBorder="1" applyProtection="1"/>
    <xf numFmtId="0" fontId="41" fillId="0" borderId="18" xfId="0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</xf>
    <xf numFmtId="0" fontId="56" fillId="0" borderId="18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</xf>
    <xf numFmtId="0" fontId="17" fillId="0" borderId="0" xfId="37" applyFont="1"/>
    <xf numFmtId="0" fontId="18" fillId="0" borderId="0" xfId="37" applyFont="1"/>
    <xf numFmtId="165" fontId="35" fillId="0" borderId="4" xfId="43" applyNumberFormat="1" applyFont="1" applyFill="1" applyBorder="1" applyAlignment="1" applyProtection="1">
      <alignment horizontal="left" vertical="center" indent="1"/>
      <protection locked="0"/>
    </xf>
    <xf numFmtId="3" fontId="18" fillId="0" borderId="0" xfId="37" applyNumberFormat="1" applyFont="1"/>
    <xf numFmtId="0" fontId="25" fillId="0" borderId="91" xfId="37" applyFont="1" applyBorder="1"/>
    <xf numFmtId="0" fontId="25" fillId="0" borderId="92" xfId="37" applyFont="1" applyBorder="1"/>
    <xf numFmtId="0" fontId="25" fillId="0" borderId="93" xfId="37" applyFont="1" applyBorder="1"/>
    <xf numFmtId="0" fontId="25" fillId="0" borderId="94" xfId="37" applyFont="1" applyBorder="1"/>
    <xf numFmtId="0" fontId="25" fillId="0" borderId="95" xfId="37" applyFont="1" applyBorder="1"/>
    <xf numFmtId="0" fontId="18" fillId="0" borderId="69" xfId="37" applyFont="1" applyBorder="1"/>
    <xf numFmtId="0" fontId="18" fillId="0" borderId="36" xfId="37" applyFont="1" applyBorder="1" applyAlignment="1">
      <alignment horizontal="center"/>
    </xf>
    <xf numFmtId="0" fontId="18" fillId="0" borderId="96" xfId="37" applyFont="1" applyBorder="1" applyAlignment="1">
      <alignment horizontal="center"/>
    </xf>
    <xf numFmtId="0" fontId="18" fillId="0" borderId="96" xfId="37" applyFont="1" applyBorder="1" applyAlignment="1" applyProtection="1">
      <alignment horizontal="center"/>
      <protection locked="0"/>
    </xf>
    <xf numFmtId="0" fontId="18" fillId="0" borderId="18" xfId="37" applyFont="1" applyBorder="1" applyAlignment="1">
      <alignment horizontal="center"/>
    </xf>
    <xf numFmtId="0" fontId="18" fillId="0" borderId="28" xfId="37" applyFont="1" applyBorder="1" applyAlignment="1"/>
    <xf numFmtId="0" fontId="18" fillId="0" borderId="8" xfId="37" applyFont="1" applyBorder="1"/>
    <xf numFmtId="0" fontId="18" fillId="0" borderId="18" xfId="37" applyFont="1" applyBorder="1"/>
    <xf numFmtId="0" fontId="18" fillId="0" borderId="18" xfId="37" applyNumberFormat="1" applyFont="1" applyBorder="1" applyAlignment="1" applyProtection="1">
      <alignment horizontal="center"/>
      <protection locked="0"/>
    </xf>
    <xf numFmtId="3" fontId="18" fillId="0" borderId="18" xfId="37" applyNumberFormat="1" applyFont="1" applyBorder="1" applyAlignment="1">
      <alignment horizontal="center"/>
    </xf>
    <xf numFmtId="0" fontId="18" fillId="0" borderId="97" xfId="37" applyFont="1" applyBorder="1" applyAlignment="1"/>
    <xf numFmtId="0" fontId="18" fillId="0" borderId="29" xfId="37" applyFont="1" applyBorder="1" applyAlignment="1"/>
    <xf numFmtId="0" fontId="18" fillId="0" borderId="26" xfId="37" applyFont="1" applyBorder="1"/>
    <xf numFmtId="0" fontId="18" fillId="0" borderId="26" xfId="37" applyNumberFormat="1" applyFont="1" applyBorder="1" applyAlignment="1" applyProtection="1">
      <alignment horizontal="center"/>
      <protection locked="0"/>
    </xf>
    <xf numFmtId="3" fontId="18" fillId="0" borderId="26" xfId="37" applyNumberFormat="1" applyFont="1" applyBorder="1" applyAlignment="1" applyProtection="1">
      <alignment horizontal="center"/>
      <protection locked="0"/>
    </xf>
    <xf numFmtId="3" fontId="18" fillId="0" borderId="26" xfId="37" applyNumberFormat="1" applyFont="1" applyBorder="1" applyAlignment="1">
      <alignment horizontal="center"/>
    </xf>
    <xf numFmtId="0" fontId="18" fillId="0" borderId="98" xfId="37" applyFont="1" applyBorder="1"/>
    <xf numFmtId="0" fontId="18" fillId="0" borderId="99" xfId="37" applyFont="1" applyBorder="1"/>
    <xf numFmtId="0" fontId="17" fillId="0" borderId="99" xfId="37" applyFont="1" applyBorder="1"/>
    <xf numFmtId="3" fontId="17" fillId="0" borderId="99" xfId="37" applyNumberFormat="1" applyFont="1" applyBorder="1" applyAlignment="1">
      <alignment horizontal="center"/>
    </xf>
    <xf numFmtId="0" fontId="18" fillId="0" borderId="18" xfId="37" applyNumberFormat="1" applyFont="1" applyBorder="1" applyAlignment="1">
      <alignment horizontal="center"/>
    </xf>
    <xf numFmtId="0" fontId="18" fillId="0" borderId="26" xfId="37" applyNumberFormat="1" applyFont="1" applyBorder="1" applyAlignment="1">
      <alignment horizontal="center"/>
    </xf>
    <xf numFmtId="0" fontId="18" fillId="0" borderId="35" xfId="37" applyNumberFormat="1" applyFont="1" applyBorder="1" applyAlignment="1">
      <alignment horizontal="center"/>
    </xf>
    <xf numFmtId="3" fontId="18" fillId="0" borderId="36" xfId="37" applyNumberFormat="1" applyFont="1" applyBorder="1" applyAlignment="1">
      <alignment horizontal="center"/>
    </xf>
    <xf numFmtId="0" fontId="18" fillId="0" borderId="0" xfId="0" applyFont="1" applyBorder="1" applyAlignment="1"/>
    <xf numFmtId="165" fontId="35" fillId="0" borderId="4" xfId="43" applyNumberFormat="1" applyFont="1" applyBorder="1" applyAlignment="1" applyProtection="1">
      <alignment horizontal="left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86" xfId="0" applyNumberFormat="1" applyFont="1" applyBorder="1" applyAlignment="1"/>
    <xf numFmtId="49" fontId="18" fillId="0" borderId="13" xfId="0" applyNumberFormat="1" applyFont="1" applyBorder="1" applyAlignment="1"/>
    <xf numFmtId="49" fontId="18" fillId="0" borderId="14" xfId="0" applyNumberFormat="1" applyFont="1" applyBorder="1" applyAlignment="1"/>
    <xf numFmtId="0" fontId="35" fillId="0" borderId="18" xfId="0" applyFont="1" applyBorder="1" applyAlignment="1">
      <alignment horizontal="left" vertical="center" wrapText="1"/>
    </xf>
    <xf numFmtId="49" fontId="18" fillId="5" borderId="18" xfId="0" applyNumberFormat="1" applyFont="1" applyFill="1" applyBorder="1" applyAlignment="1">
      <alignment horizontal="center"/>
    </xf>
    <xf numFmtId="49" fontId="18" fillId="0" borderId="17" xfId="0" applyNumberFormat="1" applyFont="1" applyBorder="1" applyAlignment="1"/>
    <xf numFmtId="49" fontId="18" fillId="0" borderId="7" xfId="0" applyNumberFormat="1" applyFont="1" applyBorder="1" applyAlignment="1"/>
    <xf numFmtId="49" fontId="18" fillId="0" borderId="8" xfId="0" applyNumberFormat="1" applyFont="1" applyBorder="1" applyAlignment="1"/>
    <xf numFmtId="49" fontId="18" fillId="0" borderId="15" xfId="0" applyNumberFormat="1" applyFont="1" applyBorder="1" applyAlignment="1"/>
    <xf numFmtId="49" fontId="18" fillId="0" borderId="16" xfId="0" applyNumberFormat="1" applyFont="1" applyBorder="1" applyAlignment="1"/>
    <xf numFmtId="49" fontId="18" fillId="0" borderId="100" xfId="0" applyNumberFormat="1" applyFont="1" applyBorder="1" applyAlignment="1"/>
    <xf numFmtId="0" fontId="35" fillId="0" borderId="64" xfId="0" applyFont="1" applyBorder="1" applyAlignment="1" applyProtection="1">
      <alignment horizontal="left" vertical="center" wrapText="1"/>
    </xf>
    <xf numFmtId="0" fontId="26" fillId="0" borderId="64" xfId="0" applyFont="1" applyBorder="1" applyAlignment="1" applyProtection="1">
      <alignment horizontal="left" vertical="center" wrapText="1"/>
    </xf>
    <xf numFmtId="0" fontId="35" fillId="0" borderId="75" xfId="0" applyFont="1" applyBorder="1" applyAlignment="1" applyProtection="1">
      <alignment horizontal="left" vertical="center" wrapText="1"/>
    </xf>
    <xf numFmtId="0" fontId="26" fillId="0" borderId="75" xfId="0" applyFont="1" applyBorder="1" applyAlignment="1" applyProtection="1">
      <alignment horizontal="left" vertical="center" wrapText="1"/>
    </xf>
    <xf numFmtId="0" fontId="18" fillId="0" borderId="28" xfId="0" applyFont="1" applyBorder="1" applyAlignment="1">
      <alignment horizontal="center"/>
    </xf>
    <xf numFmtId="0" fontId="17" fillId="0" borderId="101" xfId="0" applyFont="1" applyBorder="1" applyAlignment="1"/>
    <xf numFmtId="0" fontId="17" fillId="0" borderId="102" xfId="0" applyFont="1" applyBorder="1" applyAlignment="1"/>
    <xf numFmtId="0" fontId="17" fillId="0" borderId="89" xfId="0" applyFont="1" applyBorder="1" applyAlignment="1"/>
    <xf numFmtId="0" fontId="17" fillId="0" borderId="103" xfId="0" applyFont="1" applyBorder="1" applyAlignment="1">
      <alignment horizontal="center"/>
    </xf>
    <xf numFmtId="0" fontId="25" fillId="0" borderId="0" xfId="0" applyFont="1" applyBorder="1" applyAlignment="1"/>
    <xf numFmtId="0" fontId="63" fillId="0" borderId="20" xfId="0" applyFont="1" applyFill="1" applyBorder="1" applyAlignment="1">
      <alignment horizontal="left" vertical="top" wrapText="1"/>
    </xf>
    <xf numFmtId="0" fontId="64" fillId="0" borderId="20" xfId="0" applyFont="1" applyFill="1" applyBorder="1" applyAlignment="1">
      <alignment horizontal="left" vertical="top" wrapText="1" indent="1"/>
    </xf>
    <xf numFmtId="0" fontId="0" fillId="0" borderId="20" xfId="0" applyFill="1" applyBorder="1" applyAlignment="1">
      <alignment horizontal="left" vertical="top" wrapText="1"/>
    </xf>
    <xf numFmtId="0" fontId="64" fillId="0" borderId="20" xfId="0" applyFont="1" applyFill="1" applyBorder="1" applyAlignment="1">
      <alignment horizontal="left" vertical="top" wrapText="1"/>
    </xf>
    <xf numFmtId="0" fontId="18" fillId="0" borderId="16" xfId="0" quotePrefix="1" applyFont="1" applyFill="1" applyBorder="1" applyAlignment="1">
      <alignment horizontal="left" vertical="center" wrapText="1"/>
    </xf>
    <xf numFmtId="0" fontId="18" fillId="0" borderId="18" xfId="37" applyFont="1" applyBorder="1" applyAlignment="1">
      <alignment wrapText="1"/>
    </xf>
    <xf numFmtId="0" fontId="18" fillId="0" borderId="0" xfId="23" applyFont="1" applyProtection="1"/>
    <xf numFmtId="49" fontId="18" fillId="0" borderId="0" xfId="23" applyNumberFormat="1" applyFont="1" applyFill="1" applyAlignment="1" applyProtection="1"/>
    <xf numFmtId="49" fontId="31" fillId="0" borderId="0" xfId="23" applyNumberFormat="1" applyFont="1" applyFill="1" applyAlignment="1" applyProtection="1"/>
    <xf numFmtId="0" fontId="37" fillId="0" borderId="18" xfId="0" applyFont="1" applyFill="1" applyBorder="1" applyAlignment="1" applyProtection="1">
      <alignment horizontal="center"/>
      <protection locked="0"/>
    </xf>
    <xf numFmtId="0" fontId="57" fillId="0" borderId="18" xfId="0" applyFont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 wrapText="1"/>
    </xf>
    <xf numFmtId="4" fontId="18" fillId="5" borderId="18" xfId="0" applyNumberFormat="1" applyFont="1" applyFill="1" applyBorder="1" applyAlignment="1">
      <alignment horizontal="center"/>
    </xf>
    <xf numFmtId="4" fontId="18" fillId="0" borderId="18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/>
    <xf numFmtId="4" fontId="20" fillId="0" borderId="18" xfId="0" applyNumberFormat="1" applyFont="1" applyBorder="1" applyAlignment="1">
      <alignment vertical="center"/>
    </xf>
    <xf numFmtId="0" fontId="18" fillId="15" borderId="18" xfId="0" applyFont="1" applyFill="1" applyBorder="1" applyAlignment="1">
      <alignment vertical="center"/>
    </xf>
    <xf numFmtId="0" fontId="20" fillId="0" borderId="18" xfId="0" applyFont="1" applyBorder="1"/>
    <xf numFmtId="4" fontId="34" fillId="0" borderId="104" xfId="0" applyNumberFormat="1" applyFont="1" applyFill="1" applyBorder="1" applyAlignment="1">
      <alignment horizontal="center" vertical="center"/>
    </xf>
    <xf numFmtId="165" fontId="65" fillId="0" borderId="4" xfId="43" applyNumberFormat="1" applyFont="1" applyBorder="1" applyAlignment="1" applyProtection="1">
      <alignment horizontal="left" vertical="center" indent="1"/>
    </xf>
    <xf numFmtId="165" fontId="66" fillId="0" borderId="3" xfId="43" applyNumberFormat="1" applyFont="1" applyBorder="1" applyAlignment="1" applyProtection="1">
      <alignment horizontal="left" vertical="center" indent="1"/>
    </xf>
    <xf numFmtId="165" fontId="67" fillId="0" borderId="3" xfId="43" applyNumberFormat="1" applyFont="1" applyBorder="1" applyAlignment="1" applyProtection="1">
      <alignment horizontal="left" vertical="center" indent="1"/>
    </xf>
    <xf numFmtId="165" fontId="67" fillId="0" borderId="27" xfId="43" applyNumberFormat="1" applyFont="1" applyBorder="1" applyAlignment="1" applyProtection="1">
      <alignment horizontal="left" vertical="center" indent="1"/>
    </xf>
    <xf numFmtId="165" fontId="19" fillId="0" borderId="4" xfId="43" applyNumberFormat="1" applyFont="1" applyBorder="1" applyAlignment="1" applyProtection="1">
      <alignment horizontal="left" vertical="center"/>
    </xf>
    <xf numFmtId="165" fontId="19" fillId="0" borderId="3" xfId="43" applyNumberFormat="1" applyFont="1" applyBorder="1" applyAlignment="1" applyProtection="1">
      <alignment horizontal="left" vertical="center"/>
    </xf>
    <xf numFmtId="165" fontId="19" fillId="0" borderId="27" xfId="43" applyNumberFormat="1" applyFont="1" applyBorder="1" applyAlignment="1" applyProtection="1">
      <alignment horizontal="left" vertical="center"/>
    </xf>
    <xf numFmtId="0" fontId="34" fillId="0" borderId="0" xfId="0" applyFont="1"/>
    <xf numFmtId="3" fontId="0" fillId="0" borderId="18" xfId="13" applyNumberFormat="1" applyFont="1" applyFill="1" applyBorder="1" applyAlignment="1" applyProtection="1">
      <alignment horizontal="right"/>
      <protection hidden="1"/>
    </xf>
    <xf numFmtId="0" fontId="18" fillId="0" borderId="18" xfId="13" applyFont="1" applyFill="1" applyBorder="1" applyAlignment="1" applyProtection="1">
      <alignment horizontal="center" vertical="center"/>
      <protection hidden="1"/>
    </xf>
    <xf numFmtId="3" fontId="18" fillId="0" borderId="18" xfId="13" applyNumberFormat="1" applyFont="1" applyFill="1" applyBorder="1" applyAlignment="1" applyProtection="1">
      <alignment horizontal="center" vertical="center"/>
      <protection hidden="1"/>
    </xf>
    <xf numFmtId="0" fontId="85" fillId="0" borderId="18" xfId="15" applyFont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top" wrapText="1" indent="2"/>
    </xf>
    <xf numFmtId="0" fontId="41" fillId="0" borderId="18" xfId="16" applyFont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left" vertical="center"/>
    </xf>
    <xf numFmtId="164" fontId="71" fillId="2" borderId="4" xfId="46" applyNumberFormat="1" applyFont="1" applyFill="1" applyBorder="1" applyProtection="1">
      <alignment vertical="center"/>
    </xf>
    <xf numFmtId="164" fontId="71" fillId="2" borderId="27" xfId="46" applyNumberFormat="1" applyFont="1" applyFill="1" applyBorder="1" applyAlignment="1" applyProtection="1">
      <alignment horizontal="right" vertical="center"/>
    </xf>
    <xf numFmtId="165" fontId="72" fillId="0" borderId="4" xfId="44" applyNumberFormat="1" applyFont="1" applyBorder="1" applyAlignment="1" applyProtection="1">
      <alignment horizontal="left" vertical="center" indent="1"/>
    </xf>
    <xf numFmtId="165" fontId="73" fillId="0" borderId="3" xfId="44" applyNumberFormat="1" applyFont="1" applyBorder="1" applyAlignment="1" applyProtection="1">
      <alignment horizontal="left" vertical="center" indent="1"/>
    </xf>
    <xf numFmtId="165" fontId="73" fillId="0" borderId="27" xfId="44" applyNumberFormat="1" applyFont="1" applyBorder="1" applyAlignment="1" applyProtection="1">
      <alignment horizontal="left" vertical="center" indent="1"/>
    </xf>
    <xf numFmtId="0" fontId="4" fillId="0" borderId="0" xfId="16" applyFont="1" applyFill="1" applyAlignment="1">
      <alignment horizontal="center"/>
    </xf>
    <xf numFmtId="165" fontId="5" fillId="0" borderId="4" xfId="44" applyNumberFormat="1" applyFont="1" applyBorder="1" applyAlignment="1" applyProtection="1">
      <alignment horizontal="left" vertical="center"/>
    </xf>
    <xf numFmtId="165" fontId="5" fillId="0" borderId="3" xfId="44" applyNumberFormat="1" applyFont="1" applyBorder="1" applyAlignment="1" applyProtection="1">
      <alignment horizontal="left" vertical="center"/>
    </xf>
    <xf numFmtId="165" fontId="5" fillId="0" borderId="27" xfId="44" applyNumberFormat="1" applyFont="1" applyBorder="1" applyAlignment="1" applyProtection="1">
      <alignment horizontal="left" vertical="center"/>
    </xf>
    <xf numFmtId="0" fontId="4" fillId="0" borderId="0" xfId="16" applyFont="1" applyBorder="1"/>
    <xf numFmtId="0" fontId="4" fillId="0" borderId="0" xfId="16" applyFont="1"/>
    <xf numFmtId="0" fontId="52" fillId="0" borderId="18" xfId="15" applyFont="1" applyBorder="1" applyAlignment="1">
      <alignment horizontal="center" vertical="center"/>
    </xf>
    <xf numFmtId="3" fontId="31" fillId="0" borderId="0" xfId="0" applyNumberFormat="1" applyFont="1"/>
    <xf numFmtId="0" fontId="4" fillId="0" borderId="0" xfId="22" applyFont="1" applyFill="1" applyAlignment="1">
      <alignment horizontal="center"/>
    </xf>
    <xf numFmtId="0" fontId="4" fillId="0" borderId="0" xfId="22" applyFont="1" applyFill="1"/>
    <xf numFmtId="0" fontId="70" fillId="0" borderId="0" xfId="22" applyFont="1" applyFill="1" applyBorder="1"/>
    <xf numFmtId="0" fontId="4" fillId="0" borderId="0" xfId="22" applyFont="1"/>
    <xf numFmtId="0" fontId="4" fillId="0" borderId="105" xfId="22" applyFont="1" applyFill="1" applyBorder="1" applyAlignment="1">
      <alignment horizontal="center" vertical="center" wrapText="1"/>
    </xf>
    <xf numFmtId="0" fontId="74" fillId="0" borderId="105" xfId="22" applyFont="1" applyBorder="1" applyAlignment="1">
      <alignment horizontal="center" vertical="center" wrapText="1"/>
    </xf>
    <xf numFmtId="0" fontId="74" fillId="0" borderId="26" xfId="22" applyFont="1" applyBorder="1" applyAlignment="1">
      <alignment horizontal="center" vertical="center" wrapText="1"/>
    </xf>
    <xf numFmtId="0" fontId="4" fillId="0" borderId="86" xfId="22" applyFont="1" applyFill="1" applyBorder="1" applyAlignment="1">
      <alignment vertical="center"/>
    </xf>
    <xf numFmtId="0" fontId="4" fillId="0" borderId="14" xfId="22" applyFont="1" applyFill="1" applyBorder="1" applyAlignment="1">
      <alignment vertical="center" wrapText="1"/>
    </xf>
    <xf numFmtId="0" fontId="70" fillId="0" borderId="82" xfId="22" applyFont="1" applyFill="1" applyBorder="1" applyAlignment="1">
      <alignment horizontal="center" vertical="center"/>
    </xf>
    <xf numFmtId="0" fontId="6" fillId="0" borderId="18" xfId="22" applyFont="1" applyFill="1" applyBorder="1" applyAlignment="1" applyProtection="1">
      <alignment vertical="center" wrapText="1"/>
    </xf>
    <xf numFmtId="0" fontId="4" fillId="0" borderId="8" xfId="22" applyFont="1" applyFill="1" applyBorder="1" applyAlignment="1" applyProtection="1">
      <alignment horizontal="center" vertical="center"/>
      <protection locked="0"/>
    </xf>
    <xf numFmtId="0" fontId="75" fillId="0" borderId="8" xfId="22" applyFont="1" applyFill="1" applyBorder="1" applyAlignment="1" applyProtection="1">
      <alignment horizontal="center" vertical="center"/>
      <protection locked="0"/>
    </xf>
    <xf numFmtId="0" fontId="4" fillId="0" borderId="18" xfId="22" applyFont="1" applyFill="1" applyBorder="1" applyAlignment="1">
      <alignment horizontal="left" vertical="center"/>
    </xf>
    <xf numFmtId="0" fontId="75" fillId="0" borderId="18" xfId="22" applyFont="1" applyFill="1" applyBorder="1" applyAlignment="1">
      <alignment horizontal="center" vertical="center" wrapText="1"/>
    </xf>
    <xf numFmtId="0" fontId="70" fillId="0" borderId="18" xfId="22" applyFont="1" applyFill="1" applyBorder="1" applyAlignment="1">
      <alignment horizontal="center" vertical="center"/>
    </xf>
    <xf numFmtId="0" fontId="70" fillId="0" borderId="74" xfId="22" applyFont="1" applyFill="1" applyBorder="1" applyAlignment="1">
      <alignment horizontal="center" vertical="center"/>
    </xf>
    <xf numFmtId="0" fontId="75" fillId="0" borderId="8" xfId="22" applyFont="1" applyFill="1" applyBorder="1" applyAlignment="1">
      <alignment horizontal="center" vertical="center"/>
    </xf>
    <xf numFmtId="0" fontId="4" fillId="0" borderId="74" xfId="22" applyFont="1" applyFill="1" applyBorder="1" applyAlignment="1">
      <alignment horizontal="center" vertical="center"/>
    </xf>
    <xf numFmtId="0" fontId="4" fillId="0" borderId="18" xfId="22" applyFont="1" applyFill="1" applyBorder="1" applyAlignment="1">
      <alignment horizontal="center" vertical="center"/>
    </xf>
    <xf numFmtId="0" fontId="75" fillId="0" borderId="74" xfId="22" applyFont="1" applyFill="1" applyBorder="1" applyAlignment="1">
      <alignment horizontal="center" vertical="center"/>
    </xf>
    <xf numFmtId="0" fontId="4" fillId="0" borderId="17" xfId="22" applyFont="1" applyBorder="1" applyAlignment="1"/>
    <xf numFmtId="0" fontId="4" fillId="0" borderId="8" xfId="22" applyFont="1" applyBorder="1" applyAlignment="1"/>
    <xf numFmtId="0" fontId="4" fillId="0" borderId="18" xfId="22" applyFont="1" applyFill="1" applyBorder="1" applyAlignment="1" applyProtection="1">
      <alignment horizontal="center" vertical="center"/>
      <protection locked="0"/>
    </xf>
    <xf numFmtId="0" fontId="4" fillId="0" borderId="18" xfId="22" applyFont="1" applyFill="1" applyBorder="1" applyAlignment="1">
      <alignment horizontal="center" wrapText="1"/>
    </xf>
    <xf numFmtId="0" fontId="4" fillId="0" borderId="18" xfId="22" applyFont="1" applyBorder="1" applyAlignment="1">
      <alignment wrapText="1"/>
    </xf>
    <xf numFmtId="0" fontId="4" fillId="0" borderId="8" xfId="22" applyFont="1" applyFill="1" applyBorder="1" applyAlignment="1">
      <alignment horizontal="center"/>
    </xf>
    <xf numFmtId="0" fontId="4" fillId="0" borderId="18" xfId="22" applyFont="1" applyFill="1" applyBorder="1" applyAlignment="1">
      <alignment horizontal="center"/>
    </xf>
    <xf numFmtId="49" fontId="41" fillId="0" borderId="18" xfId="29" applyNumberFormat="1" applyFont="1" applyFill="1" applyBorder="1" applyAlignment="1" applyProtection="1">
      <protection hidden="1"/>
    </xf>
    <xf numFmtId="0" fontId="18" fillId="0" borderId="18" xfId="23" applyFont="1" applyFill="1" applyBorder="1" applyAlignment="1" applyProtection="1">
      <alignment horizontal="center" vertical="center" wrapText="1"/>
      <protection hidden="1"/>
    </xf>
    <xf numFmtId="49" fontId="41" fillId="0" borderId="18" xfId="29" applyNumberFormat="1" applyFont="1" applyFill="1" applyBorder="1" applyAlignment="1" applyProtection="1">
      <alignment horizontal="center" vertical="center"/>
      <protection hidden="1"/>
    </xf>
    <xf numFmtId="4" fontId="17" fillId="16" borderId="18" xfId="13" applyNumberFormat="1" applyFont="1" applyFill="1" applyBorder="1" applyProtection="1">
      <protection hidden="1"/>
    </xf>
    <xf numFmtId="4" fontId="18" fillId="0" borderId="18" xfId="13" applyNumberFormat="1" applyFont="1" applyFill="1" applyBorder="1" applyAlignment="1" applyProtection="1">
      <alignment horizontal="right"/>
      <protection hidden="1"/>
    </xf>
    <xf numFmtId="49" fontId="41" fillId="0" borderId="18" xfId="29" applyNumberFormat="1" applyFont="1" applyBorder="1" applyAlignment="1" applyProtection="1">
      <alignment wrapText="1"/>
      <protection hidden="1"/>
    </xf>
    <xf numFmtId="0" fontId="18" fillId="0" borderId="26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3" fontId="70" fillId="0" borderId="51" xfId="0" applyNumberFormat="1" applyFont="1" applyFill="1" applyBorder="1" applyAlignment="1">
      <alignment horizontal="center" vertical="center"/>
    </xf>
    <xf numFmtId="3" fontId="70" fillId="0" borderId="18" xfId="0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/>
    </xf>
    <xf numFmtId="14" fontId="18" fillId="0" borderId="0" xfId="0" applyNumberFormat="1" applyFont="1"/>
    <xf numFmtId="0" fontId="37" fillId="0" borderId="0" xfId="41" applyFont="1" applyFill="1" applyProtection="1">
      <protection hidden="1"/>
    </xf>
    <xf numFmtId="0" fontId="37" fillId="0" borderId="0" xfId="41" applyFont="1" applyFill="1" applyAlignment="1" applyProtection="1">
      <alignment horizontal="center" vertical="center"/>
      <protection hidden="1"/>
    </xf>
    <xf numFmtId="49" fontId="41" fillId="0" borderId="0" xfId="29" applyNumberFormat="1" applyFont="1" applyFill="1" applyBorder="1" applyAlignment="1" applyProtection="1">
      <protection hidden="1"/>
    </xf>
    <xf numFmtId="0" fontId="18" fillId="0" borderId="7" xfId="0" applyFont="1" applyFill="1" applyBorder="1" applyAlignment="1">
      <alignment horizontal="left" vertical="center" wrapText="1"/>
    </xf>
    <xf numFmtId="49" fontId="17" fillId="0" borderId="18" xfId="0" applyNumberFormat="1" applyFont="1" applyBorder="1"/>
    <xf numFmtId="0" fontId="18" fillId="0" borderId="4" xfId="43" applyNumberFormat="1" applyFont="1" applyBorder="1" applyAlignment="1" applyProtection="1">
      <alignment horizontal="center" vertical="center"/>
    </xf>
    <xf numFmtId="165" fontId="72" fillId="0" borderId="4" xfId="43" applyNumberFormat="1" applyFont="1" applyBorder="1" applyAlignment="1" applyProtection="1">
      <alignment horizontal="left" vertical="center" indent="1"/>
    </xf>
    <xf numFmtId="0" fontId="72" fillId="0" borderId="4" xfId="43" applyNumberFormat="1" applyFont="1" applyBorder="1" applyAlignment="1" applyProtection="1">
      <alignment horizontal="left" vertical="center" indent="1"/>
    </xf>
    <xf numFmtId="165" fontId="80" fillId="0" borderId="3" xfId="43" applyNumberFormat="1" applyFont="1" applyBorder="1" applyAlignment="1" applyProtection="1">
      <alignment horizontal="left" vertical="center" indent="1"/>
    </xf>
    <xf numFmtId="165" fontId="73" fillId="0" borderId="3" xfId="43" applyNumberFormat="1" applyFont="1" applyBorder="1" applyAlignment="1" applyProtection="1">
      <alignment horizontal="left" vertical="center" indent="1"/>
    </xf>
    <xf numFmtId="165" fontId="73" fillId="0" borderId="27" xfId="43" applyNumberFormat="1" applyFont="1" applyBorder="1" applyAlignment="1" applyProtection="1">
      <alignment horizontal="left" vertical="center" indent="1"/>
    </xf>
    <xf numFmtId="0" fontId="70" fillId="0" borderId="0" xfId="0" applyFont="1" applyFill="1" applyAlignment="1">
      <alignment vertical="center"/>
    </xf>
    <xf numFmtId="165" fontId="5" fillId="0" borderId="27" xfId="43" applyNumberFormat="1" applyFont="1" applyBorder="1" applyAlignment="1" applyProtection="1">
      <alignment horizontal="left" vertical="center"/>
    </xf>
    <xf numFmtId="165" fontId="81" fillId="0" borderId="4" xfId="43" applyNumberFormat="1" applyFont="1" applyBorder="1" applyAlignment="1" applyProtection="1">
      <alignment horizontal="left" vertical="center"/>
    </xf>
    <xf numFmtId="165" fontId="81" fillId="0" borderId="3" xfId="43" applyNumberFormat="1" applyFont="1" applyBorder="1" applyAlignment="1" applyProtection="1">
      <alignment horizontal="left" vertical="center"/>
    </xf>
    <xf numFmtId="0" fontId="7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165" fontId="82" fillId="0" borderId="4" xfId="43" applyNumberFormat="1" applyFont="1" applyBorder="1" applyAlignment="1" applyProtection="1">
      <alignment horizontal="left" vertical="center"/>
    </xf>
    <xf numFmtId="165" fontId="82" fillId="0" borderId="3" xfId="43" applyNumberFormat="1" applyFont="1" applyBorder="1" applyAlignment="1" applyProtection="1">
      <alignment horizontal="left" vertical="center"/>
    </xf>
    <xf numFmtId="0" fontId="20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35" fillId="0" borderId="8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18" fillId="0" borderId="74" xfId="0" applyFont="1" applyFill="1" applyBorder="1" applyAlignment="1">
      <alignment horizontal="center" vertical="center"/>
    </xf>
    <xf numFmtId="0" fontId="18" fillId="0" borderId="74" xfId="0" applyFont="1" applyBorder="1"/>
    <xf numFmtId="0" fontId="35" fillId="0" borderId="74" xfId="0" applyFont="1" applyFill="1" applyBorder="1" applyAlignment="1">
      <alignment vertical="center"/>
    </xf>
    <xf numFmtId="3" fontId="34" fillId="0" borderId="107" xfId="0" applyNumberFormat="1" applyFont="1" applyBorder="1" applyAlignment="1" applyProtection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5" fillId="0" borderId="74" xfId="0" applyFont="1" applyBorder="1" applyAlignment="1">
      <alignment vertical="center"/>
    </xf>
    <xf numFmtId="0" fontId="17" fillId="0" borderId="74" xfId="0" applyFont="1" applyBorder="1" applyAlignment="1">
      <alignment vertical="center"/>
    </xf>
    <xf numFmtId="0" fontId="18" fillId="0" borderId="26" xfId="0" applyFont="1" applyBorder="1" applyAlignment="1">
      <alignment wrapText="1"/>
    </xf>
    <xf numFmtId="0" fontId="25" fillId="0" borderId="108" xfId="37" applyFont="1" applyBorder="1"/>
    <xf numFmtId="0" fontId="25" fillId="0" borderId="46" xfId="0" applyFont="1" applyFill="1" applyBorder="1" applyAlignment="1">
      <alignment horizontal="center" vertical="center" wrapText="1"/>
    </xf>
    <xf numFmtId="164" fontId="83" fillId="2" borderId="4" xfId="46" applyNumberFormat="1" applyFont="1" applyFill="1" applyBorder="1" applyProtection="1">
      <alignment vertical="center"/>
    </xf>
    <xf numFmtId="164" fontId="83" fillId="2" borderId="27" xfId="46" applyNumberFormat="1" applyFont="1" applyFill="1" applyBorder="1" applyAlignment="1" applyProtection="1">
      <alignment horizontal="right" vertical="center"/>
    </xf>
    <xf numFmtId="4" fontId="18" fillId="0" borderId="0" xfId="0" applyNumberFormat="1" applyFont="1"/>
    <xf numFmtId="165" fontId="19" fillId="0" borderId="4" xfId="44" applyNumberFormat="1" applyFont="1" applyBorder="1" applyAlignment="1" applyProtection="1">
      <alignment horizontal="left" vertical="center"/>
    </xf>
    <xf numFmtId="165" fontId="19" fillId="0" borderId="3" xfId="44" applyNumberFormat="1" applyFont="1" applyBorder="1" applyAlignment="1" applyProtection="1">
      <alignment horizontal="left" vertical="center"/>
    </xf>
    <xf numFmtId="165" fontId="17" fillId="0" borderId="3" xfId="44" applyNumberFormat="1" applyFont="1" applyBorder="1" applyAlignment="1" applyProtection="1">
      <alignment horizontal="left" vertical="center"/>
    </xf>
    <xf numFmtId="4" fontId="26" fillId="0" borderId="0" xfId="0" applyNumberFormat="1" applyFont="1" applyBorder="1" applyAlignment="1"/>
    <xf numFmtId="4" fontId="69" fillId="0" borderId="26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/>
    </xf>
    <xf numFmtId="4" fontId="18" fillId="0" borderId="18" xfId="0" applyNumberFormat="1" applyFont="1" applyBorder="1" applyAlignment="1">
      <alignment vertical="center"/>
    </xf>
    <xf numFmtId="0" fontId="30" fillId="0" borderId="0" xfId="28" applyFont="1"/>
    <xf numFmtId="4" fontId="17" fillId="0" borderId="0" xfId="0" applyNumberFormat="1" applyFont="1" applyBorder="1"/>
    <xf numFmtId="4" fontId="20" fillId="0" borderId="0" xfId="0" applyNumberFormat="1" applyFont="1" applyBorder="1"/>
    <xf numFmtId="0" fontId="20" fillId="0" borderId="18" xfId="0" applyFont="1" applyFill="1" applyBorder="1" applyAlignment="1">
      <alignment vertical="center"/>
    </xf>
    <xf numFmtId="4" fontId="84" fillId="0" borderId="104" xfId="0" applyNumberFormat="1" applyFont="1" applyBorder="1" applyAlignment="1">
      <alignment vertical="center"/>
    </xf>
    <xf numFmtId="0" fontId="20" fillId="0" borderId="18" xfId="0" applyFont="1" applyBorder="1" applyAlignment="1"/>
    <xf numFmtId="4" fontId="20" fillId="0" borderId="18" xfId="0" applyNumberFormat="1" applyFont="1" applyBorder="1"/>
    <xf numFmtId="4" fontId="20" fillId="0" borderId="26" xfId="0" applyNumberFormat="1" applyFont="1" applyBorder="1"/>
    <xf numFmtId="0" fontId="20" fillId="15" borderId="18" xfId="0" applyFont="1" applyFill="1" applyBorder="1" applyAlignment="1">
      <alignment vertical="center"/>
    </xf>
    <xf numFmtId="4" fontId="34" fillId="0" borderId="104" xfId="0" applyNumberFormat="1" applyFont="1" applyBorder="1" applyAlignment="1">
      <alignment vertical="center"/>
    </xf>
    <xf numFmtId="0" fontId="20" fillId="15" borderId="18" xfId="0" applyFont="1" applyFill="1" applyBorder="1" applyAlignment="1">
      <alignment horizontal="center" vertical="center" wrapText="1"/>
    </xf>
    <xf numFmtId="0" fontId="20" fillId="15" borderId="18" xfId="0" applyFont="1" applyFill="1" applyBorder="1"/>
    <xf numFmtId="0" fontId="18" fillId="15" borderId="8" xfId="0" applyFont="1" applyFill="1" applyBorder="1"/>
    <xf numFmtId="0" fontId="20" fillId="15" borderId="17" xfId="0" applyFont="1" applyFill="1" applyBorder="1"/>
    <xf numFmtId="0" fontId="69" fillId="15" borderId="17" xfId="0" applyFont="1" applyFill="1" applyBorder="1"/>
    <xf numFmtId="4" fontId="84" fillId="0" borderId="104" xfId="0" applyNumberFormat="1" applyFont="1" applyBorder="1"/>
    <xf numFmtId="0" fontId="18" fillId="5" borderId="18" xfId="0" applyFont="1" applyFill="1" applyBorder="1"/>
    <xf numFmtId="0" fontId="18" fillId="17" borderId="18" xfId="0" applyFont="1" applyFill="1" applyBorder="1" applyAlignment="1" applyProtection="1">
      <alignment horizontal="left" wrapText="1"/>
    </xf>
    <xf numFmtId="0" fontId="18" fillId="17" borderId="18" xfId="0" applyFont="1" applyFill="1" applyBorder="1" applyAlignment="1" applyProtection="1">
      <alignment horizontal="center" vertical="center" wrapText="1"/>
      <protection locked="0"/>
    </xf>
    <xf numFmtId="0" fontId="35" fillId="17" borderId="18" xfId="0" applyFont="1" applyFill="1" applyBorder="1" applyAlignment="1" applyProtection="1">
      <alignment horizontal="center" vertical="center" wrapText="1"/>
      <protection locked="0"/>
    </xf>
    <xf numFmtId="0" fontId="35" fillId="17" borderId="18" xfId="0" applyFont="1" applyFill="1" applyBorder="1" applyAlignment="1" applyProtection="1">
      <alignment horizontal="center" wrapText="1"/>
      <protection locked="0"/>
    </xf>
    <xf numFmtId="0" fontId="18" fillId="17" borderId="18" xfId="0" applyFont="1" applyFill="1" applyBorder="1" applyAlignment="1" applyProtection="1">
      <alignment horizontal="center"/>
      <protection locked="0"/>
    </xf>
    <xf numFmtId="0" fontId="25" fillId="0" borderId="36" xfId="13" applyFont="1" applyBorder="1" applyAlignment="1" applyProtection="1">
      <alignment horizontal="center" vertical="center"/>
      <protection hidden="1"/>
    </xf>
    <xf numFmtId="166" fontId="25" fillId="0" borderId="36" xfId="13" applyNumberFormat="1" applyFont="1" applyBorder="1" applyAlignment="1" applyProtection="1">
      <alignment horizontal="center" vertical="center" wrapText="1"/>
      <protection hidden="1"/>
    </xf>
    <xf numFmtId="0" fontId="25" fillId="0" borderId="36" xfId="13" applyFont="1" applyBorder="1" applyAlignment="1" applyProtection="1">
      <alignment horizontal="center" vertical="center" wrapText="1"/>
      <protection hidden="1"/>
    </xf>
    <xf numFmtId="0" fontId="18" fillId="17" borderId="18" xfId="23" applyFont="1" applyFill="1" applyBorder="1" applyProtection="1">
      <protection hidden="1"/>
    </xf>
    <xf numFmtId="49" fontId="38" fillId="17" borderId="18" xfId="29" applyNumberFormat="1" applyFont="1" applyFill="1" applyBorder="1" applyAlignment="1" applyProtection="1">
      <protection hidden="1"/>
    </xf>
    <xf numFmtId="3" fontId="31" fillId="17" borderId="18" xfId="23" applyNumberFormat="1" applyFont="1" applyFill="1" applyBorder="1" applyProtection="1">
      <protection hidden="1"/>
    </xf>
    <xf numFmtId="3" fontId="17" fillId="17" borderId="18" xfId="23" applyNumberFormat="1" applyFont="1" applyFill="1" applyBorder="1" applyProtection="1">
      <protection hidden="1"/>
    </xf>
    <xf numFmtId="3" fontId="17" fillId="17" borderId="18" xfId="13" applyNumberFormat="1" applyFont="1" applyFill="1" applyBorder="1" applyAlignment="1" applyProtection="1">
      <alignment horizontal="right"/>
      <protection hidden="1"/>
    </xf>
    <xf numFmtId="0" fontId="17" fillId="17" borderId="18" xfId="13" applyFont="1" applyFill="1" applyBorder="1" applyProtection="1">
      <protection hidden="1"/>
    </xf>
    <xf numFmtId="3" fontId="52" fillId="17" borderId="18" xfId="23" applyNumberFormat="1" applyFont="1" applyFill="1" applyBorder="1" applyProtection="1">
      <protection hidden="1"/>
    </xf>
    <xf numFmtId="0" fontId="31" fillId="17" borderId="18" xfId="23" applyFont="1" applyFill="1" applyBorder="1" applyProtection="1">
      <protection hidden="1"/>
    </xf>
    <xf numFmtId="0" fontId="34" fillId="17" borderId="18" xfId="23" applyFont="1" applyFill="1" applyBorder="1" applyProtection="1">
      <protection hidden="1"/>
    </xf>
    <xf numFmtId="49" fontId="38" fillId="17" borderId="18" xfId="29" applyNumberFormat="1" applyFont="1" applyFill="1" applyBorder="1" applyAlignment="1" applyProtection="1">
      <alignment wrapText="1"/>
      <protection hidden="1"/>
    </xf>
    <xf numFmtId="0" fontId="34" fillId="17" borderId="18" xfId="13" applyFont="1" applyFill="1" applyBorder="1" applyProtection="1">
      <protection hidden="1"/>
    </xf>
    <xf numFmtId="0" fontId="59" fillId="17" borderId="18" xfId="23" applyFont="1" applyFill="1" applyBorder="1" applyProtection="1">
      <protection hidden="1"/>
    </xf>
    <xf numFmtId="0" fontId="52" fillId="17" borderId="18" xfId="13" applyFont="1" applyFill="1" applyBorder="1" applyProtection="1">
      <protection locked="0"/>
    </xf>
    <xf numFmtId="3" fontId="17" fillId="17" borderId="18" xfId="23" applyNumberFormat="1" applyFont="1" applyFill="1" applyBorder="1" applyProtection="1">
      <protection locked="0"/>
    </xf>
    <xf numFmtId="0" fontId="88" fillId="17" borderId="18" xfId="13" applyFont="1" applyFill="1" applyBorder="1" applyProtection="1">
      <protection locked="0"/>
    </xf>
    <xf numFmtId="3" fontId="26" fillId="0" borderId="0" xfId="15" applyNumberFormat="1" applyFont="1"/>
    <xf numFmtId="0" fontId="25" fillId="0" borderId="0" xfId="15" applyFont="1" applyBorder="1" applyAlignment="1">
      <alignment vertical="center" wrapText="1"/>
    </xf>
    <xf numFmtId="3" fontId="60" fillId="0" borderId="0" xfId="16" applyNumberFormat="1" applyFont="1"/>
    <xf numFmtId="0" fontId="17" fillId="0" borderId="86" xfId="0" applyFont="1" applyFill="1" applyBorder="1" applyAlignment="1">
      <alignment horizontal="center" vertical="center"/>
    </xf>
    <xf numFmtId="0" fontId="31" fillId="0" borderId="0" xfId="0" applyFont="1" applyFill="1" applyAlignment="1" applyProtection="1">
      <alignment horizontal="left" vertical="center"/>
    </xf>
    <xf numFmtId="0" fontId="35" fillId="0" borderId="3" xfId="43" applyNumberFormat="1" applyFont="1" applyBorder="1" applyAlignment="1" applyProtection="1">
      <alignment horizontal="center" vertical="center"/>
    </xf>
    <xf numFmtId="2" fontId="21" fillId="0" borderId="109" xfId="0" applyNumberFormat="1" applyFont="1" applyFill="1" applyBorder="1" applyAlignment="1">
      <alignment horizontal="center" vertical="center"/>
    </xf>
    <xf numFmtId="2" fontId="21" fillId="0" borderId="42" xfId="0" applyNumberFormat="1" applyFont="1" applyFill="1" applyBorder="1" applyAlignment="1">
      <alignment horizontal="center" vertical="center"/>
    </xf>
    <xf numFmtId="2" fontId="21" fillId="0" borderId="110" xfId="0" applyNumberFormat="1" applyFont="1" applyFill="1" applyBorder="1" applyAlignment="1">
      <alignment horizontal="center" vertical="center"/>
    </xf>
    <xf numFmtId="2" fontId="21" fillId="0" borderId="111" xfId="0" applyNumberFormat="1" applyFont="1" applyFill="1" applyBorder="1" applyAlignment="1">
      <alignment horizontal="center" vertical="center"/>
    </xf>
    <xf numFmtId="2" fontId="21" fillId="0" borderId="112" xfId="0" applyNumberFormat="1" applyFont="1" applyFill="1" applyBorder="1" applyAlignment="1">
      <alignment horizontal="center" vertical="center"/>
    </xf>
    <xf numFmtId="2" fontId="21" fillId="0" borderId="113" xfId="0" applyNumberFormat="1" applyFont="1" applyFill="1" applyBorder="1" applyAlignment="1">
      <alignment horizontal="center" vertical="center"/>
    </xf>
    <xf numFmtId="2" fontId="48" fillId="0" borderId="52" xfId="0" applyNumberFormat="1" applyFont="1" applyFill="1" applyBorder="1" applyAlignment="1">
      <alignment horizontal="center" vertical="center"/>
    </xf>
    <xf numFmtId="2" fontId="48" fillId="0" borderId="110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0" fontId="18" fillId="0" borderId="114" xfId="0" applyFont="1" applyFill="1" applyBorder="1" applyAlignment="1">
      <alignment horizontal="center" vertical="center"/>
    </xf>
    <xf numFmtId="0" fontId="18" fillId="0" borderId="11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wrapText="1"/>
    </xf>
    <xf numFmtId="2" fontId="18" fillId="0" borderId="61" xfId="0" applyNumberFormat="1" applyFont="1" applyFill="1" applyBorder="1" applyAlignment="1">
      <alignment horizontal="center" vertical="center"/>
    </xf>
    <xf numFmtId="2" fontId="18" fillId="0" borderId="118" xfId="0" applyNumberFormat="1" applyFont="1" applyFill="1" applyBorder="1" applyAlignment="1">
      <alignment horizontal="center" vertical="center"/>
    </xf>
    <xf numFmtId="2" fontId="17" fillId="0" borderId="51" xfId="0" applyNumberFormat="1" applyFont="1" applyFill="1" applyBorder="1" applyAlignment="1">
      <alignment horizontal="center" vertical="center"/>
    </xf>
    <xf numFmtId="2" fontId="47" fillId="0" borderId="51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0" fontId="17" fillId="0" borderId="119" xfId="0" applyNumberFormat="1" applyFont="1" applyFill="1" applyBorder="1" applyAlignment="1" applyProtection="1">
      <alignment horizontal="center" vertical="center"/>
    </xf>
    <xf numFmtId="0" fontId="17" fillId="0" borderId="120" xfId="0" applyNumberFormat="1" applyFont="1" applyFill="1" applyBorder="1" applyAlignment="1" applyProtection="1">
      <alignment horizontal="center" vertical="center"/>
    </xf>
    <xf numFmtId="0" fontId="25" fillId="0" borderId="38" xfId="0" applyFont="1" applyFill="1" applyBorder="1" applyAlignment="1" applyProtection="1">
      <alignment horizontal="center" vertical="center"/>
    </xf>
    <xf numFmtId="0" fontId="18" fillId="10" borderId="51" xfId="0" applyFont="1" applyFill="1" applyBorder="1" applyAlignment="1" applyProtection="1">
      <alignment horizontal="center" vertical="center"/>
      <protection locked="0"/>
    </xf>
    <xf numFmtId="0" fontId="17" fillId="0" borderId="121" xfId="0" applyNumberFormat="1" applyFont="1" applyFill="1" applyBorder="1" applyAlignment="1" applyProtection="1">
      <alignment horizontal="center" vertical="center"/>
    </xf>
    <xf numFmtId="2" fontId="18" fillId="10" borderId="36" xfId="0" applyNumberFormat="1" applyFont="1" applyFill="1" applyBorder="1" applyAlignment="1" applyProtection="1">
      <alignment horizontal="center" vertical="center"/>
      <protection locked="0"/>
    </xf>
    <xf numFmtId="0" fontId="25" fillId="0" borderId="122" xfId="0" applyFont="1" applyFill="1" applyBorder="1" applyAlignment="1" applyProtection="1">
      <alignment horizontal="centerContinuous" vertical="center"/>
    </xf>
    <xf numFmtId="2" fontId="18" fillId="10" borderId="51" xfId="0" applyNumberFormat="1" applyFont="1" applyFill="1" applyBorder="1" applyAlignment="1" applyProtection="1">
      <alignment horizontal="center" vertical="center"/>
      <protection locked="0"/>
    </xf>
    <xf numFmtId="0" fontId="18" fillId="0" borderId="123" xfId="0" applyFont="1" applyFill="1" applyBorder="1" applyAlignment="1" applyProtection="1">
      <alignment horizontal="center" vertical="center"/>
      <protection locked="0"/>
    </xf>
    <xf numFmtId="0" fontId="17" fillId="0" borderId="123" xfId="0" applyNumberFormat="1" applyFont="1" applyFill="1" applyBorder="1" applyAlignment="1" applyProtection="1">
      <alignment horizontal="center" vertical="center"/>
    </xf>
    <xf numFmtId="0" fontId="17" fillId="0" borderId="124" xfId="0" applyNumberFormat="1" applyFont="1" applyFill="1" applyBorder="1" applyAlignment="1" applyProtection="1">
      <alignment horizontal="center" vertical="center"/>
    </xf>
    <xf numFmtId="2" fontId="18" fillId="1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45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</xf>
    <xf numFmtId="2" fontId="17" fillId="10" borderId="51" xfId="0" applyNumberFormat="1" applyFont="1" applyFill="1" applyBorder="1" applyAlignment="1" applyProtection="1">
      <alignment horizontal="center" vertical="center"/>
      <protection locked="0"/>
    </xf>
    <xf numFmtId="2" fontId="17" fillId="10" borderId="36" xfId="0" applyNumberFormat="1" applyFont="1" applyFill="1" applyBorder="1" applyAlignment="1" applyProtection="1">
      <alignment horizontal="center" vertical="center"/>
      <protection locked="0"/>
    </xf>
    <xf numFmtId="2" fontId="17" fillId="10" borderId="35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</xf>
    <xf numFmtId="4" fontId="18" fillId="0" borderId="51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2" fontId="18" fillId="0" borderId="51" xfId="0" applyNumberFormat="1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7" fillId="0" borderId="51" xfId="0" applyNumberFormat="1" applyFont="1" applyBorder="1" applyAlignment="1">
      <alignment horizontal="center"/>
    </xf>
    <xf numFmtId="4" fontId="18" fillId="0" borderId="8" xfId="0" applyNumberFormat="1" applyFont="1" applyBorder="1" applyAlignment="1">
      <alignment horizontal="center"/>
    </xf>
    <xf numFmtId="4" fontId="17" fillId="0" borderId="8" xfId="0" applyNumberFormat="1" applyFont="1" applyBorder="1" applyAlignment="1">
      <alignment horizontal="center"/>
    </xf>
    <xf numFmtId="3" fontId="17" fillId="0" borderId="7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1" fontId="48" fillId="0" borderId="26" xfId="0" applyNumberFormat="1" applyFont="1" applyBorder="1" applyAlignment="1">
      <alignment horizontal="right" vertical="center" wrapText="1"/>
    </xf>
    <xf numFmtId="0" fontId="48" fillId="0" borderId="26" xfId="0" applyFont="1" applyBorder="1" applyAlignment="1">
      <alignment horizontal="right" vertical="center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right" vertical="center" wrapText="1"/>
      <protection locked="0"/>
    </xf>
    <xf numFmtId="0" fontId="48" fillId="0" borderId="7" xfId="0" applyFont="1" applyBorder="1" applyAlignment="1">
      <alignment horizontal="right" vertical="center" wrapText="1"/>
    </xf>
    <xf numFmtId="0" fontId="48" fillId="0" borderId="15" xfId="0" applyFont="1" applyBorder="1" applyAlignment="1">
      <alignment horizontal="right" vertical="center" wrapText="1"/>
    </xf>
    <xf numFmtId="0" fontId="25" fillId="0" borderId="103" xfId="0" applyFont="1" applyFill="1" applyBorder="1" applyAlignment="1">
      <alignment horizontal="center" vertical="center" wrapText="1"/>
    </xf>
    <xf numFmtId="2" fontId="21" fillId="0" borderId="18" xfId="0" applyNumberFormat="1" applyFont="1" applyBorder="1" applyAlignment="1" applyProtection="1">
      <alignment horizontal="right" vertical="center" wrapText="1"/>
      <protection locked="0"/>
    </xf>
    <xf numFmtId="2" fontId="48" fillId="0" borderId="103" xfId="0" applyNumberFormat="1" applyFont="1" applyBorder="1" applyAlignment="1" applyProtection="1">
      <alignment horizontal="right" vertical="center" wrapText="1"/>
      <protection locked="0"/>
    </xf>
    <xf numFmtId="0" fontId="21" fillId="0" borderId="7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Continuous" vertical="center"/>
    </xf>
    <xf numFmtId="2" fontId="21" fillId="0" borderId="84" xfId="0" applyNumberFormat="1" applyFont="1" applyBorder="1" applyAlignment="1" applyProtection="1">
      <alignment horizontal="right" vertical="center" wrapText="1"/>
      <protection locked="0"/>
    </xf>
    <xf numFmtId="0" fontId="48" fillId="0" borderId="84" xfId="0" applyFont="1" applyBorder="1" applyAlignment="1">
      <alignment horizontal="right" vertical="center" wrapText="1"/>
    </xf>
    <xf numFmtId="0" fontId="48" fillId="0" borderId="125" xfId="0" applyFont="1" applyBorder="1" applyAlignment="1">
      <alignment horizontal="right" vertical="center" wrapText="1"/>
    </xf>
    <xf numFmtId="2" fontId="48" fillId="0" borderId="126" xfId="0" applyNumberFormat="1" applyFont="1" applyBorder="1" applyAlignment="1" applyProtection="1">
      <alignment horizontal="right" vertical="center" wrapText="1"/>
      <protection locked="0"/>
    </xf>
    <xf numFmtId="2" fontId="18" fillId="0" borderId="18" xfId="22" applyNumberFormat="1" applyFont="1" applyBorder="1"/>
    <xf numFmtId="165" fontId="21" fillId="0" borderId="3" xfId="8" applyNumberFormat="1" applyFont="1" applyBorder="1" applyAlignment="1" applyProtection="1">
      <alignment horizontal="left" vertical="center" indent="1"/>
    </xf>
    <xf numFmtId="165" fontId="21" fillId="0" borderId="27" xfId="8" applyNumberFormat="1" applyFont="1" applyBorder="1" applyAlignment="1" applyProtection="1">
      <alignment horizontal="left" vertical="center" indent="1"/>
    </xf>
    <xf numFmtId="0" fontId="17" fillId="0" borderId="0" xfId="12" applyFont="1" applyAlignment="1">
      <alignment vertical="center"/>
    </xf>
    <xf numFmtId="165" fontId="35" fillId="0" borderId="4" xfId="8" applyNumberFormat="1" applyFont="1" applyBorder="1" applyAlignment="1" applyProtection="1">
      <alignment horizontal="left" vertical="center" indent="1"/>
    </xf>
    <xf numFmtId="165" fontId="34" fillId="0" borderId="4" xfId="8" applyNumberFormat="1" applyFont="1" applyBorder="1" applyAlignment="1" applyProtection="1">
      <alignment horizontal="left" vertical="center"/>
    </xf>
    <xf numFmtId="165" fontId="34" fillId="0" borderId="3" xfId="8" applyNumberFormat="1" applyFont="1" applyBorder="1" applyAlignment="1" applyProtection="1">
      <alignment horizontal="left" vertical="center"/>
    </xf>
    <xf numFmtId="165" fontId="34" fillId="0" borderId="27" xfId="8" applyNumberFormat="1" applyFont="1" applyBorder="1" applyAlignment="1" applyProtection="1">
      <alignment horizontal="left" vertical="center"/>
    </xf>
    <xf numFmtId="0" fontId="18" fillId="0" borderId="0" xfId="12" applyFont="1" applyAlignment="1">
      <alignment vertical="center"/>
    </xf>
    <xf numFmtId="168" fontId="87" fillId="7" borderId="85" xfId="0" applyNumberFormat="1" applyFont="1" applyFill="1" applyBorder="1" applyAlignment="1">
      <alignment horizontal="right" vertical="top" wrapText="1"/>
    </xf>
    <xf numFmtId="1" fontId="41" fillId="0" borderId="85" xfId="0" applyNumberFormat="1" applyFont="1" applyFill="1" applyBorder="1" applyAlignment="1">
      <alignment horizontal="right" vertical="top" shrinkToFit="1"/>
    </xf>
    <xf numFmtId="168" fontId="87" fillId="7" borderId="85" xfId="0" applyNumberFormat="1" applyFont="1" applyFill="1" applyBorder="1" applyAlignment="1">
      <alignment horizontal="left" vertical="top" wrapText="1"/>
    </xf>
    <xf numFmtId="168" fontId="87" fillId="7" borderId="85" xfId="22" applyNumberFormat="1" applyFont="1" applyFill="1" applyBorder="1" applyAlignment="1">
      <alignment horizontal="left" vertical="top" wrapText="1"/>
    </xf>
    <xf numFmtId="1" fontId="41" fillId="0" borderId="85" xfId="0" applyNumberFormat="1" applyFont="1" applyFill="1" applyBorder="1" applyAlignment="1">
      <alignment horizontal="right" vertical="center" shrinkToFit="1"/>
    </xf>
    <xf numFmtId="0" fontId="31" fillId="0" borderId="20" xfId="4" applyFont="1" applyBorder="1" applyAlignment="1" applyProtection="1">
      <alignment vertical="center" wrapText="1"/>
    </xf>
    <xf numFmtId="0" fontId="18" fillId="4" borderId="85" xfId="12" applyFont="1" applyFill="1" applyBorder="1" applyAlignment="1">
      <alignment horizontal="center" vertical="center" wrapText="1"/>
    </xf>
    <xf numFmtId="0" fontId="18" fillId="0" borderId="127" xfId="12" applyFont="1" applyBorder="1" applyAlignment="1">
      <alignment horizontal="center" vertical="center"/>
    </xf>
    <xf numFmtId="0" fontId="52" fillId="12" borderId="25" xfId="4" applyFont="1" applyFill="1" applyBorder="1" applyAlignment="1">
      <alignment horizontal="left" vertical="center" wrapText="1"/>
    </xf>
    <xf numFmtId="168" fontId="87" fillId="7" borderId="87" xfId="0" applyNumberFormat="1" applyFont="1" applyFill="1" applyBorder="1" applyAlignment="1">
      <alignment horizontal="right" vertical="top" wrapText="1"/>
    </xf>
    <xf numFmtId="0" fontId="52" fillId="18" borderId="18" xfId="4" applyFont="1" applyFill="1" applyBorder="1" applyAlignment="1">
      <alignment horizontal="left" vertical="center" wrapText="1"/>
    </xf>
    <xf numFmtId="168" fontId="87" fillId="4" borderId="18" xfId="0" applyNumberFormat="1" applyFont="1" applyFill="1" applyBorder="1" applyAlignment="1">
      <alignment horizontal="center" wrapText="1"/>
    </xf>
    <xf numFmtId="2" fontId="18" fillId="4" borderId="18" xfId="12" applyNumberFormat="1" applyFont="1" applyFill="1" applyBorder="1" applyAlignment="1">
      <alignment horizontal="center"/>
    </xf>
    <xf numFmtId="0" fontId="18" fillId="7" borderId="36" xfId="22" applyFont="1" applyFill="1" applyBorder="1"/>
    <xf numFmtId="2" fontId="18" fillId="7" borderId="18" xfId="22" applyNumberFormat="1" applyFont="1" applyFill="1" applyBorder="1"/>
    <xf numFmtId="0" fontId="35" fillId="0" borderId="9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72" fillId="0" borderId="3" xfId="43" applyNumberFormat="1" applyFont="1" applyBorder="1" applyAlignment="1" applyProtection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3" fontId="34" fillId="0" borderId="18" xfId="0" applyNumberFormat="1" applyFont="1" applyBorder="1" applyAlignment="1" applyProtection="1">
      <alignment horizontal="center" vertical="center"/>
    </xf>
    <xf numFmtId="3" fontId="17" fillId="0" borderId="18" xfId="0" applyNumberFormat="1" applyFont="1" applyBorder="1" applyAlignment="1"/>
    <xf numFmtId="0" fontId="35" fillId="0" borderId="17" xfId="0" applyFont="1" applyFill="1" applyBorder="1" applyAlignment="1">
      <alignment vertical="center"/>
    </xf>
    <xf numFmtId="3" fontId="35" fillId="0" borderId="7" xfId="0" applyNumberFormat="1" applyFont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3" fontId="34" fillId="0" borderId="18" xfId="0" applyNumberFormat="1" applyFont="1" applyBorder="1" applyAlignment="1">
      <alignment horizontal="center"/>
    </xf>
    <xf numFmtId="0" fontId="18" fillId="0" borderId="14" xfId="0" applyFont="1" applyBorder="1"/>
    <xf numFmtId="3" fontId="34" fillId="0" borderId="8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Border="1" applyAlignment="1">
      <alignment horizontal="center"/>
    </xf>
    <xf numFmtId="0" fontId="35" fillId="0" borderId="9" xfId="0" applyFont="1" applyFill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/>
    </xf>
    <xf numFmtId="0" fontId="17" fillId="0" borderId="40" xfId="0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vertical="center"/>
    </xf>
    <xf numFmtId="3" fontId="17" fillId="0" borderId="16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3" fontId="18" fillId="0" borderId="17" xfId="0" applyNumberFormat="1" applyFont="1" applyBorder="1" applyAlignment="1"/>
    <xf numFmtId="3" fontId="18" fillId="0" borderId="7" xfId="0" applyNumberFormat="1" applyFont="1" applyBorder="1" applyAlignment="1"/>
    <xf numFmtId="3" fontId="18" fillId="0" borderId="8" xfId="0" applyNumberFormat="1" applyFont="1" applyBorder="1" applyAlignment="1"/>
    <xf numFmtId="4" fontId="17" fillId="0" borderId="8" xfId="0" applyNumberFormat="1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wrapText="1"/>
    </xf>
    <xf numFmtId="2" fontId="18" fillId="0" borderId="8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3" fontId="17" fillId="0" borderId="17" xfId="0" applyNumberFormat="1" applyFont="1" applyFill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16" fontId="18" fillId="0" borderId="26" xfId="0" quotePrefix="1" applyNumberFormat="1" applyFont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16" fontId="17" fillId="0" borderId="17" xfId="0" quotePrefix="1" applyNumberFormat="1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14" borderId="86" xfId="0" applyFont="1" applyFill="1" applyBorder="1" applyAlignment="1">
      <alignment vertical="center"/>
    </xf>
    <xf numFmtId="0" fontId="17" fillId="14" borderId="17" xfId="0" applyFont="1" applyFill="1" applyBorder="1" applyAlignment="1">
      <alignment vertical="center"/>
    </xf>
    <xf numFmtId="16" fontId="17" fillId="14" borderId="128" xfId="0" applyNumberFormat="1" applyFont="1" applyFill="1" applyBorder="1" applyAlignment="1">
      <alignment vertical="center"/>
    </xf>
    <xf numFmtId="3" fontId="17" fillId="0" borderId="51" xfId="0" applyNumberFormat="1" applyFont="1" applyBorder="1" applyAlignment="1" applyProtection="1">
      <alignment horizontal="center" vertical="center"/>
    </xf>
    <xf numFmtId="3" fontId="17" fillId="0" borderId="103" xfId="0" applyNumberFormat="1" applyFont="1" applyBorder="1" applyAlignment="1" applyProtection="1">
      <alignment horizontal="center" vertical="center"/>
    </xf>
    <xf numFmtId="2" fontId="17" fillId="0" borderId="51" xfId="17" applyNumberFormat="1" applyFont="1" applyBorder="1" applyAlignment="1">
      <alignment horizontal="center" vertical="center"/>
    </xf>
    <xf numFmtId="2" fontId="17" fillId="0" borderId="18" xfId="17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/>
    </xf>
    <xf numFmtId="4" fontId="17" fillId="0" borderId="103" xfId="0" applyNumberFormat="1" applyFont="1" applyBorder="1" applyAlignment="1">
      <alignment horizontal="center"/>
    </xf>
    <xf numFmtId="0" fontId="88" fillId="0" borderId="18" xfId="15" applyFont="1" applyBorder="1" applyAlignment="1">
      <alignment horizontal="center" vertical="center"/>
    </xf>
    <xf numFmtId="0" fontId="74" fillId="0" borderId="39" xfId="22" applyFont="1" applyBorder="1" applyAlignment="1">
      <alignment horizontal="center" vertical="center" wrapText="1"/>
    </xf>
    <xf numFmtId="3" fontId="70" fillId="0" borderId="38" xfId="0" applyNumberFormat="1" applyFont="1" applyFill="1" applyBorder="1" applyAlignment="1">
      <alignment horizontal="center" vertical="center"/>
    </xf>
    <xf numFmtId="3" fontId="70" fillId="0" borderId="122" xfId="0" applyNumberFormat="1" applyFont="1" applyFill="1" applyBorder="1" applyAlignment="1">
      <alignment horizontal="center" vertical="center"/>
    </xf>
    <xf numFmtId="3" fontId="20" fillId="0" borderId="18" xfId="22" applyNumberFormat="1" applyFont="1" applyFill="1" applyBorder="1" applyAlignment="1">
      <alignment horizontal="center" vertical="center"/>
    </xf>
    <xf numFmtId="3" fontId="35" fillId="0" borderId="18" xfId="16" applyNumberFormat="1" applyFont="1" applyFill="1" applyBorder="1" applyAlignment="1" applyProtection="1">
      <alignment horizontal="center" vertical="center"/>
      <protection locked="0"/>
    </xf>
    <xf numFmtId="4" fontId="70" fillId="0" borderId="38" xfId="0" applyNumberFormat="1" applyFont="1" applyFill="1" applyBorder="1" applyAlignment="1">
      <alignment horizontal="center" vertical="center"/>
    </xf>
    <xf numFmtId="4" fontId="70" fillId="0" borderId="18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/>
    </xf>
    <xf numFmtId="4" fontId="70" fillId="0" borderId="26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vertical="center"/>
    </xf>
    <xf numFmtId="0" fontId="18" fillId="10" borderId="8" xfId="0" applyFont="1" applyFill="1" applyBorder="1" applyAlignment="1">
      <alignment vertical="center"/>
    </xf>
    <xf numFmtId="0" fontId="18" fillId="10" borderId="36" xfId="0" applyFont="1" applyFill="1" applyBorder="1"/>
    <xf numFmtId="0" fontId="20" fillId="0" borderId="26" xfId="0" applyFont="1" applyBorder="1" applyAlignment="1">
      <alignment horizontal="center" vertical="center" wrapText="1"/>
    </xf>
    <xf numFmtId="0" fontId="18" fillId="15" borderId="36" xfId="0" applyFont="1" applyFill="1" applyBorder="1" applyAlignment="1">
      <alignment vertical="center"/>
    </xf>
    <xf numFmtId="0" fontId="20" fillId="15" borderId="36" xfId="0" applyFont="1" applyFill="1" applyBorder="1" applyAlignment="1">
      <alignment vertical="center"/>
    </xf>
    <xf numFmtId="4" fontId="20" fillId="0" borderId="36" xfId="0" applyNumberFormat="1" applyFont="1" applyBorder="1" applyAlignment="1">
      <alignment vertical="center"/>
    </xf>
    <xf numFmtId="0" fontId="18" fillId="15" borderId="129" xfId="0" applyFont="1" applyFill="1" applyBorder="1" applyAlignment="1">
      <alignment vertical="center"/>
    </xf>
    <xf numFmtId="0" fontId="20" fillId="15" borderId="130" xfId="0" applyFont="1" applyFill="1" applyBorder="1" applyAlignment="1">
      <alignment vertical="center"/>
    </xf>
    <xf numFmtId="0" fontId="18" fillId="15" borderId="36" xfId="0" applyFont="1" applyFill="1" applyBorder="1"/>
    <xf numFmtId="0" fontId="20" fillId="15" borderId="36" xfId="0" applyFont="1" applyFill="1" applyBorder="1" applyAlignment="1">
      <alignment horizontal="center" vertical="center" wrapText="1"/>
    </xf>
    <xf numFmtId="0" fontId="18" fillId="15" borderId="98" xfId="0" applyFont="1" applyFill="1" applyBorder="1" applyAlignment="1">
      <alignment vertical="center"/>
    </xf>
    <xf numFmtId="0" fontId="20" fillId="15" borderId="131" xfId="0" applyFont="1" applyFill="1" applyBorder="1" applyAlignment="1">
      <alignment vertical="center"/>
    </xf>
    <xf numFmtId="4" fontId="18" fillId="0" borderId="36" xfId="0" applyNumberFormat="1" applyFont="1" applyBorder="1" applyAlignment="1">
      <alignment vertical="center"/>
    </xf>
    <xf numFmtId="0" fontId="18" fillId="10" borderId="10" xfId="0" applyFont="1" applyFill="1" applyBorder="1" applyAlignment="1">
      <alignment vertical="center"/>
    </xf>
    <xf numFmtId="4" fontId="18" fillId="0" borderId="36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" fontId="17" fillId="0" borderId="18" xfId="0" applyNumberFormat="1" applyFont="1" applyBorder="1"/>
    <xf numFmtId="0" fontId="25" fillId="0" borderId="26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 wrapText="1"/>
    </xf>
    <xf numFmtId="0" fontId="18" fillId="10" borderId="36" xfId="0" applyFont="1" applyFill="1" applyBorder="1" applyAlignment="1">
      <alignment vertical="center"/>
    </xf>
    <xf numFmtId="165" fontId="34" fillId="0" borderId="3" xfId="45" applyNumberFormat="1" applyFont="1" applyFill="1" applyBorder="1" applyAlignment="1" applyProtection="1">
      <alignment horizontal="left" vertical="center"/>
      <protection hidden="1"/>
    </xf>
    <xf numFmtId="164" fontId="45" fillId="2" borderId="4" xfId="46" applyNumberFormat="1" applyFont="1" applyFill="1" applyBorder="1" applyProtection="1">
      <alignment vertical="center"/>
    </xf>
    <xf numFmtId="164" fontId="45" fillId="2" borderId="27" xfId="46" applyNumberFormat="1" applyFont="1" applyFill="1" applyBorder="1" applyAlignment="1" applyProtection="1">
      <alignment horizontal="right" vertical="center"/>
    </xf>
    <xf numFmtId="165" fontId="21" fillId="0" borderId="4" xfId="44" applyNumberFormat="1" applyFont="1" applyBorder="1" applyAlignment="1" applyProtection="1">
      <alignment horizontal="left" vertical="center" indent="1"/>
    </xf>
    <xf numFmtId="165" fontId="21" fillId="0" borderId="3" xfId="44" applyNumberFormat="1" applyFont="1" applyBorder="1" applyAlignment="1" applyProtection="1">
      <alignment horizontal="left" vertical="center" indent="1"/>
    </xf>
    <xf numFmtId="165" fontId="21" fillId="0" borderId="27" xfId="44" applyNumberFormat="1" applyFont="1" applyBorder="1" applyAlignment="1" applyProtection="1">
      <alignment horizontal="left" vertical="center" indent="1"/>
    </xf>
    <xf numFmtId="165" fontId="34" fillId="0" borderId="4" xfId="44" applyNumberFormat="1" applyFont="1" applyBorder="1" applyAlignment="1" applyProtection="1">
      <alignment horizontal="left" vertical="center"/>
    </xf>
    <xf numFmtId="165" fontId="34" fillId="0" borderId="3" xfId="44" applyNumberFormat="1" applyFont="1" applyBorder="1" applyAlignment="1" applyProtection="1">
      <alignment horizontal="left" vertical="center"/>
    </xf>
    <xf numFmtId="165" fontId="34" fillId="0" borderId="27" xfId="44" applyNumberFormat="1" applyFont="1" applyBorder="1" applyAlignment="1" applyProtection="1">
      <alignment horizontal="left" vertical="center"/>
    </xf>
    <xf numFmtId="0" fontId="26" fillId="0" borderId="0" xfId="0" applyFont="1" applyFill="1" applyAlignment="1">
      <alignment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35" fillId="0" borderId="0" xfId="43" applyNumberFormat="1" applyFont="1" applyFill="1" applyBorder="1" applyAlignment="1" applyProtection="1">
      <alignment horizontal="left" vertical="center" indent="1"/>
      <protection locked="0"/>
    </xf>
    <xf numFmtId="0" fontId="18" fillId="0" borderId="132" xfId="37" applyFont="1" applyBorder="1" applyAlignment="1">
      <alignment horizontal="center"/>
    </xf>
    <xf numFmtId="3" fontId="18" fillId="0" borderId="17" xfId="37" applyNumberFormat="1" applyFont="1" applyBorder="1" applyAlignment="1">
      <alignment horizontal="center"/>
    </xf>
    <xf numFmtId="3" fontId="18" fillId="0" borderId="39" xfId="37" applyNumberFormat="1" applyFont="1" applyBorder="1" applyAlignment="1">
      <alignment horizontal="center"/>
    </xf>
    <xf numFmtId="3" fontId="17" fillId="0" borderId="130" xfId="37" applyNumberFormat="1" applyFont="1" applyBorder="1" applyAlignment="1">
      <alignment horizontal="center"/>
    </xf>
    <xf numFmtId="2" fontId="18" fillId="0" borderId="18" xfId="37" applyNumberFormat="1" applyFont="1" applyBorder="1" applyAlignment="1" applyProtection="1">
      <alignment horizontal="center"/>
      <protection locked="0"/>
    </xf>
    <xf numFmtId="2" fontId="18" fillId="0" borderId="26" xfId="37" applyNumberFormat="1" applyFont="1" applyBorder="1" applyAlignment="1" applyProtection="1">
      <alignment horizontal="center"/>
      <protection locked="0"/>
    </xf>
    <xf numFmtId="2" fontId="17" fillId="0" borderId="104" xfId="37" applyNumberFormat="1" applyFont="1" applyBorder="1" applyAlignment="1" applyProtection="1">
      <alignment horizontal="center"/>
      <protection locked="0"/>
    </xf>
    <xf numFmtId="3" fontId="17" fillId="0" borderId="104" xfId="37" applyNumberFormat="1" applyFont="1" applyBorder="1" applyAlignment="1">
      <alignment horizontal="center"/>
    </xf>
    <xf numFmtId="0" fontId="18" fillId="0" borderId="130" xfId="37" applyFont="1" applyBorder="1"/>
    <xf numFmtId="0" fontId="17" fillId="0" borderId="104" xfId="37" applyFont="1" applyBorder="1"/>
    <xf numFmtId="3" fontId="18" fillId="0" borderId="40" xfId="37" applyNumberFormat="1" applyFont="1" applyBorder="1" applyAlignment="1">
      <alignment horizontal="center"/>
    </xf>
    <xf numFmtId="4" fontId="18" fillId="0" borderId="18" xfId="37" applyNumberFormat="1" applyFont="1" applyBorder="1" applyAlignment="1">
      <alignment horizontal="center"/>
    </xf>
    <xf numFmtId="4" fontId="18" fillId="0" borderId="26" xfId="37" applyNumberFormat="1" applyFont="1" applyBorder="1" applyAlignment="1">
      <alignment horizontal="center"/>
    </xf>
    <xf numFmtId="4" fontId="17" fillId="0" borderId="99" xfId="37" applyNumberFormat="1" applyFont="1" applyBorder="1" applyAlignment="1">
      <alignment horizontal="center"/>
    </xf>
    <xf numFmtId="4" fontId="17" fillId="0" borderId="131" xfId="37" applyNumberFormat="1" applyFont="1" applyBorder="1" applyAlignment="1">
      <alignment horizontal="center"/>
    </xf>
    <xf numFmtId="164" fontId="83" fillId="0" borderId="27" xfId="42" applyNumberFormat="1" applyFont="1" applyFill="1" applyBorder="1" applyAlignment="1" applyProtection="1">
      <alignment horizontal="left" vertical="center"/>
    </xf>
    <xf numFmtId="0" fontId="65" fillId="0" borderId="4" xfId="43" applyNumberFormat="1" applyFont="1" applyBorder="1" applyAlignment="1" applyProtection="1">
      <alignment horizontal="left" vertical="center" indent="1"/>
    </xf>
    <xf numFmtId="164" fontId="83" fillId="0" borderId="0" xfId="42" applyNumberFormat="1" applyFont="1" applyFill="1" applyBorder="1" applyProtection="1">
      <alignment vertical="center"/>
    </xf>
    <xf numFmtId="165" fontId="67" fillId="0" borderId="4" xfId="43" applyNumberFormat="1" applyFont="1" applyBorder="1" applyAlignment="1" applyProtection="1">
      <alignment horizontal="left" vertical="center" indent="1"/>
    </xf>
    <xf numFmtId="165" fontId="19" fillId="5" borderId="27" xfId="43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14" fontId="89" fillId="0" borderId="18" xfId="32" applyNumberFormat="1" applyFont="1" applyFill="1" applyBorder="1" applyAlignment="1">
      <alignment horizontal="center" vertical="center"/>
    </xf>
    <xf numFmtId="0" fontId="89" fillId="0" borderId="18" xfId="32" applyFont="1" applyFill="1" applyBorder="1" applyAlignment="1">
      <alignment horizontal="center" vertical="center"/>
    </xf>
    <xf numFmtId="0" fontId="89" fillId="0" borderId="18" xfId="32" applyFont="1" applyFill="1" applyBorder="1" applyAlignment="1">
      <alignment horizontal="left" vertical="center" wrapText="1"/>
    </xf>
    <xf numFmtId="0" fontId="89" fillId="0" borderId="18" xfId="32" applyFont="1" applyFill="1" applyBorder="1" applyAlignment="1">
      <alignment horizontal="center" vertical="center" wrapText="1"/>
    </xf>
    <xf numFmtId="0" fontId="90" fillId="0" borderId="18" xfId="32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91" fillId="0" borderId="0" xfId="0" applyFont="1"/>
    <xf numFmtId="0" fontId="52" fillId="0" borderId="18" xfId="0" applyFont="1" applyBorder="1" applyAlignment="1">
      <alignment vertical="center"/>
    </xf>
    <xf numFmtId="0" fontId="92" fillId="0" borderId="36" xfId="50" applyFont="1" applyBorder="1"/>
    <xf numFmtId="0" fontId="89" fillId="0" borderId="36" xfId="32" applyFont="1" applyFill="1" applyBorder="1" applyAlignment="1">
      <alignment horizontal="center" vertical="center" wrapText="1"/>
    </xf>
    <xf numFmtId="0" fontId="92" fillId="0" borderId="18" xfId="50" applyFont="1" applyBorder="1"/>
    <xf numFmtId="0" fontId="91" fillId="0" borderId="18" xfId="0" applyFont="1" applyBorder="1" applyAlignment="1">
      <alignment horizontal="center"/>
    </xf>
    <xf numFmtId="0" fontId="92" fillId="0" borderId="0" xfId="50" applyFont="1" applyFill="1" applyBorder="1"/>
    <xf numFmtId="0" fontId="89" fillId="0" borderId="0" xfId="0" applyFont="1"/>
    <xf numFmtId="164" fontId="93" fillId="2" borderId="27" xfId="42" applyNumberFormat="1" applyFont="1" applyFill="1" applyBorder="1" applyAlignment="1" applyProtection="1">
      <alignment horizontal="left" vertical="center"/>
    </xf>
    <xf numFmtId="164" fontId="93" fillId="2" borderId="27" xfId="42" applyNumberFormat="1" applyFont="1" applyFill="1" applyBorder="1" applyAlignment="1" applyProtection="1">
      <alignment horizontal="right" vertical="center"/>
    </xf>
    <xf numFmtId="165" fontId="89" fillId="0" borderId="0" xfId="43" applyNumberFormat="1" applyFont="1" applyFill="1" applyBorder="1" applyAlignment="1" applyProtection="1">
      <alignment horizontal="left" vertical="center"/>
    </xf>
    <xf numFmtId="165" fontId="19" fillId="0" borderId="3" xfId="43" applyNumberFormat="1" applyFont="1" applyFill="1" applyBorder="1" applyAlignment="1" applyProtection="1">
      <alignment horizontal="left" vertical="center"/>
    </xf>
    <xf numFmtId="165" fontId="19" fillId="0" borderId="0" xfId="43" applyNumberFormat="1" applyFont="1" applyFill="1" applyBorder="1" applyAlignment="1" applyProtection="1">
      <alignment horizontal="left" vertical="center"/>
    </xf>
    <xf numFmtId="165" fontId="19" fillId="0" borderId="27" xfId="43" applyNumberFormat="1" applyFont="1" applyFill="1" applyBorder="1" applyAlignment="1" applyProtection="1">
      <alignment horizontal="left" vertical="center"/>
    </xf>
    <xf numFmtId="0" fontId="90" fillId="0" borderId="18" xfId="32" applyFont="1" applyFill="1" applyBorder="1" applyAlignment="1">
      <alignment horizontal="left" vertical="center" wrapText="1"/>
    </xf>
    <xf numFmtId="0" fontId="90" fillId="0" borderId="18" xfId="32" applyFont="1" applyFill="1" applyBorder="1" applyAlignment="1">
      <alignment horizontal="center" vertical="center" wrapText="1"/>
    </xf>
    <xf numFmtId="0" fontId="30" fillId="0" borderId="18" xfId="32" applyFont="1" applyBorder="1" applyAlignment="1">
      <alignment wrapText="1"/>
    </xf>
    <xf numFmtId="0" fontId="30" fillId="0" borderId="18" xfId="32" applyFont="1" applyBorder="1" applyAlignment="1">
      <alignment horizontal="center" wrapText="1"/>
    </xf>
    <xf numFmtId="0" fontId="30" fillId="17" borderId="18" xfId="32" applyFont="1" applyFill="1" applyBorder="1" applyAlignment="1">
      <alignment wrapText="1"/>
    </xf>
    <xf numFmtId="0" fontId="30" fillId="17" borderId="18" xfId="32" applyFont="1" applyFill="1" applyBorder="1" applyAlignment="1">
      <alignment horizontal="center" wrapText="1"/>
    </xf>
    <xf numFmtId="0" fontId="25" fillId="5" borderId="18" xfId="0" applyFont="1" applyFill="1" applyBorder="1" applyAlignment="1">
      <alignment horizontal="center" vertical="center" wrapText="1"/>
    </xf>
    <xf numFmtId="1" fontId="102" fillId="0" borderId="149" xfId="0" applyNumberFormat="1" applyFont="1" applyFill="1" applyBorder="1" applyAlignment="1">
      <alignment horizontal="right" vertical="top" shrinkToFit="1"/>
    </xf>
    <xf numFmtId="1" fontId="102" fillId="0" borderId="149" xfId="0" applyNumberFormat="1" applyFont="1" applyFill="1" applyBorder="1" applyAlignment="1">
      <alignment horizontal="right" vertical="center" shrinkToFit="1"/>
    </xf>
    <xf numFmtId="0" fontId="0" fillId="0" borderId="149" xfId="0" applyFill="1" applyBorder="1" applyAlignment="1">
      <alignment horizontal="left" vertical="top" wrapText="1"/>
    </xf>
    <xf numFmtId="0" fontId="64" fillId="0" borderId="149" xfId="0" applyFont="1" applyFill="1" applyBorder="1" applyAlignment="1">
      <alignment horizontal="left" vertical="top" wrapText="1"/>
    </xf>
    <xf numFmtId="169" fontId="102" fillId="0" borderId="149" xfId="0" applyNumberFormat="1" applyFont="1" applyFill="1" applyBorder="1" applyAlignment="1">
      <alignment horizontal="left" vertical="top" indent="1" shrinkToFit="1"/>
    </xf>
    <xf numFmtId="0" fontId="64" fillId="0" borderId="149" xfId="0" applyFont="1" applyFill="1" applyBorder="1" applyAlignment="1">
      <alignment horizontal="left" vertical="top" wrapText="1" indent="1"/>
    </xf>
    <xf numFmtId="1" fontId="102" fillId="0" borderId="149" xfId="0" applyNumberFormat="1" applyFont="1" applyFill="1" applyBorder="1" applyAlignment="1">
      <alignment horizontal="left" vertical="top" indent="2" shrinkToFit="1"/>
    </xf>
    <xf numFmtId="1" fontId="102" fillId="0" borderId="149" xfId="0" applyNumberFormat="1" applyFont="1" applyFill="1" applyBorder="1" applyAlignment="1">
      <alignment horizontal="left" vertical="top" indent="1" shrinkToFit="1"/>
    </xf>
    <xf numFmtId="1" fontId="102" fillId="0" borderId="149" xfId="0" applyNumberFormat="1" applyFont="1" applyFill="1" applyBorder="1" applyAlignment="1">
      <alignment horizontal="left" vertical="top" shrinkToFit="1"/>
    </xf>
    <xf numFmtId="0" fontId="64" fillId="0" borderId="149" xfId="0" applyFont="1" applyFill="1" applyBorder="1" applyAlignment="1">
      <alignment horizontal="left" vertical="top" wrapText="1" indent="2"/>
    </xf>
    <xf numFmtId="0" fontId="63" fillId="0" borderId="149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41" fillId="0" borderId="18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50" xfId="0" applyFont="1" applyFill="1" applyBorder="1" applyAlignment="1" applyProtection="1">
      <alignment horizontal="center" vertical="center"/>
      <protection locked="0"/>
    </xf>
    <xf numFmtId="0" fontId="47" fillId="0" borderId="41" xfId="0" applyFont="1" applyFill="1" applyBorder="1" applyAlignment="1">
      <alignment horizontal="center" vertical="center" wrapText="1"/>
    </xf>
    <xf numFmtId="2" fontId="48" fillId="0" borderId="49" xfId="0" applyNumberFormat="1" applyFont="1" applyFill="1" applyBorder="1" applyAlignment="1">
      <alignment horizontal="center" vertical="center"/>
    </xf>
    <xf numFmtId="2" fontId="48" fillId="0" borderId="55" xfId="0" applyNumberFormat="1" applyFont="1" applyFill="1" applyBorder="1" applyAlignment="1">
      <alignment horizontal="center" vertical="center"/>
    </xf>
    <xf numFmtId="2" fontId="48" fillId="0" borderId="36" xfId="0" applyNumberFormat="1" applyFont="1" applyFill="1" applyBorder="1" applyAlignment="1">
      <alignment horizontal="center" vertical="center"/>
    </xf>
    <xf numFmtId="2" fontId="48" fillId="0" borderId="26" xfId="0" applyNumberFormat="1" applyFont="1" applyFill="1" applyBorder="1" applyAlignment="1">
      <alignment horizontal="center" vertical="center"/>
    </xf>
    <xf numFmtId="2" fontId="48" fillId="0" borderId="41" xfId="0" applyNumberFormat="1" applyFont="1" applyFill="1" applyBorder="1" applyAlignment="1">
      <alignment horizontal="center" vertical="center"/>
    </xf>
    <xf numFmtId="2" fontId="48" fillId="0" borderId="109" xfId="0" applyNumberFormat="1" applyFont="1" applyFill="1" applyBorder="1" applyAlignment="1">
      <alignment horizontal="center" vertical="center"/>
    </xf>
    <xf numFmtId="2" fontId="48" fillId="0" borderId="112" xfId="0" applyNumberFormat="1" applyFont="1" applyFill="1" applyBorder="1" applyAlignment="1">
      <alignment horizontal="center" vertical="center"/>
    </xf>
    <xf numFmtId="2" fontId="48" fillId="0" borderId="42" xfId="0" applyNumberFormat="1" applyFont="1" applyFill="1" applyBorder="1" applyAlignment="1">
      <alignment horizontal="center" vertical="center"/>
    </xf>
    <xf numFmtId="2" fontId="48" fillId="0" borderId="113" xfId="0" applyNumberFormat="1" applyFont="1" applyFill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 wrapText="1"/>
    </xf>
    <xf numFmtId="4" fontId="18" fillId="0" borderId="26" xfId="0" applyNumberFormat="1" applyFont="1" applyBorder="1" applyAlignment="1">
      <alignment vertical="center"/>
    </xf>
    <xf numFmtId="0" fontId="18" fillId="10" borderId="35" xfId="0" applyFont="1" applyFill="1" applyBorder="1"/>
    <xf numFmtId="4" fontId="18" fillId="0" borderId="26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vertical="center"/>
    </xf>
    <xf numFmtId="0" fontId="4" fillId="0" borderId="16" xfId="22" applyFont="1" applyFill="1" applyBorder="1" applyAlignment="1">
      <alignment horizontal="center"/>
    </xf>
    <xf numFmtId="0" fontId="74" fillId="0" borderId="26" xfId="22" applyFont="1" applyFill="1" applyBorder="1" applyAlignment="1">
      <alignment horizontal="center" vertical="center" wrapText="1"/>
    </xf>
    <xf numFmtId="0" fontId="74" fillId="0" borderId="35" xfId="22" applyFont="1" applyFill="1" applyBorder="1" applyAlignment="1">
      <alignment horizontal="center" vertical="center" wrapText="1"/>
    </xf>
    <xf numFmtId="0" fontId="74" fillId="0" borderId="46" xfId="22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165" fontId="48" fillId="0" borderId="3" xfId="43" applyNumberFormat="1" applyFont="1" applyBorder="1" applyAlignment="1" applyProtection="1">
      <alignment horizontal="left" vertical="center" indent="1"/>
    </xf>
    <xf numFmtId="0" fontId="48" fillId="0" borderId="50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164" fontId="83" fillId="2" borderId="106" xfId="46" applyNumberFormat="1" applyFont="1" applyFill="1" applyBorder="1" applyProtection="1">
      <alignment vertical="center"/>
    </xf>
    <xf numFmtId="164" fontId="83" fillId="2" borderId="106" xfId="46" applyNumberFormat="1" applyFont="1" applyFill="1" applyBorder="1" applyAlignment="1" applyProtection="1">
      <alignment horizontal="right" vertical="center"/>
    </xf>
    <xf numFmtId="49" fontId="67" fillId="0" borderId="4" xfId="44" applyNumberFormat="1" applyFont="1" applyFill="1" applyBorder="1" applyAlignment="1" applyProtection="1">
      <alignment horizontal="left" vertical="center" indent="1"/>
      <protection locked="0"/>
    </xf>
    <xf numFmtId="49" fontId="67" fillId="0" borderId="3" xfId="44" applyNumberFormat="1" applyFont="1" applyFill="1" applyBorder="1" applyAlignment="1" applyProtection="1">
      <alignment horizontal="left" vertical="center" wrapText="1" indent="1"/>
      <protection locked="0"/>
    </xf>
    <xf numFmtId="49" fontId="67" fillId="0" borderId="27" xfId="44" applyNumberFormat="1" applyFont="1" applyFill="1" applyBorder="1" applyAlignment="1" applyProtection="1">
      <alignment horizontal="left" vertical="center" wrapText="1" indent="1"/>
      <protection locked="0"/>
    </xf>
    <xf numFmtId="3" fontId="103" fillId="0" borderId="0" xfId="23" applyNumberFormat="1" applyFont="1" applyProtection="1"/>
    <xf numFmtId="3" fontId="8" fillId="0" borderId="0" xfId="23" applyNumberFormat="1" applyFont="1" applyProtection="1"/>
    <xf numFmtId="0" fontId="103" fillId="0" borderId="0" xfId="23" applyFont="1" applyProtection="1"/>
    <xf numFmtId="0" fontId="103" fillId="0" borderId="0" xfId="23" applyFont="1" applyAlignment="1" applyProtection="1">
      <alignment horizontal="center" vertical="center" wrapText="1"/>
    </xf>
    <xf numFmtId="165" fontId="67" fillId="0" borderId="3" xfId="44" applyNumberFormat="1" applyFont="1" applyBorder="1" applyAlignment="1" applyProtection="1">
      <alignment horizontal="right" vertical="center"/>
    </xf>
    <xf numFmtId="165" fontId="67" fillId="0" borderId="27" xfId="44" applyNumberFormat="1" applyFont="1" applyBorder="1" applyAlignment="1" applyProtection="1">
      <alignment horizontal="right" vertical="center"/>
    </xf>
    <xf numFmtId="0" fontId="20" fillId="0" borderId="0" xfId="23" applyFont="1" applyAlignment="1" applyProtection="1">
      <alignment horizontal="left"/>
    </xf>
    <xf numFmtId="49" fontId="20" fillId="0" borderId="0" xfId="23" applyNumberFormat="1" applyFont="1" applyFill="1" applyProtection="1"/>
    <xf numFmtId="0" fontId="103" fillId="0" borderId="0" xfId="23" applyFont="1" applyFill="1" applyProtection="1"/>
    <xf numFmtId="0" fontId="3" fillId="0" borderId="84" xfId="0" applyFont="1" applyFill="1" applyBorder="1" applyAlignment="1" applyProtection="1">
      <alignment horizontal="left" vertical="center" wrapText="1"/>
    </xf>
    <xf numFmtId="0" fontId="104" fillId="0" borderId="18" xfId="0" applyFont="1" applyFill="1" applyBorder="1" applyAlignment="1" applyProtection="1">
      <alignment horizontal="left" vertical="center" wrapText="1"/>
      <protection locked="0"/>
    </xf>
    <xf numFmtId="2" fontId="22" fillId="0" borderId="18" xfId="0" applyNumberFormat="1" applyFont="1" applyFill="1" applyBorder="1" applyAlignment="1" applyProtection="1">
      <alignment horizontal="left" vertical="center" wrapText="1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8" borderId="18" xfId="0" applyFont="1" applyFill="1" applyBorder="1" applyAlignment="1" applyProtection="1">
      <alignment horizontal="center" vertical="center" wrapText="1"/>
    </xf>
    <xf numFmtId="0" fontId="104" fillId="0" borderId="18" xfId="0" applyFont="1" applyBorder="1" applyProtection="1">
      <protection locked="0"/>
    </xf>
    <xf numFmtId="3" fontId="22" fillId="0" borderId="18" xfId="0" applyNumberFormat="1" applyFont="1" applyBorder="1" applyAlignment="1" applyProtection="1">
      <alignment horizontal="center" vertical="center" wrapText="1"/>
      <protection locked="0"/>
    </xf>
    <xf numFmtId="3" fontId="22" fillId="8" borderId="18" xfId="0" applyNumberFormat="1" applyFont="1" applyFill="1" applyBorder="1" applyAlignment="1" applyProtection="1">
      <alignment horizontal="center" vertical="center" wrapText="1"/>
    </xf>
    <xf numFmtId="3" fontId="22" fillId="3" borderId="18" xfId="0" applyNumberFormat="1" applyFont="1" applyFill="1" applyBorder="1" applyProtection="1"/>
    <xf numFmtId="0" fontId="22" fillId="0" borderId="18" xfId="0" applyFont="1" applyFill="1" applyBorder="1" applyProtection="1">
      <protection locked="0"/>
    </xf>
    <xf numFmtId="0" fontId="105" fillId="0" borderId="18" xfId="0" applyFont="1" applyBorder="1" applyProtection="1"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2" fillId="3" borderId="18" xfId="0" applyFont="1" applyFill="1" applyBorder="1" applyProtection="1"/>
    <xf numFmtId="0" fontId="22" fillId="0" borderId="18" xfId="0" applyFont="1" applyBorder="1" applyProtection="1">
      <protection locked="0"/>
    </xf>
    <xf numFmtId="0" fontId="105" fillId="0" borderId="18" xfId="0" applyFont="1" applyFill="1" applyBorder="1" applyAlignment="1" applyProtection="1">
      <alignment horizontal="left" vertical="center" wrapText="1"/>
      <protection locked="0"/>
    </xf>
    <xf numFmtId="0" fontId="106" fillId="0" borderId="84" xfId="0" applyFont="1" applyFill="1" applyBorder="1" applyAlignment="1" applyProtection="1">
      <alignment horizontal="left" vertical="center" wrapText="1"/>
    </xf>
    <xf numFmtId="3" fontId="107" fillId="0" borderId="18" xfId="0" applyNumberFormat="1" applyFont="1" applyBorder="1" applyAlignment="1" applyProtection="1">
      <alignment horizontal="center" vertical="center" wrapText="1"/>
      <protection locked="0"/>
    </xf>
    <xf numFmtId="3" fontId="107" fillId="8" borderId="18" xfId="0" applyNumberFormat="1" applyFont="1" applyFill="1" applyBorder="1" applyAlignment="1" applyProtection="1">
      <alignment horizontal="center" vertical="center" wrapText="1"/>
    </xf>
    <xf numFmtId="3" fontId="107" fillId="3" borderId="18" xfId="0" applyNumberFormat="1" applyFont="1" applyFill="1" applyBorder="1" applyProtection="1"/>
    <xf numFmtId="0" fontId="18" fillId="0" borderId="26" xfId="0" applyFont="1" applyBorder="1" applyAlignment="1" applyProtection="1">
      <alignment horizontal="center" vertical="center" wrapText="1"/>
      <protection locked="0"/>
    </xf>
    <xf numFmtId="0" fontId="3" fillId="0" borderId="125" xfId="0" applyFont="1" applyFill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0" fontId="104" fillId="0" borderId="18" xfId="0" applyFont="1" applyFill="1" applyBorder="1" applyProtection="1">
      <protection locked="0"/>
    </xf>
    <xf numFmtId="0" fontId="8" fillId="0" borderId="0" xfId="23" applyFont="1" applyProtection="1"/>
    <xf numFmtId="0" fontId="3" fillId="0" borderId="36" xfId="0" applyFont="1" applyBorder="1" applyAlignment="1" applyProtection="1">
      <alignment horizontal="center" vertical="center" wrapText="1"/>
      <protection locked="0"/>
    </xf>
    <xf numFmtId="0" fontId="22" fillId="8" borderId="18" xfId="0" applyFont="1" applyFill="1" applyBorder="1" applyAlignment="1" applyProtection="1">
      <alignment horizontal="right" vertical="center" wrapText="1"/>
    </xf>
    <xf numFmtId="3" fontId="22" fillId="8" borderId="18" xfId="0" applyNumberFormat="1" applyFont="1" applyFill="1" applyBorder="1" applyProtection="1"/>
    <xf numFmtId="0" fontId="22" fillId="8" borderId="18" xfId="0" applyFont="1" applyFill="1" applyBorder="1" applyProtection="1"/>
    <xf numFmtId="3" fontId="103" fillId="0" borderId="0" xfId="23" applyNumberFormat="1" applyFont="1" applyAlignment="1" applyProtection="1">
      <alignment horizontal="center" vertical="center" wrapText="1"/>
    </xf>
    <xf numFmtId="165" fontId="67" fillId="0" borderId="3" xfId="44" applyNumberFormat="1" applyFont="1" applyBorder="1" applyAlignment="1" applyProtection="1">
      <alignment horizontal="left" vertical="center" indent="1"/>
    </xf>
    <xf numFmtId="165" fontId="67" fillId="0" borderId="27" xfId="44" applyNumberFormat="1" applyFont="1" applyBorder="1" applyAlignment="1" applyProtection="1">
      <alignment horizontal="left" vertical="center" indent="1"/>
    </xf>
    <xf numFmtId="165" fontId="19" fillId="0" borderId="27" xfId="44" applyNumberFormat="1" applyFont="1" applyBorder="1" applyAlignment="1" applyProtection="1">
      <alignment horizontal="left" vertical="center"/>
    </xf>
    <xf numFmtId="0" fontId="20" fillId="0" borderId="0" xfId="23" applyNumberFormat="1" applyFont="1" applyFill="1" applyProtection="1"/>
    <xf numFmtId="0" fontId="22" fillId="5" borderId="18" xfId="23" applyFont="1" applyFill="1" applyBorder="1" applyAlignment="1" applyProtection="1">
      <alignment horizontal="center" vertical="center" textRotation="90" wrapText="1"/>
    </xf>
    <xf numFmtId="0" fontId="22" fillId="0" borderId="18" xfId="23" applyFont="1" applyFill="1" applyBorder="1" applyAlignment="1" applyProtection="1">
      <alignment horizontal="center" vertical="center" textRotation="90" wrapText="1"/>
    </xf>
    <xf numFmtId="0" fontId="22" fillId="0" borderId="18" xfId="23" applyFont="1" applyBorder="1" applyAlignment="1" applyProtection="1">
      <alignment horizontal="center" vertical="center" wrapText="1"/>
      <protection locked="0"/>
    </xf>
    <xf numFmtId="0" fontId="104" fillId="0" borderId="18" xfId="23" applyFont="1" applyBorder="1" applyAlignment="1" applyProtection="1">
      <alignment horizontal="center" vertical="center" wrapText="1"/>
      <protection locked="0"/>
    </xf>
    <xf numFmtId="0" fontId="104" fillId="0" borderId="18" xfId="0" applyFont="1" applyFill="1" applyBorder="1" applyAlignment="1" applyProtection="1">
      <alignment horizontal="center" vertical="center" wrapText="1"/>
      <protection locked="0"/>
    </xf>
    <xf numFmtId="0" fontId="22" fillId="8" borderId="18" xfId="0" applyFont="1" applyFill="1" applyBorder="1" applyAlignment="1" applyProtection="1">
      <alignment horizontal="center" vertical="center" wrapText="1"/>
      <protection locked="0"/>
    </xf>
    <xf numFmtId="3" fontId="22" fillId="3" borderId="18" xfId="0" applyNumberFormat="1" applyFont="1" applyFill="1" applyBorder="1" applyAlignment="1" applyProtection="1">
      <alignment horizontal="center" vertical="center"/>
    </xf>
    <xf numFmtId="0" fontId="22" fillId="0" borderId="18" xfId="23" applyFont="1" applyBorder="1" applyAlignment="1" applyProtection="1">
      <alignment horizontal="center" vertical="center"/>
      <protection locked="0"/>
    </xf>
    <xf numFmtId="0" fontId="104" fillId="0" borderId="18" xfId="0" applyFont="1" applyBorder="1" applyAlignment="1" applyProtection="1">
      <alignment horizontal="center" vertical="center" wrapText="1"/>
      <protection locked="0"/>
    </xf>
    <xf numFmtId="0" fontId="22" fillId="5" borderId="18" xfId="23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23" applyFont="1" applyFill="1" applyBorder="1" applyAlignment="1" applyProtection="1">
      <alignment horizontal="center" vertical="center" wrapText="1"/>
      <protection locked="0"/>
    </xf>
    <xf numFmtId="0" fontId="22" fillId="8" borderId="18" xfId="23" applyFont="1" applyFill="1" applyBorder="1" applyAlignment="1" applyProtection="1">
      <alignment horizontal="center" vertical="center" wrapText="1"/>
    </xf>
    <xf numFmtId="0" fontId="69" fillId="0" borderId="0" xfId="23" applyFont="1" applyFill="1" applyBorder="1" applyAlignment="1" applyProtection="1">
      <alignment horizontal="left"/>
    </xf>
    <xf numFmtId="0" fontId="18" fillId="0" borderId="0" xfId="23" applyFont="1" applyAlignment="1" applyProtection="1">
      <alignment wrapText="1"/>
    </xf>
    <xf numFmtId="0" fontId="18" fillId="0" borderId="0" xfId="23" applyFont="1" applyAlignment="1" applyProtection="1">
      <alignment horizontal="center" wrapText="1"/>
    </xf>
    <xf numFmtId="0" fontId="18" fillId="0" borderId="0" xfId="23" applyFont="1" applyFill="1" applyProtection="1"/>
    <xf numFmtId="165" fontId="67" fillId="0" borderId="4" xfId="44" applyNumberFormat="1" applyFont="1" applyBorder="1" applyAlignment="1" applyProtection="1">
      <alignment horizontal="left" vertical="center" indent="1"/>
    </xf>
    <xf numFmtId="0" fontId="8" fillId="0" borderId="0" xfId="23" applyFont="1" applyAlignment="1" applyProtection="1"/>
    <xf numFmtId="0" fontId="69" fillId="2" borderId="18" xfId="0" applyFont="1" applyFill="1" applyBorder="1" applyAlignment="1" applyProtection="1">
      <alignment horizontal="center" vertical="center" textRotation="90" wrapText="1"/>
    </xf>
    <xf numFmtId="3" fontId="69" fillId="5" borderId="18" xfId="0" applyNumberFormat="1" applyFont="1" applyFill="1" applyBorder="1" applyAlignment="1" applyProtection="1">
      <alignment horizontal="center" vertical="center" textRotation="90" wrapText="1"/>
    </xf>
    <xf numFmtId="3" fontId="69" fillId="5" borderId="18" xfId="23" applyNumberFormat="1" applyFont="1" applyFill="1" applyBorder="1" applyAlignment="1" applyProtection="1">
      <alignment horizontal="center" vertical="center" textRotation="90" wrapText="1"/>
    </xf>
    <xf numFmtId="0" fontId="22" fillId="5" borderId="18" xfId="0" applyFont="1" applyFill="1" applyBorder="1" applyAlignment="1" applyProtection="1">
      <alignment horizontal="left" vertical="center" wrapText="1"/>
    </xf>
    <xf numFmtId="0" fontId="22" fillId="3" borderId="18" xfId="0" applyFont="1" applyFill="1" applyBorder="1" applyAlignment="1" applyProtection="1">
      <alignment horizontal="center" vertical="center" wrapText="1"/>
    </xf>
    <xf numFmtId="3" fontId="22" fillId="3" borderId="18" xfId="0" applyNumberFormat="1" applyFont="1" applyFill="1" applyBorder="1" applyAlignment="1" applyProtection="1">
      <alignment horizontal="center" vertical="center" wrapText="1"/>
    </xf>
    <xf numFmtId="3" fontId="22" fillId="0" borderId="18" xfId="23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105" fillId="0" borderId="18" xfId="0" applyFont="1" applyBorder="1" applyAlignment="1" applyProtection="1">
      <alignment horizontal="center" vertical="center" wrapText="1"/>
      <protection locked="0"/>
    </xf>
    <xf numFmtId="0" fontId="105" fillId="0" borderId="18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 applyProtection="1">
      <alignment horizontal="left" wrapText="1"/>
    </xf>
    <xf numFmtId="0" fontId="105" fillId="0" borderId="18" xfId="0" applyFont="1" applyBorder="1" applyAlignment="1" applyProtection="1">
      <alignment horizontal="center" wrapText="1"/>
      <protection locked="0"/>
    </xf>
    <xf numFmtId="3" fontId="104" fillId="0" borderId="18" xfId="23" applyNumberFormat="1" applyFont="1" applyFill="1" applyBorder="1" applyAlignment="1" applyProtection="1">
      <alignment horizontal="center" vertical="center" wrapText="1"/>
      <protection locked="0"/>
    </xf>
    <xf numFmtId="3" fontId="18" fillId="17" borderId="18" xfId="23" applyNumberFormat="1" applyFont="1" applyFill="1" applyBorder="1" applyAlignment="1" applyProtection="1">
      <alignment horizontal="center" vertical="center" wrapText="1"/>
    </xf>
    <xf numFmtId="0" fontId="22" fillId="8" borderId="18" xfId="0" applyFont="1" applyFill="1" applyBorder="1" applyAlignment="1" applyProtection="1">
      <alignment horizontal="center" vertical="center"/>
    </xf>
    <xf numFmtId="3" fontId="22" fillId="8" borderId="18" xfId="23" applyNumberFormat="1" applyFont="1" applyFill="1" applyBorder="1" applyAlignment="1" applyProtection="1">
      <alignment horizontal="center" vertical="center" wrapText="1"/>
    </xf>
    <xf numFmtId="0" fontId="22" fillId="0" borderId="0" xfId="23" applyFont="1" applyBorder="1" applyAlignment="1" applyProtection="1">
      <alignment vertical="center"/>
    </xf>
    <xf numFmtId="0" fontId="22" fillId="0" borderId="0" xfId="23" applyFont="1" applyBorder="1" applyAlignment="1" applyProtection="1">
      <alignment vertical="center" wrapText="1"/>
    </xf>
    <xf numFmtId="0" fontId="22" fillId="0" borderId="0" xfId="23" applyFont="1" applyProtection="1"/>
    <xf numFmtId="0" fontId="103" fillId="0" borderId="0" xfId="23" applyFont="1" applyAlignment="1" applyProtection="1">
      <alignment horizontal="left"/>
    </xf>
    <xf numFmtId="0" fontId="18" fillId="0" borderId="0" xfId="23" applyFont="1" applyAlignment="1" applyProtection="1">
      <alignment horizontal="right"/>
    </xf>
    <xf numFmtId="0" fontId="20" fillId="0" borderId="0" xfId="23" applyFont="1" applyProtection="1"/>
    <xf numFmtId="0" fontId="22" fillId="0" borderId="18" xfId="23" applyFont="1" applyBorder="1" applyAlignment="1" applyProtection="1">
      <alignment vertical="center" wrapText="1"/>
    </xf>
    <xf numFmtId="0" fontId="108" fillId="8" borderId="18" xfId="39" applyFont="1" applyFill="1" applyBorder="1" applyAlignment="1" applyProtection="1">
      <alignment horizontal="right"/>
      <protection locked="0"/>
    </xf>
    <xf numFmtId="0" fontId="20" fillId="0" borderId="0" xfId="40" applyFont="1" applyAlignment="1" applyProtection="1">
      <alignment horizontal="right"/>
    </xf>
    <xf numFmtId="0" fontId="69" fillId="5" borderId="18" xfId="39" applyFont="1" applyFill="1" applyBorder="1" applyAlignment="1" applyProtection="1">
      <alignment horizontal="center" vertical="center" wrapText="1"/>
    </xf>
    <xf numFmtId="0" fontId="22" fillId="0" borderId="18" xfId="23" applyFont="1" applyBorder="1" applyProtection="1">
      <protection locked="0"/>
    </xf>
    <xf numFmtId="0" fontId="22" fillId="0" borderId="18" xfId="39" applyFont="1" applyFill="1" applyBorder="1" applyAlignment="1" applyProtection="1">
      <alignment horizontal="right"/>
      <protection locked="0"/>
    </xf>
    <xf numFmtId="0" fontId="22" fillId="3" borderId="18" xfId="39" applyFont="1" applyFill="1" applyBorder="1" applyAlignment="1" applyProtection="1">
      <alignment horizontal="right"/>
    </xf>
    <xf numFmtId="0" fontId="104" fillId="0" borderId="18" xfId="39" applyFont="1" applyBorder="1" applyProtection="1">
      <protection locked="0"/>
    </xf>
    <xf numFmtId="0" fontId="22" fillId="0" borderId="18" xfId="39" applyFont="1" applyBorder="1" applyAlignment="1" applyProtection="1">
      <alignment wrapText="1"/>
      <protection locked="0"/>
    </xf>
    <xf numFmtId="0" fontId="22" fillId="0" borderId="18" xfId="39" applyFont="1" applyBorder="1" applyProtection="1">
      <protection locked="0"/>
    </xf>
    <xf numFmtId="0" fontId="22" fillId="0" borderId="8" xfId="39" applyFont="1" applyFill="1" applyBorder="1" applyAlignment="1" applyProtection="1">
      <alignment horizontal="right"/>
      <protection locked="0"/>
    </xf>
    <xf numFmtId="0" fontId="105" fillId="0" borderId="18" xfId="39" applyFont="1" applyBorder="1" applyAlignment="1" applyProtection="1">
      <alignment wrapText="1"/>
      <protection locked="0"/>
    </xf>
    <xf numFmtId="0" fontId="105" fillId="0" borderId="18" xfId="39" applyFont="1" applyFill="1" applyBorder="1" applyAlignment="1" applyProtection="1">
      <alignment horizontal="right"/>
      <protection locked="0"/>
    </xf>
    <xf numFmtId="0" fontId="18" fillId="0" borderId="28" xfId="23" applyFont="1" applyBorder="1" applyProtection="1">
      <protection locked="0"/>
    </xf>
    <xf numFmtId="0" fontId="104" fillId="0" borderId="18" xfId="39" applyFont="1" applyFill="1" applyBorder="1" applyAlignment="1" applyProtection="1">
      <alignment horizontal="right"/>
      <protection locked="0"/>
    </xf>
    <xf numFmtId="0" fontId="18" fillId="0" borderId="28" xfId="38" applyFont="1" applyBorder="1" applyProtection="1">
      <protection locked="0"/>
    </xf>
    <xf numFmtId="0" fontId="18" fillId="0" borderId="29" xfId="38" applyFont="1" applyBorder="1" applyProtection="1">
      <protection locked="0"/>
    </xf>
    <xf numFmtId="0" fontId="18" fillId="0" borderId="18" xfId="23" applyFont="1" applyBorder="1" applyProtection="1">
      <protection locked="0"/>
    </xf>
    <xf numFmtId="0" fontId="22" fillId="0" borderId="18" xfId="38" applyFont="1" applyBorder="1" applyProtection="1">
      <protection locked="0"/>
    </xf>
    <xf numFmtId="0" fontId="108" fillId="8" borderId="18" xfId="38" applyFont="1" applyFill="1" applyBorder="1" applyAlignment="1" applyProtection="1">
      <alignment horizontal="right" vertical="center"/>
    </xf>
    <xf numFmtId="0" fontId="108" fillId="8" borderId="18" xfId="39" applyFont="1" applyFill="1" applyBorder="1" applyAlignment="1" applyProtection="1">
      <alignment horizontal="right"/>
    </xf>
    <xf numFmtId="0" fontId="108" fillId="3" borderId="18" xfId="39" applyFont="1" applyFill="1" applyBorder="1" applyAlignment="1" applyProtection="1">
      <alignment horizontal="right"/>
    </xf>
    <xf numFmtId="165" fontId="67" fillId="0" borderId="0" xfId="44" applyNumberFormat="1" applyFont="1" applyBorder="1" applyAlignment="1" applyProtection="1">
      <alignment horizontal="left" vertical="center" indent="1"/>
    </xf>
    <xf numFmtId="0" fontId="32" fillId="5" borderId="0" xfId="10" applyFill="1" applyAlignment="1" applyProtection="1"/>
    <xf numFmtId="0" fontId="109" fillId="0" borderId="0" xfId="0" applyFont="1" applyFill="1" applyBorder="1" applyAlignment="1"/>
    <xf numFmtId="0" fontId="109" fillId="0" borderId="0" xfId="0" applyFont="1" applyFill="1" applyBorder="1" applyAlignment="1" applyProtection="1"/>
    <xf numFmtId="165" fontId="19" fillId="0" borderId="0" xfId="44" applyNumberFormat="1" applyFont="1" applyBorder="1" applyAlignment="1" applyProtection="1">
      <alignment horizontal="left" vertical="center"/>
    </xf>
    <xf numFmtId="0" fontId="109" fillId="0" borderId="0" xfId="0" applyFont="1" applyBorder="1" applyProtection="1"/>
    <xf numFmtId="0" fontId="109" fillId="0" borderId="0" xfId="0" applyFont="1" applyBorder="1"/>
    <xf numFmtId="0" fontId="0" fillId="0" borderId="0" xfId="0" applyBorder="1" applyProtection="1"/>
    <xf numFmtId="0" fontId="18" fillId="0" borderId="0" xfId="0" applyFont="1" applyBorder="1" applyAlignment="1" applyProtection="1">
      <alignment horizontal="right"/>
    </xf>
    <xf numFmtId="0" fontId="0" fillId="0" borderId="0" xfId="0" applyBorder="1"/>
    <xf numFmtId="0" fontId="101" fillId="0" borderId="148" xfId="50"/>
    <xf numFmtId="0" fontId="101" fillId="0" borderId="148" xfId="50" applyAlignment="1">
      <alignment vertical="center" wrapText="1"/>
    </xf>
    <xf numFmtId="0" fontId="89" fillId="5" borderId="30" xfId="0" applyFont="1" applyFill="1" applyBorder="1" applyAlignment="1">
      <alignment horizontal="left" vertical="center" wrapText="1"/>
    </xf>
    <xf numFmtId="0" fontId="89" fillId="5" borderId="31" xfId="0" applyFont="1" applyFill="1" applyBorder="1" applyAlignment="1">
      <alignment horizontal="left" vertical="center" wrapText="1"/>
    </xf>
    <xf numFmtId="3" fontId="101" fillId="0" borderId="148" xfId="50" applyNumberFormat="1"/>
    <xf numFmtId="0" fontId="101" fillId="0" borderId="148" xfId="50" applyProtection="1">
      <protection locked="0"/>
    </xf>
    <xf numFmtId="0" fontId="101" fillId="0" borderId="34" xfId="50" applyBorder="1" applyProtection="1">
      <protection locked="0"/>
    </xf>
    <xf numFmtId="0" fontId="92" fillId="0" borderId="31" xfId="50" applyFont="1" applyBorder="1"/>
    <xf numFmtId="0" fontId="92" fillId="0" borderId="148" xfId="50" applyFont="1"/>
    <xf numFmtId="0" fontId="69" fillId="0" borderId="18" xfId="0" applyFont="1" applyFill="1" applyBorder="1" applyAlignment="1" applyProtection="1">
      <alignment horizontal="center" vertical="center" textRotation="90" wrapText="1"/>
    </xf>
    <xf numFmtId="3" fontId="69" fillId="0" borderId="18" xfId="0" applyNumberFormat="1" applyFont="1" applyFill="1" applyBorder="1" applyAlignment="1" applyProtection="1">
      <alignment horizontal="center" vertical="center" textRotation="90" wrapText="1"/>
    </xf>
    <xf numFmtId="0" fontId="69" fillId="5" borderId="18" xfId="0" applyFont="1" applyFill="1" applyBorder="1" applyAlignment="1" applyProtection="1">
      <alignment horizontal="center" vertical="center" textRotation="90" wrapText="1"/>
    </xf>
    <xf numFmtId="0" fontId="103" fillId="0" borderId="0" xfId="23" applyFont="1" applyFill="1" applyAlignment="1" applyProtection="1">
      <alignment horizontal="center" vertical="center"/>
    </xf>
    <xf numFmtId="0" fontId="26" fillId="0" borderId="0" xfId="23" applyFont="1" applyAlignment="1" applyProtection="1">
      <alignment horizontal="center" vertical="center" wrapText="1"/>
    </xf>
    <xf numFmtId="0" fontId="26" fillId="0" borderId="0" xfId="23" applyFont="1" applyProtection="1"/>
    <xf numFmtId="3" fontId="26" fillId="0" borderId="0" xfId="23" applyNumberFormat="1" applyFont="1" applyAlignment="1" applyProtection="1">
      <alignment horizontal="center" vertical="center" wrapText="1"/>
    </xf>
    <xf numFmtId="3" fontId="31" fillId="0" borderId="0" xfId="23" applyNumberFormat="1" applyFont="1" applyAlignment="1" applyProtection="1">
      <alignment horizontal="center" vertical="center" wrapText="1"/>
    </xf>
    <xf numFmtId="3" fontId="26" fillId="0" borderId="0" xfId="23" applyNumberFormat="1" applyFont="1" applyAlignment="1" applyProtection="1">
      <alignment wrapText="1"/>
    </xf>
    <xf numFmtId="3" fontId="31" fillId="0" borderId="0" xfId="23" applyNumberFormat="1" applyFont="1" applyAlignment="1" applyProtection="1">
      <alignment wrapText="1"/>
    </xf>
    <xf numFmtId="0" fontId="21" fillId="0" borderId="0" xfId="23" applyFont="1" applyAlignment="1" applyProtection="1">
      <alignment horizontal="left" wrapText="1"/>
    </xf>
    <xf numFmtId="0" fontId="26" fillId="0" borderId="0" xfId="23" applyFont="1" applyAlignment="1" applyProtection="1">
      <alignment horizontal="left" wrapText="1"/>
    </xf>
    <xf numFmtId="0" fontId="26" fillId="0" borderId="0" xfId="23" applyFont="1" applyAlignment="1" applyProtection="1">
      <alignment wrapText="1"/>
    </xf>
    <xf numFmtId="0" fontId="103" fillId="0" borderId="0" xfId="23" applyFont="1" applyAlignment="1" applyProtection="1">
      <alignment horizontal="left" wrapText="1"/>
    </xf>
    <xf numFmtId="0" fontId="103" fillId="0" borderId="0" xfId="23" applyFont="1" applyAlignment="1" applyProtection="1">
      <alignment wrapText="1"/>
    </xf>
    <xf numFmtId="3" fontId="103" fillId="0" borderId="0" xfId="23" applyNumberFormat="1" applyFont="1" applyAlignment="1" applyProtection="1">
      <alignment wrapText="1"/>
    </xf>
    <xf numFmtId="3" fontId="8" fillId="0" borderId="0" xfId="23" applyNumberFormat="1" applyFont="1" applyAlignment="1" applyProtection="1">
      <alignment wrapText="1"/>
    </xf>
    <xf numFmtId="0" fontId="18" fillId="0" borderId="0" xfId="23" applyFont="1" applyAlignment="1" applyProtection="1">
      <alignment horizontal="center" vertical="center" wrapText="1"/>
    </xf>
    <xf numFmtId="0" fontId="34" fillId="0" borderId="0" xfId="23" applyFont="1" applyProtection="1"/>
    <xf numFmtId="0" fontId="18" fillId="0" borderId="0" xfId="23" applyFont="1" applyBorder="1" applyAlignment="1" applyProtection="1">
      <alignment wrapText="1"/>
    </xf>
    <xf numFmtId="0" fontId="18" fillId="0" borderId="0" xfId="23" applyFont="1" applyBorder="1" applyAlignment="1" applyProtection="1">
      <alignment horizontal="center" wrapText="1"/>
    </xf>
    <xf numFmtId="0" fontId="2" fillId="0" borderId="0" xfId="23" applyFont="1" applyAlignment="1" applyProtection="1">
      <alignment horizontal="center"/>
    </xf>
    <xf numFmtId="0" fontId="103" fillId="0" borderId="0" xfId="23" applyFont="1" applyAlignment="1" applyProtection="1"/>
    <xf numFmtId="0" fontId="18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/>
    </xf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8" fillId="0" borderId="0" xfId="23" applyFont="1" applyAlignment="1" applyProtection="1">
      <alignment horizontal="left"/>
    </xf>
    <xf numFmtId="0" fontId="8" fillId="0" borderId="18" xfId="23" applyFont="1" applyBorder="1" applyAlignment="1" applyProtection="1">
      <alignment horizontal="left"/>
    </xf>
    <xf numFmtId="0" fontId="18" fillId="0" borderId="17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5" fontId="18" fillId="0" borderId="3" xfId="44" applyNumberFormat="1" applyFont="1" applyBorder="1" applyAlignment="1" applyProtection="1">
      <alignment horizontal="left" vertical="center" indent="1"/>
    </xf>
    <xf numFmtId="165" fontId="18" fillId="0" borderId="27" xfId="44" applyNumberFormat="1" applyFont="1" applyBorder="1" applyAlignment="1" applyProtection="1">
      <alignment horizontal="left" vertical="center" indent="1"/>
    </xf>
    <xf numFmtId="0" fontId="18" fillId="0" borderId="0" xfId="0" applyFont="1" applyFill="1" applyAlignment="1">
      <alignment wrapText="1"/>
    </xf>
    <xf numFmtId="4" fontId="18" fillId="0" borderId="0" xfId="0" applyNumberFormat="1" applyFont="1" applyFill="1"/>
    <xf numFmtId="4" fontId="26" fillId="0" borderId="0" xfId="0" applyNumberFormat="1" applyFont="1" applyBorder="1"/>
    <xf numFmtId="0" fontId="4" fillId="0" borderId="8" xfId="22" applyFont="1" applyFill="1" applyBorder="1" applyAlignment="1">
      <alignment horizontal="center" wrapText="1"/>
    </xf>
    <xf numFmtId="0" fontId="4" fillId="0" borderId="46" xfId="22" applyFont="1" applyFill="1" applyBorder="1" applyAlignment="1">
      <alignment horizontal="center" vertical="center" wrapText="1"/>
    </xf>
    <xf numFmtId="0" fontId="25" fillId="0" borderId="0" xfId="15" applyFont="1" applyBorder="1" applyAlignment="1">
      <alignment horizontal="center" vertical="center" wrapText="1"/>
    </xf>
    <xf numFmtId="0" fontId="18" fillId="0" borderId="18" xfId="15" applyFont="1" applyBorder="1" applyAlignment="1">
      <alignment horizontal="center" vertical="center" wrapText="1"/>
    </xf>
    <xf numFmtId="3" fontId="52" fillId="0" borderId="35" xfId="14" applyNumberFormat="1" applyFont="1" applyFill="1" applyBorder="1" applyAlignment="1">
      <alignment horizontal="center" vertical="center"/>
    </xf>
    <xf numFmtId="3" fontId="35" fillId="0" borderId="18" xfId="14" applyNumberFormat="1" applyFont="1" applyFill="1" applyBorder="1" applyAlignment="1">
      <alignment horizontal="center" vertical="center"/>
    </xf>
    <xf numFmtId="3" fontId="35" fillId="0" borderId="36" xfId="14" applyNumberFormat="1" applyFont="1" applyFill="1" applyBorder="1" applyAlignment="1">
      <alignment horizontal="center" vertical="center"/>
    </xf>
    <xf numFmtId="3" fontId="34" fillId="0" borderId="35" xfId="14" applyNumberFormat="1" applyFont="1" applyFill="1" applyBorder="1" applyAlignment="1">
      <alignment horizontal="center" vertical="center"/>
    </xf>
    <xf numFmtId="3" fontId="35" fillId="0" borderId="18" xfId="16" applyNumberFormat="1" applyFont="1" applyFill="1" applyBorder="1" applyAlignment="1">
      <alignment horizontal="center" vertical="center"/>
    </xf>
    <xf numFmtId="3" fontId="35" fillId="0" borderId="35" xfId="16" applyNumberFormat="1" applyFont="1" applyFill="1" applyBorder="1" applyAlignment="1">
      <alignment horizontal="center" vertical="center"/>
    </xf>
    <xf numFmtId="3" fontId="35" fillId="0" borderId="18" xfId="16" applyNumberFormat="1" applyFont="1" applyFill="1" applyBorder="1" applyAlignment="1">
      <alignment horizontal="center" wrapText="1"/>
    </xf>
    <xf numFmtId="3" fontId="35" fillId="0" borderId="18" xfId="16" applyNumberFormat="1" applyFont="1" applyFill="1" applyBorder="1" applyAlignment="1">
      <alignment horizontal="center"/>
    </xf>
    <xf numFmtId="3" fontId="52" fillId="0" borderId="18" xfId="14" applyNumberFormat="1" applyFont="1" applyFill="1" applyBorder="1" applyAlignment="1">
      <alignment horizontal="center" vertical="center"/>
    </xf>
    <xf numFmtId="4" fontId="0" fillId="0" borderId="0" xfId="0" applyNumberFormat="1"/>
    <xf numFmtId="1" fontId="102" fillId="0" borderId="149" xfId="0" applyNumberFormat="1" applyFont="1" applyFill="1" applyBorder="1" applyAlignment="1">
      <alignment horizontal="center" vertical="top" shrinkToFit="1"/>
    </xf>
    <xf numFmtId="4" fontId="37" fillId="0" borderId="0" xfId="41" applyNumberFormat="1" applyFont="1" applyProtection="1">
      <protection hidden="1"/>
    </xf>
    <xf numFmtId="3" fontId="52" fillId="21" borderId="18" xfId="23" applyNumberFormat="1" applyFont="1" applyFill="1" applyBorder="1" applyProtection="1">
      <protection hidden="1"/>
    </xf>
    <xf numFmtId="4" fontId="37" fillId="0" borderId="0" xfId="41" applyNumberFormat="1" applyFont="1" applyFill="1" applyProtection="1">
      <protection hidden="1"/>
    </xf>
    <xf numFmtId="4" fontId="43" fillId="0" borderId="0" xfId="41" applyNumberFormat="1" applyFont="1" applyProtection="1">
      <protection hidden="1"/>
    </xf>
    <xf numFmtId="4" fontId="37" fillId="0" borderId="0" xfId="41" applyNumberFormat="1" applyFont="1" applyFill="1" applyBorder="1" applyProtection="1">
      <protection hidden="1"/>
    </xf>
    <xf numFmtId="4" fontId="37" fillId="0" borderId="0" xfId="41" applyNumberFormat="1" applyFont="1" applyFill="1" applyAlignment="1" applyProtection="1">
      <alignment horizontal="center" vertical="center"/>
      <protection hidden="1"/>
    </xf>
    <xf numFmtId="3" fontId="52" fillId="21" borderId="18" xfId="13" applyNumberFormat="1" applyFont="1" applyFill="1" applyBorder="1" applyAlignment="1" applyProtection="1">
      <alignment horizontal="right"/>
      <protection hidden="1"/>
    </xf>
    <xf numFmtId="0" fontId="11" fillId="5" borderId="0" xfId="17" applyFont="1" applyFill="1" applyAlignment="1">
      <alignment horizontal="center"/>
    </xf>
    <xf numFmtId="0" fontId="10" fillId="5" borderId="0" xfId="17" applyFont="1" applyFill="1" applyAlignment="1">
      <alignment horizontal="left"/>
    </xf>
    <xf numFmtId="0" fontId="8" fillId="5" borderId="0" xfId="17" applyFont="1" applyFill="1" applyAlignment="1">
      <alignment horizontal="left"/>
    </xf>
    <xf numFmtId="0" fontId="22" fillId="0" borderId="18" xfId="0" applyFont="1" applyFill="1" applyBorder="1" applyAlignment="1" applyProtection="1">
      <alignment horizontal="center" vertical="center" wrapText="1"/>
    </xf>
    <xf numFmtId="0" fontId="69" fillId="0" borderId="18" xfId="0" applyFont="1" applyFill="1" applyBorder="1" applyAlignment="1" applyProtection="1">
      <alignment horizontal="center" vertical="center" textRotation="90" wrapText="1"/>
    </xf>
    <xf numFmtId="0" fontId="69" fillId="0" borderId="18" xfId="0" applyFont="1" applyFill="1" applyBorder="1" applyAlignment="1" applyProtection="1">
      <alignment horizontal="center" vertical="center" wrapText="1"/>
    </xf>
    <xf numFmtId="3" fontId="69" fillId="0" borderId="18" xfId="0" applyNumberFormat="1" applyFont="1" applyFill="1" applyBorder="1" applyAlignment="1" applyProtection="1">
      <alignment horizontal="center" vertical="center" textRotation="90" wrapText="1"/>
    </xf>
    <xf numFmtId="3" fontId="69" fillId="0" borderId="18" xfId="0" applyNumberFormat="1" applyFont="1" applyFill="1" applyBorder="1" applyAlignment="1" applyProtection="1">
      <alignment horizontal="center" vertical="center" wrapText="1"/>
    </xf>
    <xf numFmtId="0" fontId="22" fillId="5" borderId="18" xfId="23" applyFont="1" applyFill="1" applyBorder="1" applyAlignment="1" applyProtection="1">
      <alignment horizontal="center" vertical="center" wrapText="1"/>
    </xf>
    <xf numFmtId="0" fontId="22" fillId="0" borderId="18" xfId="23" applyFont="1" applyFill="1" applyBorder="1" applyAlignment="1" applyProtection="1">
      <alignment horizontal="center" vertical="center" wrapText="1"/>
    </xf>
    <xf numFmtId="0" fontId="69" fillId="5" borderId="18" xfId="0" applyFont="1" applyFill="1" applyBorder="1" applyAlignment="1" applyProtection="1">
      <alignment horizontal="center" vertical="center" wrapText="1"/>
    </xf>
    <xf numFmtId="0" fontId="22" fillId="5" borderId="18" xfId="0" applyFont="1" applyFill="1" applyBorder="1" applyAlignment="1" applyProtection="1">
      <alignment horizontal="center" vertical="center" wrapText="1"/>
    </xf>
    <xf numFmtId="0" fontId="69" fillId="5" borderId="18" xfId="0" applyFont="1" applyFill="1" applyBorder="1" applyAlignment="1" applyProtection="1">
      <alignment horizontal="center" vertical="center" textRotation="90" wrapText="1"/>
    </xf>
    <xf numFmtId="0" fontId="22" fillId="0" borderId="18" xfId="23" applyFont="1" applyBorder="1" applyAlignment="1" applyProtection="1">
      <alignment horizontal="center" vertical="center" wrapText="1"/>
    </xf>
    <xf numFmtId="0" fontId="22" fillId="5" borderId="18" xfId="39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48" fillId="0" borderId="122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43" applyNumberFormat="1" applyFont="1" applyBorder="1" applyAlignment="1" applyProtection="1">
      <alignment horizontal="center" vertical="center"/>
    </xf>
    <xf numFmtId="0" fontId="18" fillId="0" borderId="3" xfId="43" applyNumberFormat="1" applyFont="1" applyBorder="1" applyAlignment="1" applyProtection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 applyProtection="1">
      <alignment horizontal="center" vertical="center" wrapText="1"/>
    </xf>
    <xf numFmtId="0" fontId="47" fillId="0" borderId="7" xfId="0" applyFont="1" applyFill="1" applyBorder="1" applyAlignment="1" applyProtection="1">
      <alignment horizontal="center" vertical="center" wrapText="1"/>
    </xf>
    <xf numFmtId="0" fontId="47" fillId="0" borderId="8" xfId="0" applyFont="1" applyFill="1" applyBorder="1" applyAlignment="1" applyProtection="1">
      <alignment horizontal="center" vertical="center" wrapText="1"/>
    </xf>
    <xf numFmtId="0" fontId="17" fillId="0" borderId="134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7" fillId="0" borderId="91" xfId="0" applyFont="1" applyFill="1" applyBorder="1" applyAlignment="1" applyProtection="1">
      <alignment horizontal="center" vertical="center"/>
    </xf>
    <xf numFmtId="0" fontId="17" fillId="0" borderId="69" xfId="0" applyFont="1" applyFill="1" applyBorder="1" applyAlignment="1" applyProtection="1">
      <alignment horizontal="center" vertical="center"/>
    </xf>
    <xf numFmtId="0" fontId="17" fillId="0" borderId="92" xfId="0" applyFont="1" applyBorder="1" applyAlignment="1" applyProtection="1">
      <alignment horizontal="center" vertical="center" textRotation="90" wrapText="1"/>
    </xf>
    <xf numFmtId="0" fontId="17" fillId="0" borderId="46" xfId="0" applyFont="1" applyBorder="1" applyAlignment="1" applyProtection="1">
      <alignment horizontal="center" vertical="center" textRotation="90" wrapText="1"/>
    </xf>
    <xf numFmtId="0" fontId="17" fillId="0" borderId="92" xfId="0" applyFont="1" applyFill="1" applyBorder="1" applyAlignment="1" applyProtection="1">
      <alignment horizontal="center" vertical="center" wrapText="1"/>
    </xf>
    <xf numFmtId="0" fontId="17" fillId="0" borderId="35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left" vertical="center"/>
    </xf>
    <xf numFmtId="0" fontId="25" fillId="0" borderId="133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25" fillId="0" borderId="96" xfId="0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35" fillId="0" borderId="4" xfId="43" applyNumberFormat="1" applyFont="1" applyBorder="1" applyAlignment="1" applyProtection="1">
      <alignment horizontal="center" vertical="center"/>
    </xf>
    <xf numFmtId="0" fontId="35" fillId="0" borderId="3" xfId="43" applyNumberFormat="1" applyFont="1" applyBorder="1" applyAlignment="1" applyProtection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1" fillId="0" borderId="133" xfId="0" applyFont="1" applyFill="1" applyBorder="1" applyAlignment="1">
      <alignment horizontal="center" vertical="center"/>
    </xf>
    <xf numFmtId="0" fontId="21" fillId="0" borderId="108" xfId="0" applyFont="1" applyFill="1" applyBorder="1" applyAlignment="1">
      <alignment horizontal="center" vertical="center"/>
    </xf>
    <xf numFmtId="0" fontId="21" fillId="0" borderId="13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36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 wrapText="1"/>
    </xf>
    <xf numFmtId="0" fontId="21" fillId="0" borderId="138" xfId="0" applyFont="1" applyFill="1" applyBorder="1" applyAlignment="1">
      <alignment horizontal="center" vertical="center" wrapText="1"/>
    </xf>
    <xf numFmtId="0" fontId="18" fillId="0" borderId="138" xfId="0" applyFont="1" applyBorder="1" applyAlignment="1">
      <alignment horizontal="center" vertical="center" wrapText="1"/>
    </xf>
    <xf numFmtId="0" fontId="18" fillId="0" borderId="139" xfId="0" applyFont="1" applyBorder="1" applyAlignment="1">
      <alignment horizontal="center" vertical="center" wrapText="1"/>
    </xf>
    <xf numFmtId="0" fontId="21" fillId="0" borderId="125" xfId="0" applyFont="1" applyFill="1" applyBorder="1" applyAlignment="1">
      <alignment horizontal="center" vertical="center"/>
    </xf>
    <xf numFmtId="0" fontId="21" fillId="0" borderId="140" xfId="0" applyFont="1" applyFill="1" applyBorder="1" applyAlignment="1">
      <alignment horizontal="center" vertical="center"/>
    </xf>
    <xf numFmtId="0" fontId="21" fillId="0" borderId="141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 wrapText="1"/>
    </xf>
    <xf numFmtId="0" fontId="72" fillId="0" borderId="4" xfId="43" applyNumberFormat="1" applyFont="1" applyBorder="1" applyAlignment="1" applyProtection="1">
      <alignment horizontal="center" vertical="center"/>
    </xf>
    <xf numFmtId="0" fontId="72" fillId="0" borderId="3" xfId="43" applyNumberFormat="1" applyFont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8" fillId="0" borderId="74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65" fillId="0" borderId="4" xfId="43" applyNumberFormat="1" applyFont="1" applyBorder="1" applyAlignment="1" applyProtection="1">
      <alignment horizontal="center" vertical="center"/>
    </xf>
    <xf numFmtId="0" fontId="65" fillId="0" borderId="3" xfId="43" applyNumberFormat="1" applyFont="1" applyBorder="1" applyAlignment="1" applyProtection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3" fontId="18" fillId="0" borderId="7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0" fontId="34" fillId="0" borderId="1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74" xfId="0" applyFont="1" applyBorder="1" applyAlignment="1">
      <alignment horizontal="left" vertical="center" wrapText="1"/>
    </xf>
    <xf numFmtId="3" fontId="17" fillId="0" borderId="17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0" fontId="25" fillId="0" borderId="133" xfId="0" applyFont="1" applyFill="1" applyBorder="1" applyAlignment="1">
      <alignment horizontal="left" vertical="center" wrapText="1"/>
    </xf>
    <xf numFmtId="0" fontId="25" fillId="0" borderId="108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74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15" applyFont="1" applyBorder="1" applyAlignment="1">
      <alignment horizontal="center" vertical="center" wrapText="1"/>
    </xf>
    <xf numFmtId="49" fontId="17" fillId="2" borderId="17" xfId="15" applyNumberFormat="1" applyFont="1" applyFill="1" applyBorder="1" applyAlignment="1">
      <alignment horizontal="center" vertical="center"/>
    </xf>
    <xf numFmtId="49" fontId="17" fillId="2" borderId="7" xfId="15" applyNumberFormat="1" applyFont="1" applyFill="1" applyBorder="1" applyAlignment="1">
      <alignment horizontal="center" vertical="center"/>
    </xf>
    <xf numFmtId="49" fontId="17" fillId="2" borderId="8" xfId="15" applyNumberFormat="1" applyFont="1" applyFill="1" applyBorder="1" applyAlignment="1">
      <alignment horizontal="center" vertical="center"/>
    </xf>
    <xf numFmtId="165" fontId="35" fillId="0" borderId="4" xfId="43" applyNumberFormat="1" applyFont="1" applyFill="1" applyBorder="1" applyAlignment="1" applyProtection="1">
      <alignment horizontal="center" vertical="center"/>
      <protection locked="0"/>
    </xf>
    <xf numFmtId="165" fontId="35" fillId="0" borderId="3" xfId="43" applyNumberFormat="1" applyFont="1" applyFill="1" applyBorder="1" applyAlignment="1" applyProtection="1">
      <alignment horizontal="center" vertical="center"/>
      <protection locked="0"/>
    </xf>
    <xf numFmtId="0" fontId="18" fillId="0" borderId="18" xfId="15" applyFont="1" applyFill="1" applyBorder="1" applyAlignment="1">
      <alignment horizontal="center" vertical="center" wrapText="1"/>
    </xf>
    <xf numFmtId="0" fontId="18" fillId="0" borderId="18" xfId="15" applyFont="1" applyBorder="1" applyAlignment="1">
      <alignment horizontal="center" vertical="center" wrapText="1"/>
    </xf>
    <xf numFmtId="0" fontId="18" fillId="0" borderId="17" xfId="15" applyFont="1" applyBorder="1" applyAlignment="1">
      <alignment horizontal="center"/>
    </xf>
    <xf numFmtId="0" fontId="18" fillId="0" borderId="8" xfId="15" applyFont="1" applyBorder="1" applyAlignment="1">
      <alignment horizontal="center"/>
    </xf>
    <xf numFmtId="0" fontId="18" fillId="0" borderId="36" xfId="15" applyFont="1" applyBorder="1" applyAlignment="1">
      <alignment horizontal="center" vertical="center" wrapText="1"/>
    </xf>
    <xf numFmtId="0" fontId="18" fillId="0" borderId="17" xfId="15" applyFont="1" applyBorder="1" applyAlignment="1">
      <alignment horizontal="center" vertical="center"/>
    </xf>
    <xf numFmtId="0" fontId="18" fillId="0" borderId="7" xfId="15" applyFont="1" applyBorder="1" applyAlignment="1">
      <alignment horizontal="center" vertical="center"/>
    </xf>
    <xf numFmtId="0" fontId="18" fillId="0" borderId="8" xfId="15" applyFont="1" applyBorder="1" applyAlignment="1">
      <alignment horizontal="center" vertical="center"/>
    </xf>
    <xf numFmtId="0" fontId="18" fillId="0" borderId="26" xfId="16" applyFont="1" applyFill="1" applyBorder="1" applyAlignment="1">
      <alignment horizontal="center" vertical="center" wrapText="1"/>
    </xf>
    <xf numFmtId="0" fontId="18" fillId="0" borderId="35" xfId="16" applyFont="1" applyFill="1" applyBorder="1" applyAlignment="1">
      <alignment horizontal="center" vertical="center" wrapText="1"/>
    </xf>
    <xf numFmtId="0" fontId="18" fillId="0" borderId="46" xfId="16" applyFont="1" applyFill="1" applyBorder="1" applyAlignment="1">
      <alignment horizontal="center" vertical="center" wrapText="1"/>
    </xf>
    <xf numFmtId="0" fontId="4" fillId="0" borderId="142" xfId="22" applyFont="1" applyBorder="1" applyAlignment="1">
      <alignment horizontal="center" vertical="center" wrapText="1"/>
    </xf>
    <xf numFmtId="0" fontId="4" fillId="0" borderId="11" xfId="22" applyFont="1" applyBorder="1" applyAlignment="1">
      <alignment horizontal="center" vertical="center" wrapText="1"/>
    </xf>
    <xf numFmtId="0" fontId="4" fillId="0" borderId="12" xfId="22" applyFont="1" applyBorder="1" applyAlignment="1">
      <alignment horizontal="center" vertical="center" wrapText="1"/>
    </xf>
    <xf numFmtId="0" fontId="4" fillId="0" borderId="17" xfId="22" applyFont="1" applyFill="1" applyBorder="1" applyAlignment="1">
      <alignment horizontal="center" wrapText="1"/>
    </xf>
    <xf numFmtId="0" fontId="4" fillId="0" borderId="7" xfId="22" applyFont="1" applyFill="1" applyBorder="1" applyAlignment="1">
      <alignment horizontal="center" wrapText="1"/>
    </xf>
    <xf numFmtId="0" fontId="4" fillId="0" borderId="8" xfId="22" applyFont="1" applyFill="1" applyBorder="1" applyAlignment="1">
      <alignment horizontal="center" wrapText="1"/>
    </xf>
    <xf numFmtId="0" fontId="4" fillId="0" borderId="17" xfId="22" applyFont="1" applyFill="1" applyBorder="1" applyAlignment="1">
      <alignment horizontal="center" vertical="center"/>
    </xf>
    <xf numFmtId="0" fontId="4" fillId="0" borderId="8" xfId="22" applyFont="1" applyFill="1" applyBorder="1" applyAlignment="1">
      <alignment horizontal="center" vertical="center"/>
    </xf>
    <xf numFmtId="0" fontId="4" fillId="0" borderId="26" xfId="22" applyFont="1" applyFill="1" applyBorder="1" applyAlignment="1">
      <alignment horizontal="center" vertical="center" wrapText="1"/>
    </xf>
    <xf numFmtId="0" fontId="4" fillId="0" borderId="46" xfId="2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18" fillId="0" borderId="0" xfId="13" applyFont="1" applyFill="1" applyBorder="1" applyAlignment="1" applyProtection="1">
      <alignment horizontal="center" vertical="center"/>
      <protection locked="0"/>
    </xf>
    <xf numFmtId="0" fontId="18" fillId="0" borderId="18" xfId="13" applyFont="1" applyFill="1" applyBorder="1" applyAlignment="1" applyProtection="1">
      <alignment horizontal="center" vertical="center" wrapText="1"/>
      <protection hidden="1"/>
    </xf>
    <xf numFmtId="0" fontId="18" fillId="0" borderId="143" xfId="13" applyFont="1" applyFill="1" applyBorder="1" applyAlignment="1" applyProtection="1">
      <alignment horizontal="center" vertical="center"/>
      <protection locked="0"/>
    </xf>
    <xf numFmtId="0" fontId="18" fillId="0" borderId="144" xfId="13" applyFont="1" applyFill="1" applyBorder="1" applyAlignment="1" applyProtection="1">
      <alignment horizontal="center" vertical="center"/>
      <protection locked="0"/>
    </xf>
    <xf numFmtId="0" fontId="18" fillId="0" borderId="145" xfId="13" applyFont="1" applyFill="1" applyBorder="1" applyAlignment="1" applyProtection="1">
      <alignment horizontal="center" vertical="center"/>
      <protection locked="0"/>
    </xf>
    <xf numFmtId="0" fontId="17" fillId="16" borderId="18" xfId="13" applyFont="1" applyFill="1" applyBorder="1" applyAlignment="1" applyProtection="1">
      <alignment horizontal="left" vertical="center"/>
      <protection hidden="1"/>
    </xf>
    <xf numFmtId="49" fontId="38" fillId="16" borderId="18" xfId="29" applyNumberFormat="1" applyFont="1" applyFill="1" applyBorder="1" applyAlignment="1" applyProtection="1">
      <alignment horizontal="center" wrapText="1"/>
      <protection hidden="1"/>
    </xf>
    <xf numFmtId="49" fontId="38" fillId="16" borderId="18" xfId="29" applyNumberFormat="1" applyFont="1" applyFill="1" applyBorder="1" applyAlignment="1" applyProtection="1">
      <alignment horizontal="center" vertical="center"/>
      <protection hidden="1"/>
    </xf>
    <xf numFmtId="49" fontId="38" fillId="16" borderId="18" xfId="29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41" fillId="0" borderId="18" xfId="0" applyFont="1" applyFill="1" applyBorder="1" applyAlignment="1" applyProtection="1">
      <alignment horizontal="center" vertical="center"/>
    </xf>
    <xf numFmtId="0" fontId="47" fillId="0" borderId="104" xfId="37" applyFont="1" applyBorder="1" applyAlignment="1">
      <alignment horizontal="center"/>
    </xf>
    <xf numFmtId="0" fontId="47" fillId="0" borderId="143" xfId="37" applyFont="1" applyBorder="1" applyAlignment="1">
      <alignment horizontal="center"/>
    </xf>
    <xf numFmtId="0" fontId="47" fillId="0" borderId="144" xfId="37" applyFont="1" applyBorder="1" applyAlignment="1">
      <alignment horizontal="center"/>
    </xf>
    <xf numFmtId="0" fontId="47" fillId="0" borderId="145" xfId="37" applyFont="1" applyBorder="1" applyAlignment="1">
      <alignment horizontal="center"/>
    </xf>
    <xf numFmtId="0" fontId="20" fillId="0" borderId="0" xfId="13" quotePrefix="1" applyFont="1" applyFill="1" applyBorder="1" applyAlignment="1">
      <alignment vertical="center" wrapText="1"/>
    </xf>
    <xf numFmtId="165" fontId="19" fillId="0" borderId="146" xfId="44" applyNumberFormat="1" applyFont="1" applyBorder="1" applyAlignment="1" applyProtection="1">
      <alignment horizontal="left" vertical="center" wrapText="1"/>
    </xf>
    <xf numFmtId="165" fontId="19" fillId="0" borderId="0" xfId="44" applyNumberFormat="1" applyFont="1" applyBorder="1" applyAlignment="1" applyProtection="1">
      <alignment horizontal="left" vertical="center" wrapText="1"/>
    </xf>
  </cellXfs>
  <cellStyles count="51">
    <cellStyle name="ContentsHyperlink" xfId="1"/>
    <cellStyle name="ContentsHyperlink 2" xfId="2"/>
    <cellStyle name="Excel Built-in Excel Built-in Total" xfId="3"/>
    <cellStyle name="Excel Built-in Normal 2" xfId="4"/>
    <cellStyle name="Excel Built-in Normal 3" xfId="5"/>
    <cellStyle name="Excel Built-in Normal_normativ kadra _ tabel_1" xfId="6"/>
    <cellStyle name="Excel Built-in Student Information" xfId="7"/>
    <cellStyle name="Excel Built-in Student Information - user entered" xfId="8"/>
    <cellStyle name="Hyperlink" xfId="9" builtinId="8"/>
    <cellStyle name="Hyperlink 2" xfId="10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2" xfId="17"/>
    <cellStyle name="Normal 2 2" xfId="18"/>
    <cellStyle name="Normal 2 2 2" xfId="19"/>
    <cellStyle name="Normal 2 2 2 2" xfId="20"/>
    <cellStyle name="Normal 2 2 3" xfId="21"/>
    <cellStyle name="Normal 2 3" xfId="22"/>
    <cellStyle name="Normal 2 4" xfId="23"/>
    <cellStyle name="Normal 2_ugradni -implantati i usluge za ortopediju izmena Plana usluga za 2020 godinu II verzija" xfId="24"/>
    <cellStyle name="Normal 3" xfId="25"/>
    <cellStyle name="Normal 3 2" xfId="26"/>
    <cellStyle name="Normal 3 2 2" xfId="27"/>
    <cellStyle name="Normal 3 3" xfId="28"/>
    <cellStyle name="Normal 3_ugradni -implantati i usluge za ortopediju izmena Plana usluga za 2020 godinu II verzija" xfId="29"/>
    <cellStyle name="Normal 4" xfId="30"/>
    <cellStyle name="Normal 4 2" xfId="31"/>
    <cellStyle name="Normal 5" xfId="32"/>
    <cellStyle name="Normal 6" xfId="33"/>
    <cellStyle name="Normal 7" xfId="34"/>
    <cellStyle name="Normal 8" xfId="35"/>
    <cellStyle name="Normal 9" xfId="36"/>
    <cellStyle name="Normal_Izvrsenje I-VI 2014 OB Smederevska Palanka" xfId="37"/>
    <cellStyle name="Normal_normativ kadra _ tabel_1" xfId="38"/>
    <cellStyle name="Normal_TAB DZ 1-10 (1)" xfId="39"/>
    <cellStyle name="Normal_TAB DZ 1-10 (1) 2" xfId="40"/>
    <cellStyle name="Normal_ugradni -implantati i usluge za ortopediju izmena Plana usluga za 2020 godinu II verzija" xfId="41"/>
    <cellStyle name="Student Information" xfId="42"/>
    <cellStyle name="Student Information - user entered" xfId="43"/>
    <cellStyle name="Student Information - user entered 2" xfId="44"/>
    <cellStyle name="Student Information - user entered_ugradni -implantati i usluge za ortopediju izmena Plana usluga za 2020 godinu II verzija" xfId="45"/>
    <cellStyle name="Student Information 2" xfId="46"/>
    <cellStyle name="Student Information 3" xfId="47"/>
    <cellStyle name="Student Information 8" xfId="48"/>
    <cellStyle name="Student Information_ugradni -implantati i usluge za ortopediju izmena Plana usluga za 2020 godinu II verzija" xfId="49"/>
    <cellStyle name="Total" xfId="50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22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OB%20Smederevska%20Palanka%2031.12.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B%20Kadrovske%20tabele%20I-VI%202023%20ja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nka/Downloads/Planske_tabele_za_bolnice_2023_20122022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dar.ode."/>
      <sheetName val="Kadar.dne.bol.dij."/>
      <sheetName val="Kadar.zaj.med.del."/>
      <sheetName val="Kadar.nem."/>
      <sheetName val="Kadar.zbirno "/>
      <sheetName val="Kadar.nepuno.rv"/>
      <sheetName val="Kadar.radno.angazovani"/>
      <sheetName val="Kadar.nastavnici.i.saradnici"/>
      <sheetName val="Sheet1"/>
    </sheetNames>
    <sheetDataSet>
      <sheetData sheetId="0" refreshError="1">
        <row r="1">
          <cell r="C1" t="str">
            <v>OB "Stefan Visoki" Smederevska Palanka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lanka tab1"/>
      <sheetName val="Palanka tab 2"/>
      <sheetName val="Palanka tab3"/>
      <sheetName val="Palanka tab4"/>
      <sheetName val="Palanka tab5"/>
    </sheetNames>
    <sheetDataSet>
      <sheetData sheetId="0">
        <row r="30">
          <cell r="I30">
            <v>66</v>
          </cell>
          <cell r="P30">
            <v>69</v>
          </cell>
          <cell r="R30">
            <v>241</v>
          </cell>
          <cell r="X30">
            <v>257</v>
          </cell>
          <cell r="Z30">
            <v>4</v>
          </cell>
          <cell r="AA30">
            <v>5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</row>
      </sheetData>
      <sheetData sheetId="1">
        <row r="18">
          <cell r="E18">
            <v>8</v>
          </cell>
          <cell r="H18">
            <v>3</v>
          </cell>
          <cell r="J18">
            <v>17</v>
          </cell>
          <cell r="K18">
            <v>10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</sheetData>
      <sheetData sheetId="2">
        <row r="11">
          <cell r="E11">
            <v>1</v>
          </cell>
        </row>
        <row r="18">
          <cell r="J18">
            <v>2</v>
          </cell>
        </row>
        <row r="23">
          <cell r="D23">
            <v>23</v>
          </cell>
          <cell r="E23">
            <v>3</v>
          </cell>
          <cell r="J23">
            <v>31</v>
          </cell>
          <cell r="L23">
            <v>81</v>
          </cell>
          <cell r="O23">
            <v>97</v>
          </cell>
          <cell r="Q23">
            <v>2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</sheetData>
      <sheetData sheetId="3">
        <row r="23">
          <cell r="B23">
            <v>25</v>
          </cell>
          <cell r="C23">
            <v>21</v>
          </cell>
          <cell r="E23">
            <v>88</v>
          </cell>
          <cell r="F23">
            <v>96</v>
          </cell>
          <cell r="H23">
            <v>0</v>
          </cell>
          <cell r="I23">
            <v>0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  <sheetName val="Zbirno_usluge"/>
    </sheetNames>
    <sheetDataSet>
      <sheetData sheetId="0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opLeftCell="A10" workbookViewId="0">
      <selection activeCell="M13" sqref="M13"/>
    </sheetView>
  </sheetViews>
  <sheetFormatPr defaultRowHeight="12.75"/>
  <cols>
    <col min="1" max="1" width="12.28515625" style="1" customWidth="1"/>
    <col min="2" max="16384" width="9.140625" style="1"/>
  </cols>
  <sheetData>
    <row r="2" spans="1:9" ht="14.25">
      <c r="B2" s="1385" t="s">
        <v>2730</v>
      </c>
      <c r="C2" s="1385"/>
      <c r="D2" s="1385"/>
      <c r="E2" s="1385"/>
      <c r="F2" s="1385"/>
      <c r="G2" s="1385"/>
      <c r="H2" s="1385"/>
    </row>
    <row r="3" spans="1:9" ht="15.75">
      <c r="B3" s="1386" t="s">
        <v>2731</v>
      </c>
      <c r="C3" s="1386"/>
      <c r="D3" s="1386"/>
      <c r="E3" s="1386"/>
      <c r="F3" s="1386"/>
      <c r="G3" s="1386"/>
      <c r="H3" s="1386"/>
    </row>
    <row r="6" spans="1:9" ht="18.75">
      <c r="A6" s="1384" t="s">
        <v>1819</v>
      </c>
      <c r="B6" s="1384"/>
      <c r="C6" s="1384"/>
      <c r="D6" s="1384"/>
      <c r="E6" s="1384"/>
      <c r="F6" s="1384"/>
      <c r="G6" s="1384"/>
      <c r="H6" s="1384"/>
      <c r="I6" s="1384"/>
    </row>
    <row r="7" spans="1:9" ht="18.75">
      <c r="A7" s="1384" t="s">
        <v>4548</v>
      </c>
      <c r="B7" s="1384"/>
      <c r="C7" s="1384"/>
      <c r="D7" s="1384"/>
      <c r="E7" s="1384"/>
      <c r="F7" s="1384"/>
      <c r="G7" s="1384"/>
      <c r="H7" s="1384"/>
      <c r="I7" s="1384"/>
    </row>
    <row r="8" spans="1:9" ht="18.75">
      <c r="A8" s="1384" t="s">
        <v>7144</v>
      </c>
      <c r="B8" s="1384"/>
      <c r="C8" s="1384"/>
      <c r="D8" s="1384"/>
      <c r="E8" s="1384"/>
      <c r="F8" s="1384"/>
      <c r="G8" s="1384"/>
      <c r="H8" s="1384"/>
      <c r="I8" s="1384"/>
    </row>
    <row r="9" spans="1:9" ht="18.75">
      <c r="A9" s="1384"/>
      <c r="B9" s="1384"/>
      <c r="C9" s="1384"/>
      <c r="D9" s="1384"/>
      <c r="E9" s="1384"/>
      <c r="F9" s="1384"/>
      <c r="G9" s="1384"/>
      <c r="H9" s="1384"/>
      <c r="I9" s="1384"/>
    </row>
    <row r="10" spans="1:9">
      <c r="B10" s="2" t="s">
        <v>4549</v>
      </c>
    </row>
    <row r="12" spans="1:9" ht="14.25">
      <c r="A12" s="4" t="s">
        <v>4550</v>
      </c>
      <c r="B12" s="3"/>
      <c r="C12" s="3"/>
      <c r="D12" s="3"/>
      <c r="E12" s="3"/>
      <c r="F12" s="3"/>
      <c r="G12" s="3"/>
      <c r="H12" s="3"/>
      <c r="I12" s="3"/>
    </row>
    <row r="13" spans="1:9" ht="14.25">
      <c r="A13" s="4" t="s">
        <v>1222</v>
      </c>
      <c r="B13" s="3"/>
      <c r="C13" s="3"/>
      <c r="D13" s="3"/>
      <c r="E13" s="3"/>
      <c r="F13" s="3"/>
      <c r="G13" s="3"/>
      <c r="H13" s="3"/>
      <c r="I13" s="3"/>
    </row>
    <row r="14" spans="1:9" ht="14.25">
      <c r="A14" s="4" t="s">
        <v>1223</v>
      </c>
      <c r="B14" s="3"/>
      <c r="C14" s="3"/>
      <c r="D14" s="3"/>
      <c r="E14" s="3"/>
      <c r="F14" s="3"/>
      <c r="G14" s="3"/>
      <c r="H14" s="3"/>
      <c r="I14" s="3"/>
    </row>
    <row r="15" spans="1:9" ht="14.25">
      <c r="A15" s="4" t="s">
        <v>1224</v>
      </c>
      <c r="B15" s="3"/>
      <c r="C15" s="3"/>
      <c r="D15" s="3"/>
      <c r="E15" s="3"/>
      <c r="F15" s="3"/>
      <c r="G15" s="3"/>
      <c r="H15" s="3"/>
      <c r="I15" s="3"/>
    </row>
    <row r="16" spans="1:9" ht="14.25">
      <c r="A16" s="3" t="s">
        <v>1225</v>
      </c>
      <c r="B16" s="3"/>
      <c r="C16" s="3"/>
      <c r="D16" s="3"/>
      <c r="E16" s="3"/>
      <c r="F16" s="3"/>
      <c r="G16" s="3"/>
      <c r="H16" s="3"/>
      <c r="I16" s="3"/>
    </row>
    <row r="17" spans="1:9" ht="15.75" customHeight="1">
      <c r="A17" s="3" t="s">
        <v>1226</v>
      </c>
      <c r="B17" s="3"/>
      <c r="C17" s="3"/>
      <c r="D17" s="3"/>
      <c r="E17" s="3"/>
      <c r="F17" s="3"/>
      <c r="G17" s="3"/>
      <c r="H17" s="3"/>
      <c r="I17" s="3"/>
    </row>
    <row r="18" spans="1:9" ht="15.75" customHeight="1">
      <c r="A18" s="3" t="s">
        <v>1227</v>
      </c>
      <c r="B18" s="3"/>
      <c r="C18" s="3"/>
      <c r="D18" s="3"/>
      <c r="E18" s="3"/>
      <c r="F18" s="3"/>
      <c r="G18" s="3"/>
      <c r="H18" s="3"/>
      <c r="I18" s="3"/>
    </row>
    <row r="19" spans="1:9" ht="14.25">
      <c r="A19" s="3" t="s">
        <v>1228</v>
      </c>
      <c r="B19" s="3"/>
      <c r="C19" s="3"/>
      <c r="D19" s="3"/>
      <c r="E19" s="3"/>
      <c r="F19" s="3"/>
      <c r="G19" s="3"/>
      <c r="H19" s="3"/>
      <c r="I19" s="3"/>
    </row>
    <row r="20" spans="1:9" ht="14.25">
      <c r="A20" s="3" t="s">
        <v>1229</v>
      </c>
      <c r="B20" s="3"/>
      <c r="C20" s="3"/>
      <c r="D20" s="3"/>
      <c r="E20" s="3"/>
      <c r="F20" s="3"/>
      <c r="G20" s="3"/>
      <c r="H20" s="3"/>
      <c r="I20" s="3"/>
    </row>
    <row r="21" spans="1:9" ht="14.25">
      <c r="A21" s="3" t="s">
        <v>1230</v>
      </c>
      <c r="B21" s="3"/>
      <c r="C21" s="3"/>
      <c r="D21" s="3"/>
      <c r="E21" s="3"/>
      <c r="F21" s="3"/>
      <c r="G21" s="3"/>
      <c r="H21" s="3"/>
      <c r="I21" s="3"/>
    </row>
    <row r="22" spans="1:9" ht="14.25">
      <c r="A22" s="3" t="s">
        <v>1231</v>
      </c>
      <c r="B22" s="3"/>
      <c r="C22" s="3"/>
      <c r="D22" s="3"/>
      <c r="E22" s="3"/>
      <c r="F22" s="3"/>
      <c r="G22" s="3"/>
      <c r="H22" s="3"/>
      <c r="I22" s="3"/>
    </row>
    <row r="23" spans="1:9" ht="14.25">
      <c r="A23" s="3" t="s">
        <v>1232</v>
      </c>
      <c r="B23" s="3"/>
      <c r="C23" s="3"/>
      <c r="D23" s="3"/>
      <c r="E23" s="3"/>
      <c r="F23" s="3"/>
      <c r="G23" s="3"/>
      <c r="H23" s="3"/>
      <c r="I23" s="3"/>
    </row>
    <row r="24" spans="1:9" ht="14.25">
      <c r="A24" s="3" t="s">
        <v>1233</v>
      </c>
      <c r="B24" s="3"/>
      <c r="C24" s="3"/>
      <c r="D24" s="3"/>
      <c r="E24" s="3"/>
      <c r="F24" s="3"/>
      <c r="G24" s="3"/>
      <c r="H24" s="3"/>
      <c r="I24" s="3"/>
    </row>
    <row r="25" spans="1:9" ht="14.25">
      <c r="A25" s="3" t="s">
        <v>1234</v>
      </c>
      <c r="B25" s="3"/>
      <c r="C25" s="3"/>
      <c r="D25" s="3"/>
      <c r="E25" s="3"/>
      <c r="F25" s="3"/>
      <c r="G25" s="3"/>
      <c r="H25" s="3"/>
      <c r="I25" s="3"/>
    </row>
    <row r="26" spans="1:9" ht="14.25">
      <c r="A26" s="3" t="s">
        <v>1235</v>
      </c>
      <c r="B26" s="3"/>
      <c r="C26" s="3"/>
      <c r="D26" s="3"/>
      <c r="E26" s="3"/>
      <c r="F26" s="3"/>
      <c r="G26" s="3"/>
      <c r="H26" s="3"/>
      <c r="I26" s="3"/>
    </row>
    <row r="27" spans="1:9" ht="14.25">
      <c r="A27" s="3" t="s">
        <v>1236</v>
      </c>
      <c r="B27" s="3"/>
      <c r="C27" s="3"/>
      <c r="D27" s="3"/>
      <c r="E27" s="3"/>
      <c r="F27" s="3"/>
      <c r="G27" s="3"/>
      <c r="H27" s="3"/>
      <c r="I27" s="3"/>
    </row>
    <row r="28" spans="1:9" ht="14.25">
      <c r="A28" s="3" t="s">
        <v>1237</v>
      </c>
      <c r="B28" s="3"/>
      <c r="C28" s="3"/>
      <c r="D28" s="3"/>
      <c r="E28" s="3"/>
      <c r="F28" s="3"/>
      <c r="G28" s="3"/>
      <c r="H28" s="3"/>
      <c r="I28" s="3"/>
    </row>
    <row r="29" spans="1:9" ht="14.25">
      <c r="A29" s="3" t="s">
        <v>1238</v>
      </c>
      <c r="B29" s="3"/>
      <c r="C29" s="3"/>
      <c r="D29" s="3"/>
      <c r="E29" s="3"/>
      <c r="F29" s="3"/>
      <c r="G29" s="3"/>
      <c r="H29" s="3"/>
      <c r="I29" s="3"/>
    </row>
    <row r="30" spans="1:9" ht="14.25">
      <c r="A30" s="3" t="s">
        <v>1239</v>
      </c>
      <c r="B30" s="3"/>
      <c r="C30" s="3"/>
      <c r="D30" s="3"/>
      <c r="E30" s="3"/>
      <c r="F30" s="3"/>
      <c r="G30" s="3"/>
      <c r="H30" s="3"/>
      <c r="I30" s="3"/>
    </row>
    <row r="31" spans="1:9" ht="14.25">
      <c r="A31" s="3" t="s">
        <v>1240</v>
      </c>
      <c r="B31" s="3"/>
      <c r="C31" s="3"/>
      <c r="D31" s="3"/>
      <c r="E31" s="3"/>
      <c r="F31" s="3"/>
      <c r="G31" s="3"/>
      <c r="H31" s="3"/>
      <c r="I31" s="3"/>
    </row>
    <row r="32" spans="1:9" ht="14.25">
      <c r="A32" s="3" t="s">
        <v>1241</v>
      </c>
      <c r="B32" s="3"/>
      <c r="C32" s="3"/>
      <c r="D32" s="3"/>
      <c r="E32" s="3"/>
      <c r="F32" s="3"/>
      <c r="G32" s="3"/>
      <c r="H32" s="3"/>
      <c r="I32" s="3"/>
    </row>
  </sheetData>
  <mergeCells count="6">
    <mergeCell ref="A8:I8"/>
    <mergeCell ref="A9:I9"/>
    <mergeCell ref="B2:H2"/>
    <mergeCell ref="B3:H3"/>
    <mergeCell ref="A6:I6"/>
    <mergeCell ref="A7:I7"/>
  </mergeCells>
  <phoneticPr fontId="44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>
      <selection activeCell="M14" sqref="M14"/>
    </sheetView>
  </sheetViews>
  <sheetFormatPr defaultRowHeight="12.75"/>
  <cols>
    <col min="1" max="1" width="22.28515625" style="11" customWidth="1"/>
    <col min="2" max="2" width="8.7109375" style="11" customWidth="1"/>
    <col min="3" max="5" width="9.7109375" style="11" customWidth="1"/>
    <col min="6" max="6" width="10.28515625" style="11" customWidth="1"/>
    <col min="7" max="7" width="9.5703125" style="11" customWidth="1"/>
    <col min="8" max="16384" width="9.140625" style="11"/>
  </cols>
  <sheetData>
    <row r="1" spans="1:8">
      <c r="A1" s="114"/>
      <c r="B1" s="115" t="s">
        <v>1242</v>
      </c>
      <c r="C1" s="116" t="s">
        <v>2807</v>
      </c>
      <c r="D1" s="116"/>
      <c r="E1" s="116"/>
      <c r="F1" s="117"/>
      <c r="G1" s="117"/>
    </row>
    <row r="2" spans="1:8">
      <c r="A2" s="114"/>
      <c r="B2" s="115" t="s">
        <v>1244</v>
      </c>
      <c r="C2" s="116">
        <v>6113079</v>
      </c>
      <c r="D2" s="116"/>
      <c r="E2" s="116"/>
      <c r="F2" s="117"/>
      <c r="G2" s="117"/>
    </row>
    <row r="3" spans="1:8">
      <c r="A3" s="114"/>
      <c r="B3" s="115"/>
      <c r="C3" s="116" t="s">
        <v>7089</v>
      </c>
      <c r="D3" s="116"/>
      <c r="E3" s="116"/>
      <c r="F3" s="117"/>
      <c r="G3" s="117"/>
    </row>
    <row r="4" spans="1:8" ht="13.5" customHeight="1">
      <c r="A4" s="114"/>
      <c r="B4" s="115" t="s">
        <v>1246</v>
      </c>
      <c r="C4" s="80" t="s">
        <v>1229</v>
      </c>
      <c r="D4" s="80"/>
      <c r="E4" s="80"/>
      <c r="F4" s="119"/>
      <c r="G4" s="119"/>
    </row>
    <row r="6" spans="1:8" ht="27.75" customHeight="1">
      <c r="A6" s="1421" t="s">
        <v>2855</v>
      </c>
      <c r="B6" s="1423"/>
      <c r="C6" s="1421" t="s">
        <v>2856</v>
      </c>
      <c r="D6" s="1422"/>
      <c r="E6" s="1423"/>
      <c r="F6" s="1421" t="s">
        <v>4627</v>
      </c>
      <c r="G6" s="1422"/>
      <c r="H6" s="1423"/>
    </row>
    <row r="7" spans="1:8" s="6" customFormat="1" ht="53.25" customHeight="1" thickBot="1">
      <c r="A7" s="209" t="s">
        <v>2857</v>
      </c>
      <c r="B7" s="101" t="s">
        <v>2858</v>
      </c>
      <c r="C7" s="122" t="s">
        <v>6772</v>
      </c>
      <c r="D7" s="122" t="s">
        <v>7087</v>
      </c>
      <c r="E7" s="122" t="s">
        <v>6870</v>
      </c>
      <c r="F7" s="122" t="s">
        <v>6772</v>
      </c>
      <c r="G7" s="122" t="s">
        <v>7087</v>
      </c>
      <c r="H7" s="122" t="s">
        <v>6870</v>
      </c>
    </row>
    <row r="8" spans="1:8" s="6" customFormat="1" ht="36" customHeight="1" thickTop="1">
      <c r="A8" s="210" t="s">
        <v>4556</v>
      </c>
      <c r="B8" s="211">
        <f>+B9+B10+B11+B12</f>
        <v>23</v>
      </c>
      <c r="C8" s="211">
        <f>+C9+C10+C11+C12</f>
        <v>485</v>
      </c>
      <c r="D8" s="211">
        <f>+D9+D10+D11+D12</f>
        <v>212</v>
      </c>
      <c r="E8" s="900">
        <f>SUM(D8/C8*100)</f>
        <v>43.711340206185568</v>
      </c>
      <c r="F8" s="211">
        <f>+F9+F10+F11+F12</f>
        <v>2022</v>
      </c>
      <c r="G8" s="211">
        <f>+G9+G10+G11+G12</f>
        <v>872</v>
      </c>
      <c r="H8" s="900">
        <f>SUM(G8/F8*100)</f>
        <v>43.125618199802176</v>
      </c>
    </row>
    <row r="9" spans="1:8" s="6" customFormat="1" ht="31.5" customHeight="1">
      <c r="A9" s="212" t="s">
        <v>2859</v>
      </c>
      <c r="B9" s="213">
        <v>3</v>
      </c>
      <c r="C9" s="214">
        <v>50</v>
      </c>
      <c r="D9" s="214">
        <v>15</v>
      </c>
      <c r="E9" s="901">
        <f>SUM(D9/C9*100)</f>
        <v>30</v>
      </c>
      <c r="F9" s="214">
        <v>119</v>
      </c>
      <c r="G9" s="214">
        <v>34</v>
      </c>
      <c r="H9" s="901">
        <f>SUM(G9/F9*100)</f>
        <v>28.571428571428569</v>
      </c>
    </row>
    <row r="10" spans="1:8" s="6" customFormat="1" ht="26.25" customHeight="1">
      <c r="A10" s="212" t="s">
        <v>2860</v>
      </c>
      <c r="B10" s="213">
        <v>0</v>
      </c>
      <c r="C10" s="214">
        <v>0</v>
      </c>
      <c r="D10" s="214">
        <v>0</v>
      </c>
      <c r="E10" s="901" t="e">
        <f>SUM(D10/C10*100)</f>
        <v>#DIV/0!</v>
      </c>
      <c r="F10" s="214">
        <v>0</v>
      </c>
      <c r="G10" s="214"/>
      <c r="H10" s="901" t="e">
        <f>SUM(G10/F10*100)</f>
        <v>#DIV/0!</v>
      </c>
    </row>
    <row r="11" spans="1:8" s="6" customFormat="1" ht="28.5" customHeight="1">
      <c r="A11" s="212" t="s">
        <v>2861</v>
      </c>
      <c r="B11" s="215">
        <v>20</v>
      </c>
      <c r="C11" s="214">
        <v>435</v>
      </c>
      <c r="D11" s="214">
        <v>197</v>
      </c>
      <c r="E11" s="901">
        <f>SUM(D11/C11*100)</f>
        <v>45.287356321839077</v>
      </c>
      <c r="F11" s="214">
        <v>1903</v>
      </c>
      <c r="G11" s="214">
        <v>838</v>
      </c>
      <c r="H11" s="901">
        <f>SUM(G11/F11*100)</f>
        <v>44.035733053074097</v>
      </c>
    </row>
    <row r="12" spans="1:8" s="6" customFormat="1" ht="42" customHeight="1">
      <c r="A12" s="216" t="s">
        <v>2862</v>
      </c>
      <c r="B12" s="214">
        <v>0</v>
      </c>
      <c r="C12" s="217">
        <v>0</v>
      </c>
      <c r="D12" s="217">
        <v>0</v>
      </c>
      <c r="E12" s="901" t="e">
        <f>SUM(D12/C12*100)</f>
        <v>#DIV/0!</v>
      </c>
      <c r="F12" s="217">
        <v>0</v>
      </c>
      <c r="G12" s="217">
        <v>0</v>
      </c>
      <c r="H12" s="901" t="e">
        <f>SUM(G12/F12*100)</f>
        <v>#DIV/0!</v>
      </c>
    </row>
  </sheetData>
  <mergeCells count="3">
    <mergeCell ref="A6:B6"/>
    <mergeCell ref="C6:E6"/>
    <mergeCell ref="F6:H6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7"/>
  <sheetViews>
    <sheetView topLeftCell="D4" workbookViewId="0">
      <selection activeCell="Y13" sqref="Y13"/>
    </sheetView>
  </sheetViews>
  <sheetFormatPr defaultRowHeight="12.75"/>
  <cols>
    <col min="1" max="1" width="3" style="225" customWidth="1"/>
    <col min="2" max="2" width="4.7109375" style="225" customWidth="1"/>
    <col min="3" max="3" width="41.5703125" style="225" customWidth="1"/>
    <col min="4" max="4" width="5.140625" style="225" customWidth="1"/>
    <col min="5" max="5" width="6.28515625" style="225" customWidth="1"/>
    <col min="6" max="8" width="8.85546875" style="225" customWidth="1"/>
    <col min="9" max="11" width="9.28515625" style="225" customWidth="1"/>
    <col min="12" max="14" width="9.7109375" style="225" customWidth="1"/>
    <col min="15" max="17" width="8.85546875" style="225" customWidth="1"/>
    <col min="18" max="19" width="8.42578125" style="225" customWidth="1"/>
    <col min="20" max="20" width="8.85546875" style="225" customWidth="1"/>
    <col min="21" max="21" width="9.140625" style="225"/>
    <col min="22" max="22" width="10.140625" style="225" customWidth="1"/>
    <col min="23" max="16384" width="9.140625" style="225"/>
  </cols>
  <sheetData>
    <row r="1" spans="1:23" s="224" customFormat="1" ht="15.75">
      <c r="A1" s="218" t="s">
        <v>2863</v>
      </c>
      <c r="B1" s="218"/>
      <c r="C1" s="219"/>
      <c r="D1" s="220" t="s">
        <v>2864</v>
      </c>
      <c r="E1" s="221"/>
      <c r="F1" s="221"/>
      <c r="G1" s="221"/>
      <c r="H1" s="26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3"/>
    </row>
    <row r="2" spans="1:23" s="224" customFormat="1" ht="15.75">
      <c r="A2" s="218"/>
      <c r="B2" s="218"/>
      <c r="C2" s="219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3" s="224" customFormat="1" ht="15.75">
      <c r="A3" s="1440" t="s">
        <v>7090</v>
      </c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874"/>
    </row>
    <row r="4" spans="1:23" ht="13.5" thickBot="1">
      <c r="R4" s="226"/>
      <c r="S4" s="226"/>
      <c r="T4" s="226"/>
    </row>
    <row r="5" spans="1:23" ht="50.1" customHeight="1">
      <c r="A5" s="1434" t="s">
        <v>2865</v>
      </c>
      <c r="B5" s="1436" t="s">
        <v>2866</v>
      </c>
      <c r="C5" s="1438" t="s">
        <v>2867</v>
      </c>
      <c r="D5" s="1441" t="s">
        <v>2868</v>
      </c>
      <c r="E5" s="1443" t="s">
        <v>2869</v>
      </c>
      <c r="F5" s="1410" t="s">
        <v>2870</v>
      </c>
      <c r="G5" s="1411"/>
      <c r="H5" s="1412"/>
      <c r="I5" s="1410" t="s">
        <v>2871</v>
      </c>
      <c r="J5" s="1411"/>
      <c r="K5" s="1412"/>
      <c r="L5" s="1410" t="s">
        <v>2872</v>
      </c>
      <c r="M5" s="1411"/>
      <c r="N5" s="1412"/>
      <c r="O5" s="1410" t="s">
        <v>2873</v>
      </c>
      <c r="P5" s="1411"/>
      <c r="Q5" s="1412"/>
      <c r="R5" s="1445" t="s">
        <v>2874</v>
      </c>
      <c r="S5" s="1446"/>
      <c r="T5" s="1447"/>
      <c r="U5" s="1428" t="s">
        <v>914</v>
      </c>
      <c r="V5" s="1429"/>
      <c r="W5" s="1430"/>
    </row>
    <row r="6" spans="1:23" ht="54.75" customHeight="1" thickBot="1">
      <c r="A6" s="1435"/>
      <c r="B6" s="1437"/>
      <c r="C6" s="1439"/>
      <c r="D6" s="1442"/>
      <c r="E6" s="1444"/>
      <c r="F6" s="122" t="s">
        <v>6772</v>
      </c>
      <c r="G6" s="122" t="s">
        <v>7087</v>
      </c>
      <c r="H6" s="122" t="s">
        <v>6870</v>
      </c>
      <c r="I6" s="122" t="s">
        <v>6772</v>
      </c>
      <c r="J6" s="122" t="s">
        <v>7087</v>
      </c>
      <c r="K6" s="122" t="s">
        <v>6870</v>
      </c>
      <c r="L6" s="122" t="s">
        <v>6772</v>
      </c>
      <c r="M6" s="122" t="s">
        <v>7087</v>
      </c>
      <c r="N6" s="122" t="s">
        <v>6870</v>
      </c>
      <c r="O6" s="122" t="s">
        <v>6772</v>
      </c>
      <c r="P6" s="122" t="s">
        <v>7087</v>
      </c>
      <c r="Q6" s="122" t="s">
        <v>6870</v>
      </c>
      <c r="R6" s="122" t="s">
        <v>6772</v>
      </c>
      <c r="S6" s="122" t="s">
        <v>7087</v>
      </c>
      <c r="T6" s="122" t="s">
        <v>6870</v>
      </c>
      <c r="U6" s="122" t="s">
        <v>6772</v>
      </c>
      <c r="V6" s="122" t="s">
        <v>7087</v>
      </c>
      <c r="W6" s="122" t="s">
        <v>6870</v>
      </c>
    </row>
    <row r="7" spans="1:23" s="232" customFormat="1" ht="15.75" customHeight="1" thickTop="1" thickBot="1">
      <c r="A7" s="228">
        <v>0</v>
      </c>
      <c r="B7" s="229">
        <v>1</v>
      </c>
      <c r="C7" s="230">
        <v>2</v>
      </c>
      <c r="D7" s="231">
        <v>3</v>
      </c>
      <c r="E7" s="230">
        <v>4</v>
      </c>
      <c r="F7" s="230">
        <v>5</v>
      </c>
      <c r="G7" s="230">
        <v>6</v>
      </c>
      <c r="H7" s="230">
        <v>7</v>
      </c>
      <c r="I7" s="904">
        <v>8</v>
      </c>
      <c r="J7" s="904">
        <v>9</v>
      </c>
      <c r="K7" s="904">
        <v>10</v>
      </c>
      <c r="L7" s="904">
        <v>11</v>
      </c>
      <c r="M7" s="904">
        <v>12</v>
      </c>
      <c r="N7" s="904">
        <v>13</v>
      </c>
      <c r="O7" s="904">
        <v>14</v>
      </c>
      <c r="P7" s="904">
        <v>15</v>
      </c>
      <c r="Q7" s="904">
        <v>16</v>
      </c>
      <c r="R7" s="904">
        <v>17</v>
      </c>
      <c r="S7" s="904">
        <v>18</v>
      </c>
      <c r="T7" s="904">
        <v>19</v>
      </c>
      <c r="U7" s="904">
        <v>20</v>
      </c>
      <c r="V7" s="908">
        <v>21</v>
      </c>
      <c r="W7" s="919">
        <v>22</v>
      </c>
    </row>
    <row r="8" spans="1:23" ht="24.95" customHeight="1" thickTop="1">
      <c r="A8" s="227">
        <v>1</v>
      </c>
      <c r="B8" s="233">
        <v>420</v>
      </c>
      <c r="C8" s="234" t="s">
        <v>4641</v>
      </c>
      <c r="D8" s="235">
        <v>44</v>
      </c>
      <c r="E8" s="236">
        <v>2</v>
      </c>
      <c r="F8" s="237">
        <v>177</v>
      </c>
      <c r="G8" s="237">
        <v>88</v>
      </c>
      <c r="H8" s="907">
        <f>SUM(G8/F8*100)</f>
        <v>49.717514124293785</v>
      </c>
      <c r="I8" s="905">
        <v>177</v>
      </c>
      <c r="J8" s="905">
        <v>88</v>
      </c>
      <c r="K8" s="909">
        <f>SUM(J8/I8*100)</f>
        <v>49.717514124293785</v>
      </c>
      <c r="L8" s="910">
        <v>421</v>
      </c>
      <c r="M8" s="910">
        <v>266</v>
      </c>
      <c r="N8" s="909">
        <f>SUM(M8/L8*100)</f>
        <v>63.182897862232778</v>
      </c>
      <c r="O8" s="910">
        <v>612</v>
      </c>
      <c r="P8" s="910">
        <v>367</v>
      </c>
      <c r="Q8" s="909">
        <f>SUM(P8/O8*100)</f>
        <v>59.967320261437905</v>
      </c>
      <c r="R8" s="911">
        <f t="shared" ref="R8:R17" si="0">SUM(F8+L8)</f>
        <v>598</v>
      </c>
      <c r="S8" s="911">
        <f t="shared" ref="S8:S17" si="1">SUM(G8+M8)</f>
        <v>354</v>
      </c>
      <c r="T8" s="916">
        <f>SUM(S8/R8*100)</f>
        <v>59.197324414715723</v>
      </c>
      <c r="U8" s="911">
        <f t="shared" ref="U8:U17" si="2">SUM(I8+O8)</f>
        <v>789</v>
      </c>
      <c r="V8" s="912">
        <f t="shared" ref="V8:V17" si="3">SUM(J8+P8)</f>
        <v>455</v>
      </c>
      <c r="W8" s="916">
        <f>SUM(V8/U8*100)</f>
        <v>57.667934093789611</v>
      </c>
    </row>
    <row r="9" spans="1:23" ht="24.95" customHeight="1">
      <c r="A9" s="239">
        <v>2</v>
      </c>
      <c r="B9" s="240">
        <v>421</v>
      </c>
      <c r="C9" s="241" t="s">
        <v>2875</v>
      </c>
      <c r="D9" s="242">
        <v>18</v>
      </c>
      <c r="E9" s="243">
        <v>1</v>
      </c>
      <c r="F9" s="244">
        <v>0</v>
      </c>
      <c r="G9" s="244">
        <v>0</v>
      </c>
      <c r="H9" s="907" t="e">
        <f t="shared" ref="H9:H17" si="4">SUM(G9/F9*100)</f>
        <v>#DIV/0!</v>
      </c>
      <c r="I9" s="244">
        <v>0</v>
      </c>
      <c r="J9" s="244">
        <v>0</v>
      </c>
      <c r="K9" s="907" t="e">
        <f t="shared" ref="K9:K17" si="5">SUM(J9/I9*100)</f>
        <v>#DIV/0!</v>
      </c>
      <c r="L9" s="198">
        <v>171</v>
      </c>
      <c r="M9" s="198">
        <v>68</v>
      </c>
      <c r="N9" s="907">
        <f t="shared" ref="N9:N17" si="6">SUM(M9/L9*100)</f>
        <v>39.76608187134503</v>
      </c>
      <c r="O9" s="198">
        <v>172</v>
      </c>
      <c r="P9" s="198">
        <v>72</v>
      </c>
      <c r="Q9" s="907">
        <f t="shared" ref="Q9:Q17" si="7">SUM(P9/O9*100)</f>
        <v>41.860465116279073</v>
      </c>
      <c r="R9" s="238">
        <f t="shared" si="0"/>
        <v>171</v>
      </c>
      <c r="S9" s="238">
        <f t="shared" si="1"/>
        <v>68</v>
      </c>
      <c r="T9" s="917">
        <f t="shared" ref="T9:T17" si="8">SUM(S9/R9*100)</f>
        <v>39.76608187134503</v>
      </c>
      <c r="U9" s="238">
        <f t="shared" si="2"/>
        <v>172</v>
      </c>
      <c r="V9" s="902">
        <f t="shared" si="3"/>
        <v>72</v>
      </c>
      <c r="W9" s="917">
        <f t="shared" ref="W9:W17" si="9">SUM(V9/U9*100)</f>
        <v>41.860465116279073</v>
      </c>
    </row>
    <row r="10" spans="1:23" ht="24.95" customHeight="1">
      <c r="A10" s="245">
        <v>3</v>
      </c>
      <c r="B10" s="246">
        <v>422</v>
      </c>
      <c r="C10" s="241" t="s">
        <v>2833</v>
      </c>
      <c r="D10" s="242">
        <v>12</v>
      </c>
      <c r="E10" s="243">
        <v>1</v>
      </c>
      <c r="F10" s="244">
        <v>0</v>
      </c>
      <c r="G10" s="244">
        <v>13</v>
      </c>
      <c r="H10" s="907" t="e">
        <f t="shared" si="4"/>
        <v>#DIV/0!</v>
      </c>
      <c r="I10" s="244">
        <v>0</v>
      </c>
      <c r="J10" s="244">
        <v>13</v>
      </c>
      <c r="K10" s="907" t="e">
        <f t="shared" si="5"/>
        <v>#DIV/0!</v>
      </c>
      <c r="L10" s="198">
        <v>28</v>
      </c>
      <c r="M10" s="198">
        <v>29</v>
      </c>
      <c r="N10" s="907">
        <f t="shared" si="6"/>
        <v>103.57142857142858</v>
      </c>
      <c r="O10" s="198">
        <v>33</v>
      </c>
      <c r="P10" s="198">
        <v>49</v>
      </c>
      <c r="Q10" s="907">
        <f t="shared" si="7"/>
        <v>148.4848484848485</v>
      </c>
      <c r="R10" s="238">
        <f t="shared" si="0"/>
        <v>28</v>
      </c>
      <c r="S10" s="238">
        <f t="shared" si="1"/>
        <v>42</v>
      </c>
      <c r="T10" s="917">
        <f t="shared" si="8"/>
        <v>150</v>
      </c>
      <c r="U10" s="238">
        <f t="shared" si="2"/>
        <v>33</v>
      </c>
      <c r="V10" s="902">
        <f t="shared" si="3"/>
        <v>62</v>
      </c>
      <c r="W10" s="917">
        <f t="shared" si="9"/>
        <v>187.87878787878788</v>
      </c>
    </row>
    <row r="11" spans="1:23" ht="24.95" customHeight="1">
      <c r="A11" s="239">
        <v>4</v>
      </c>
      <c r="B11" s="240">
        <v>211</v>
      </c>
      <c r="C11" s="241" t="s">
        <v>2876</v>
      </c>
      <c r="D11" s="242">
        <v>40</v>
      </c>
      <c r="E11" s="243">
        <v>1</v>
      </c>
      <c r="F11" s="244">
        <v>0</v>
      </c>
      <c r="G11" s="244">
        <v>0</v>
      </c>
      <c r="H11" s="907" t="e">
        <f t="shared" si="4"/>
        <v>#DIV/0!</v>
      </c>
      <c r="I11" s="244">
        <v>0</v>
      </c>
      <c r="J11" s="244">
        <v>0</v>
      </c>
      <c r="K11" s="907" t="e">
        <f t="shared" si="5"/>
        <v>#DIV/0!</v>
      </c>
      <c r="L11" s="198">
        <v>228</v>
      </c>
      <c r="M11" s="198">
        <v>117</v>
      </c>
      <c r="N11" s="907">
        <f t="shared" si="6"/>
        <v>51.315789473684212</v>
      </c>
      <c r="O11" s="198">
        <v>290</v>
      </c>
      <c r="P11" s="198">
        <v>149</v>
      </c>
      <c r="Q11" s="907">
        <f t="shared" si="7"/>
        <v>51.379310344827587</v>
      </c>
      <c r="R11" s="238">
        <f t="shared" si="0"/>
        <v>228</v>
      </c>
      <c r="S11" s="238">
        <f t="shared" si="1"/>
        <v>117</v>
      </c>
      <c r="T11" s="917">
        <f t="shared" si="8"/>
        <v>51.315789473684212</v>
      </c>
      <c r="U11" s="238">
        <f t="shared" si="2"/>
        <v>290</v>
      </c>
      <c r="V11" s="902">
        <f t="shared" si="3"/>
        <v>149</v>
      </c>
      <c r="W11" s="917">
        <f t="shared" si="9"/>
        <v>51.379310344827587</v>
      </c>
    </row>
    <row r="12" spans="1:23" ht="24.95" customHeight="1">
      <c r="A12" s="239">
        <v>5</v>
      </c>
      <c r="B12" s="240">
        <v>434</v>
      </c>
      <c r="C12" s="241" t="s">
        <v>2877</v>
      </c>
      <c r="D12" s="242">
        <v>10</v>
      </c>
      <c r="E12" s="243">
        <v>1</v>
      </c>
      <c r="F12" s="244">
        <v>0</v>
      </c>
      <c r="G12" s="244">
        <v>0</v>
      </c>
      <c r="H12" s="907" t="e">
        <f t="shared" si="4"/>
        <v>#DIV/0!</v>
      </c>
      <c r="I12" s="244">
        <v>0</v>
      </c>
      <c r="J12" s="244">
        <v>0</v>
      </c>
      <c r="K12" s="907" t="e">
        <f t="shared" si="5"/>
        <v>#DIV/0!</v>
      </c>
      <c r="L12" s="198">
        <v>132</v>
      </c>
      <c r="M12" s="198">
        <v>48</v>
      </c>
      <c r="N12" s="907">
        <f t="shared" si="6"/>
        <v>36.363636363636367</v>
      </c>
      <c r="O12" s="198">
        <v>146</v>
      </c>
      <c r="P12" s="198">
        <v>48</v>
      </c>
      <c r="Q12" s="907">
        <f t="shared" si="7"/>
        <v>32.87671232876712</v>
      </c>
      <c r="R12" s="238">
        <f t="shared" si="0"/>
        <v>132</v>
      </c>
      <c r="S12" s="238">
        <f t="shared" si="1"/>
        <v>48</v>
      </c>
      <c r="T12" s="917">
        <f t="shared" si="8"/>
        <v>36.363636363636367</v>
      </c>
      <c r="U12" s="238">
        <f t="shared" si="2"/>
        <v>146</v>
      </c>
      <c r="V12" s="902">
        <f t="shared" si="3"/>
        <v>48</v>
      </c>
      <c r="W12" s="917">
        <f t="shared" si="9"/>
        <v>32.87671232876712</v>
      </c>
    </row>
    <row r="13" spans="1:23" ht="24.95" customHeight="1">
      <c r="A13" s="239">
        <v>6</v>
      </c>
      <c r="B13" s="240">
        <v>433</v>
      </c>
      <c r="C13" s="241" t="s">
        <v>4640</v>
      </c>
      <c r="D13" s="242">
        <v>10</v>
      </c>
      <c r="E13" s="243">
        <v>1</v>
      </c>
      <c r="F13" s="244">
        <v>0</v>
      </c>
      <c r="G13" s="244">
        <v>0</v>
      </c>
      <c r="H13" s="907" t="e">
        <f t="shared" si="4"/>
        <v>#DIV/0!</v>
      </c>
      <c r="I13" s="244">
        <v>0</v>
      </c>
      <c r="J13" s="244">
        <v>0</v>
      </c>
      <c r="K13" s="907" t="e">
        <f t="shared" si="5"/>
        <v>#DIV/0!</v>
      </c>
      <c r="L13" s="198">
        <v>293</v>
      </c>
      <c r="M13" s="198">
        <v>175</v>
      </c>
      <c r="N13" s="907">
        <f t="shared" si="6"/>
        <v>59.726962457337883</v>
      </c>
      <c r="O13" s="198">
        <v>318</v>
      </c>
      <c r="P13" s="198">
        <v>185</v>
      </c>
      <c r="Q13" s="907">
        <f t="shared" si="7"/>
        <v>58.176100628930818</v>
      </c>
      <c r="R13" s="238">
        <f t="shared" si="0"/>
        <v>293</v>
      </c>
      <c r="S13" s="238">
        <f t="shared" si="1"/>
        <v>175</v>
      </c>
      <c r="T13" s="917">
        <f t="shared" si="8"/>
        <v>59.726962457337883</v>
      </c>
      <c r="U13" s="238">
        <f t="shared" si="2"/>
        <v>318</v>
      </c>
      <c r="V13" s="902">
        <f t="shared" si="3"/>
        <v>185</v>
      </c>
      <c r="W13" s="917">
        <f t="shared" si="9"/>
        <v>58.176100628930818</v>
      </c>
    </row>
    <row r="14" spans="1:23" ht="24.95" customHeight="1">
      <c r="A14" s="239">
        <v>7</v>
      </c>
      <c r="B14" s="240"/>
      <c r="C14" s="247"/>
      <c r="D14" s="248"/>
      <c r="E14" s="249"/>
      <c r="F14" s="249"/>
      <c r="G14" s="249"/>
      <c r="H14" s="907" t="e">
        <f t="shared" si="4"/>
        <v>#DIV/0!</v>
      </c>
      <c r="I14" s="249"/>
      <c r="J14" s="249"/>
      <c r="K14" s="907" t="e">
        <f t="shared" si="5"/>
        <v>#DIV/0!</v>
      </c>
      <c r="L14" s="250"/>
      <c r="M14" s="250"/>
      <c r="N14" s="907" t="e">
        <f t="shared" si="6"/>
        <v>#DIV/0!</v>
      </c>
      <c r="O14" s="250"/>
      <c r="P14" s="250"/>
      <c r="Q14" s="907" t="e">
        <f t="shared" si="7"/>
        <v>#DIV/0!</v>
      </c>
      <c r="R14" s="906">
        <f t="shared" si="0"/>
        <v>0</v>
      </c>
      <c r="S14" s="238">
        <f t="shared" si="1"/>
        <v>0</v>
      </c>
      <c r="T14" s="917" t="e">
        <f t="shared" si="8"/>
        <v>#DIV/0!</v>
      </c>
      <c r="U14" s="238">
        <f t="shared" si="2"/>
        <v>0</v>
      </c>
      <c r="V14" s="902">
        <f t="shared" si="3"/>
        <v>0</v>
      </c>
      <c r="W14" s="917" t="e">
        <f t="shared" si="9"/>
        <v>#DIV/0!</v>
      </c>
    </row>
    <row r="15" spans="1:23" ht="24.95" customHeight="1">
      <c r="A15" s="239">
        <v>8</v>
      </c>
      <c r="B15" s="240"/>
      <c r="C15" s="247"/>
      <c r="D15" s="248"/>
      <c r="E15" s="249"/>
      <c r="F15" s="249"/>
      <c r="G15" s="249"/>
      <c r="H15" s="907" t="e">
        <f t="shared" si="4"/>
        <v>#DIV/0!</v>
      </c>
      <c r="I15" s="249"/>
      <c r="J15" s="249"/>
      <c r="K15" s="907" t="e">
        <f t="shared" si="5"/>
        <v>#DIV/0!</v>
      </c>
      <c r="L15" s="250"/>
      <c r="M15" s="250"/>
      <c r="N15" s="907" t="e">
        <f t="shared" si="6"/>
        <v>#DIV/0!</v>
      </c>
      <c r="O15" s="250"/>
      <c r="P15" s="250"/>
      <c r="Q15" s="907" t="e">
        <f t="shared" si="7"/>
        <v>#DIV/0!</v>
      </c>
      <c r="R15" s="906">
        <f t="shared" si="0"/>
        <v>0</v>
      </c>
      <c r="S15" s="238">
        <f t="shared" si="1"/>
        <v>0</v>
      </c>
      <c r="T15" s="917" t="e">
        <f t="shared" si="8"/>
        <v>#DIV/0!</v>
      </c>
      <c r="U15" s="238">
        <f t="shared" si="2"/>
        <v>0</v>
      </c>
      <c r="V15" s="902">
        <f t="shared" si="3"/>
        <v>0</v>
      </c>
      <c r="W15" s="917" t="e">
        <f t="shared" si="9"/>
        <v>#DIV/0!</v>
      </c>
    </row>
    <row r="16" spans="1:23" ht="24.95" customHeight="1">
      <c r="A16" s="239">
        <v>9</v>
      </c>
      <c r="B16" s="240"/>
      <c r="C16" s="247"/>
      <c r="D16" s="251"/>
      <c r="E16" s="249"/>
      <c r="F16" s="249"/>
      <c r="G16" s="249"/>
      <c r="H16" s="907" t="e">
        <f t="shared" si="4"/>
        <v>#DIV/0!</v>
      </c>
      <c r="I16" s="249"/>
      <c r="J16" s="249"/>
      <c r="K16" s="907" t="e">
        <f t="shared" si="5"/>
        <v>#DIV/0!</v>
      </c>
      <c r="L16" s="250"/>
      <c r="M16" s="250"/>
      <c r="N16" s="907" t="e">
        <f t="shared" si="6"/>
        <v>#DIV/0!</v>
      </c>
      <c r="O16" s="250"/>
      <c r="P16" s="250"/>
      <c r="Q16" s="907" t="e">
        <f t="shared" si="7"/>
        <v>#DIV/0!</v>
      </c>
      <c r="R16" s="906">
        <f t="shared" si="0"/>
        <v>0</v>
      </c>
      <c r="S16" s="238">
        <f t="shared" si="1"/>
        <v>0</v>
      </c>
      <c r="T16" s="917" t="e">
        <f t="shared" si="8"/>
        <v>#DIV/0!</v>
      </c>
      <c r="U16" s="238">
        <f t="shared" si="2"/>
        <v>0</v>
      </c>
      <c r="V16" s="902">
        <f t="shared" si="3"/>
        <v>0</v>
      </c>
      <c r="W16" s="917" t="e">
        <f t="shared" si="9"/>
        <v>#DIV/0!</v>
      </c>
    </row>
    <row r="17" spans="1:23" ht="24.95" customHeight="1" thickBot="1">
      <c r="A17" s="252">
        <v>10</v>
      </c>
      <c r="B17" s="253"/>
      <c r="C17" s="254"/>
      <c r="D17" s="255"/>
      <c r="E17" s="256"/>
      <c r="F17" s="256"/>
      <c r="G17" s="256"/>
      <c r="H17" s="913" t="e">
        <f t="shared" si="4"/>
        <v>#DIV/0!</v>
      </c>
      <c r="I17" s="256"/>
      <c r="J17" s="256"/>
      <c r="K17" s="913" t="e">
        <f t="shared" si="5"/>
        <v>#DIV/0!</v>
      </c>
      <c r="L17" s="257"/>
      <c r="M17" s="257"/>
      <c r="N17" s="913" t="e">
        <f t="shared" si="6"/>
        <v>#DIV/0!</v>
      </c>
      <c r="O17" s="257"/>
      <c r="P17" s="257"/>
      <c r="Q17" s="913" t="e">
        <f t="shared" si="7"/>
        <v>#DIV/0!</v>
      </c>
      <c r="R17" s="914">
        <f t="shared" si="0"/>
        <v>0</v>
      </c>
      <c r="S17" s="914">
        <f t="shared" si="1"/>
        <v>0</v>
      </c>
      <c r="T17" s="918" t="e">
        <f t="shared" si="8"/>
        <v>#DIV/0!</v>
      </c>
      <c r="U17" s="914">
        <f t="shared" si="2"/>
        <v>0</v>
      </c>
      <c r="V17" s="915">
        <f t="shared" si="3"/>
        <v>0</v>
      </c>
      <c r="W17" s="918" t="e">
        <f t="shared" si="9"/>
        <v>#DIV/0!</v>
      </c>
    </row>
    <row r="18" spans="1:23" ht="24.95" customHeight="1" thickTop="1">
      <c r="A18" s="1431" t="s">
        <v>4624</v>
      </c>
      <c r="B18" s="1432"/>
      <c r="C18" s="1433"/>
      <c r="D18" s="258">
        <f>SUM(D8:D17)</f>
        <v>134</v>
      </c>
      <c r="E18" s="259">
        <f>SUM(E8:E17)</f>
        <v>7</v>
      </c>
      <c r="F18" s="259">
        <f>SUM(F8:F17)</f>
        <v>177</v>
      </c>
      <c r="G18" s="259">
        <f>SUM(G8:G17)</f>
        <v>101</v>
      </c>
      <c r="H18" s="916">
        <f>SUM(G18/F18*100)</f>
        <v>57.062146892655363</v>
      </c>
      <c r="I18" s="259">
        <f>SUM(I8:I17)</f>
        <v>177</v>
      </c>
      <c r="J18" s="259">
        <f>SUM(J8:J17)</f>
        <v>101</v>
      </c>
      <c r="K18" s="916">
        <f>SUM(J18/I18*100)</f>
        <v>57.062146892655363</v>
      </c>
      <c r="L18" s="259">
        <f>SUM(L8:L17)</f>
        <v>1273</v>
      </c>
      <c r="M18" s="259">
        <f>SUM(M8:M17)</f>
        <v>703</v>
      </c>
      <c r="N18" s="916">
        <f>SUM(M18/L18*100)</f>
        <v>55.223880597014926</v>
      </c>
      <c r="O18" s="259">
        <f>SUM(O8:O17)</f>
        <v>1571</v>
      </c>
      <c r="P18" s="259">
        <f>SUM(P8:P17)</f>
        <v>870</v>
      </c>
      <c r="Q18" s="916">
        <f>SUM(P18/O18*100)</f>
        <v>55.378739656269893</v>
      </c>
      <c r="R18" s="259">
        <f>SUM(R8:R17)</f>
        <v>1450</v>
      </c>
      <c r="S18" s="259">
        <f>SUM(S8:S17)</f>
        <v>804</v>
      </c>
      <c r="T18" s="916">
        <f>SUM(S18/R18*100)</f>
        <v>55.448275862068961</v>
      </c>
      <c r="U18" s="259">
        <f>SUM(U8:U17)</f>
        <v>1748</v>
      </c>
      <c r="V18" s="903">
        <f>SUM(V8:V17)</f>
        <v>971</v>
      </c>
      <c r="W18" s="916">
        <f>SUM(V18/U18*100)</f>
        <v>55.549199084668189</v>
      </c>
    </row>
    <row r="19" spans="1:23" ht="24.95" customHeight="1">
      <c r="A19" s="260"/>
      <c r="B19" s="260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</row>
    <row r="20" spans="1:23" ht="24.95" customHeight="1"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</row>
    <row r="21" spans="1:23" ht="24.95" customHeight="1">
      <c r="A21" s="263"/>
      <c r="B21" s="263"/>
      <c r="C21" s="261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</row>
    <row r="22" spans="1:23" ht="24.95" customHeight="1">
      <c r="C22" s="264"/>
    </row>
    <row r="23" spans="1:23" ht="24.95" customHeight="1"/>
    <row r="24" spans="1:23" ht="24.95" customHeight="1"/>
    <row r="25" spans="1:23" ht="24.95" customHeight="1"/>
    <row r="26" spans="1:23" ht="24.95" customHeight="1"/>
    <row r="27" spans="1:23" ht="24.95" customHeight="1"/>
    <row r="28" spans="1:23" ht="24.95" customHeight="1"/>
    <row r="29" spans="1:23" ht="24.95" customHeight="1"/>
    <row r="30" spans="1:23" ht="24.95" customHeight="1"/>
    <row r="31" spans="1:23" ht="24.95" customHeight="1"/>
    <row r="32" spans="1:23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</sheetData>
  <mergeCells count="13">
    <mergeCell ref="A3:S3"/>
    <mergeCell ref="D5:D6"/>
    <mergeCell ref="E5:E6"/>
    <mergeCell ref="R5:T5"/>
    <mergeCell ref="O5:Q5"/>
    <mergeCell ref="L5:N5"/>
    <mergeCell ref="I5:K5"/>
    <mergeCell ref="F5:H5"/>
    <mergeCell ref="U5:W5"/>
    <mergeCell ref="A18:C18"/>
    <mergeCell ref="A5:A6"/>
    <mergeCell ref="B5:B6"/>
    <mergeCell ref="C5:C6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D17" sqref="D17"/>
    </sheetView>
  </sheetViews>
  <sheetFormatPr defaultColWidth="9.140625" defaultRowHeight="12.75"/>
  <cols>
    <col min="1" max="1" width="98" customWidth="1"/>
  </cols>
  <sheetData>
    <row r="1" spans="1:14" ht="15.75">
      <c r="A1" s="1080" t="s">
        <v>5473</v>
      </c>
      <c r="B1" s="713"/>
      <c r="C1" s="714"/>
      <c r="D1" s="714"/>
      <c r="E1" s="714"/>
      <c r="F1" s="715"/>
      <c r="G1" s="716"/>
      <c r="H1" s="716"/>
    </row>
    <row r="2" spans="1:14" ht="14.25">
      <c r="A2" s="1080" t="s">
        <v>5474</v>
      </c>
      <c r="B2" s="1081"/>
      <c r="C2" s="715"/>
      <c r="D2" s="715"/>
      <c r="E2" s="715"/>
      <c r="F2" s="715"/>
      <c r="G2" s="716"/>
      <c r="H2" s="716"/>
    </row>
    <row r="3" spans="1:14" ht="14.25">
      <c r="A3" s="1082"/>
      <c r="B3" s="1081"/>
      <c r="C3" s="1083"/>
      <c r="D3" s="715"/>
      <c r="E3" s="715"/>
      <c r="F3" s="715"/>
      <c r="G3" s="715"/>
      <c r="H3" s="716"/>
    </row>
    <row r="4" spans="1:14" ht="14.25">
      <c r="A4" s="1082" t="s">
        <v>7091</v>
      </c>
      <c r="B4" s="1081"/>
      <c r="C4" s="715"/>
      <c r="D4" s="715"/>
      <c r="E4" s="715"/>
      <c r="F4" s="715"/>
      <c r="G4" s="716"/>
      <c r="H4" s="1084"/>
    </row>
    <row r="5" spans="1:14" ht="14.25">
      <c r="A5" s="1085"/>
      <c r="B5" s="1086"/>
      <c r="C5" s="1083"/>
      <c r="D5" s="715"/>
      <c r="E5" s="715"/>
      <c r="F5" s="715"/>
      <c r="I5" s="717"/>
      <c r="J5" s="718"/>
      <c r="K5" s="718"/>
      <c r="L5" s="718"/>
      <c r="M5" s="718"/>
      <c r="N5" s="719"/>
    </row>
    <row r="7" spans="1:14" ht="15">
      <c r="A7" s="1087" t="s">
        <v>7118</v>
      </c>
      <c r="B7" s="1088" t="s">
        <v>2858</v>
      </c>
    </row>
    <row r="8" spans="1:14" ht="15">
      <c r="A8" s="1089" t="s">
        <v>5475</v>
      </c>
      <c r="B8" s="1090">
        <v>0</v>
      </c>
    </row>
    <row r="9" spans="1:14" ht="15">
      <c r="A9" s="1091"/>
      <c r="B9" s="1089"/>
    </row>
    <row r="10" spans="1:14" s="1094" customFormat="1">
      <c r="A10" s="1092"/>
      <c r="B10" s="1093"/>
    </row>
    <row r="11" spans="1:14">
      <c r="B11" s="1095"/>
    </row>
    <row r="12" spans="1:14">
      <c r="B12" s="1095"/>
    </row>
    <row r="13" spans="1:14" ht="18.75">
      <c r="A13" s="1096" t="s">
        <v>5476</v>
      </c>
      <c r="B13" s="1088" t="s">
        <v>2858</v>
      </c>
    </row>
    <row r="14" spans="1:14" ht="15">
      <c r="A14" s="1097" t="s">
        <v>2801</v>
      </c>
      <c r="B14" s="1098">
        <v>0</v>
      </c>
    </row>
    <row r="15" spans="1:14" ht="15">
      <c r="A15" s="1099" t="s">
        <v>2802</v>
      </c>
      <c r="B15" s="1090">
        <v>0</v>
      </c>
    </row>
    <row r="16" spans="1:14" ht="15">
      <c r="A16" s="1099" t="s">
        <v>2803</v>
      </c>
      <c r="B16" s="1100">
        <v>4</v>
      </c>
    </row>
    <row r="17" spans="1:5" ht="15">
      <c r="A17" s="1099" t="s">
        <v>6896</v>
      </c>
      <c r="B17" s="1100">
        <v>0</v>
      </c>
    </row>
    <row r="18" spans="1:5" ht="15">
      <c r="A18" s="1099" t="s">
        <v>2805</v>
      </c>
      <c r="B18" s="1100">
        <v>0</v>
      </c>
    </row>
    <row r="19" spans="1:5" ht="15">
      <c r="A19" s="1099" t="s">
        <v>2806</v>
      </c>
      <c r="B19" s="1100">
        <v>2</v>
      </c>
    </row>
    <row r="20" spans="1:5" ht="15">
      <c r="A20" s="1099" t="s">
        <v>4556</v>
      </c>
      <c r="B20" s="1100">
        <f>SUM(B14:B19)</f>
        <v>6</v>
      </c>
    </row>
    <row r="22" spans="1:5" ht="15">
      <c r="A22" s="1101" t="s">
        <v>7079</v>
      </c>
    </row>
    <row r="23" spans="1:5" ht="15">
      <c r="A23" s="1101"/>
    </row>
    <row r="24" spans="1:5" ht="15">
      <c r="A24" s="1102"/>
      <c r="B24" s="1102"/>
      <c r="C24" s="1102"/>
      <c r="D24" s="1102"/>
      <c r="E24" s="1102"/>
    </row>
  </sheetData>
  <phoneticPr fontId="44" type="noConversion"/>
  <pageMargins left="0.74803149606299213" right="0.74803149606299213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F16" sqref="F16"/>
    </sheetView>
  </sheetViews>
  <sheetFormatPr defaultColWidth="9.140625" defaultRowHeight="12.75"/>
  <cols>
    <col min="1" max="1" width="70" customWidth="1"/>
    <col min="2" max="2" width="18.85546875" customWidth="1"/>
  </cols>
  <sheetData>
    <row r="1" spans="1:14">
      <c r="A1" s="1103" t="s">
        <v>6182</v>
      </c>
      <c r="B1" s="1104"/>
      <c r="C1" s="1083"/>
      <c r="D1" s="715"/>
      <c r="E1" s="715"/>
      <c r="F1" s="715"/>
      <c r="G1" s="715"/>
      <c r="H1" s="716"/>
    </row>
    <row r="2" spans="1:14">
      <c r="A2" s="1103" t="s">
        <v>6183</v>
      </c>
      <c r="B2" s="1104"/>
      <c r="C2" s="1083"/>
      <c r="D2" s="715"/>
      <c r="E2" s="715"/>
      <c r="F2" s="715"/>
      <c r="G2" s="715"/>
      <c r="H2" s="716"/>
    </row>
    <row r="3" spans="1:14">
      <c r="A3" s="1103" t="s">
        <v>7119</v>
      </c>
      <c r="B3" s="1104"/>
      <c r="C3" s="1083"/>
      <c r="D3" s="715"/>
      <c r="E3" s="715"/>
      <c r="F3" s="715"/>
      <c r="G3" s="715"/>
      <c r="H3" s="716"/>
    </row>
    <row r="4" spans="1:14" ht="15">
      <c r="A4" s="1103" t="s">
        <v>6184</v>
      </c>
      <c r="B4" s="1104"/>
      <c r="C4" s="1105"/>
      <c r="D4" s="1106"/>
      <c r="E4" s="1106"/>
      <c r="F4" s="1107"/>
      <c r="G4" s="1107"/>
      <c r="H4" s="1108"/>
    </row>
    <row r="5" spans="1:14" ht="14.25">
      <c r="A5" s="1085"/>
      <c r="B5" s="1086"/>
      <c r="I5" s="717"/>
      <c r="J5" s="718"/>
      <c r="K5" s="718"/>
      <c r="L5" s="718"/>
      <c r="M5" s="718"/>
      <c r="N5" s="719"/>
    </row>
    <row r="7" spans="1:14" ht="15">
      <c r="A7" s="1088" t="s">
        <v>7092</v>
      </c>
      <c r="B7" s="1088" t="s">
        <v>2858</v>
      </c>
    </row>
    <row r="8" spans="1:14" ht="19.5" customHeight="1">
      <c r="A8" s="1109" t="s">
        <v>6185</v>
      </c>
      <c r="B8" s="1110">
        <v>394</v>
      </c>
    </row>
    <row r="9" spans="1:14" ht="32.25" customHeight="1">
      <c r="A9" s="1091" t="s">
        <v>6186</v>
      </c>
      <c r="B9" s="1110">
        <v>346</v>
      </c>
    </row>
    <row r="10" spans="1:14" ht="35.25" customHeight="1">
      <c r="A10" s="1109" t="s">
        <v>6187</v>
      </c>
      <c r="B10" s="1110">
        <v>81</v>
      </c>
    </row>
    <row r="11" spans="1:14" ht="41.25" customHeight="1">
      <c r="A11" s="1109" t="s">
        <v>6192</v>
      </c>
      <c r="B11" s="1110">
        <v>43</v>
      </c>
    </row>
    <row r="12" spans="1:14" ht="49.5" customHeight="1">
      <c r="A12" s="1109" t="s">
        <v>6193</v>
      </c>
      <c r="B12" s="1110">
        <v>38</v>
      </c>
    </row>
    <row r="13" spans="1:14" ht="37.5" customHeight="1">
      <c r="A13" s="1109" t="s">
        <v>6194</v>
      </c>
      <c r="B13" s="1110">
        <v>2</v>
      </c>
    </row>
    <row r="14" spans="1:14" ht="24.75" customHeight="1">
      <c r="A14" s="1109" t="s">
        <v>6195</v>
      </c>
      <c r="B14" s="1110">
        <v>382</v>
      </c>
    </row>
    <row r="15" spans="1:14" ht="25.5" customHeight="1">
      <c r="A15" s="1109" t="s">
        <v>6196</v>
      </c>
      <c r="B15" s="1110">
        <v>76</v>
      </c>
    </row>
    <row r="16" spans="1:14" ht="27.75" customHeight="1">
      <c r="A16" s="1091" t="s">
        <v>6197</v>
      </c>
      <c r="B16" s="1110">
        <v>24</v>
      </c>
    </row>
    <row r="17" spans="1:2" ht="19.5" customHeight="1">
      <c r="A17" s="1111" t="s">
        <v>6198</v>
      </c>
      <c r="B17" s="1112">
        <v>0</v>
      </c>
    </row>
    <row r="18" spans="1:2" ht="30" customHeight="1">
      <c r="A18" s="1111" t="s">
        <v>6199</v>
      </c>
      <c r="B18" s="1112">
        <v>0</v>
      </c>
    </row>
    <row r="19" spans="1:2" s="1094" customFormat="1" ht="34.5" customHeight="1">
      <c r="A19" s="1113" t="s">
        <v>6200</v>
      </c>
      <c r="B19" s="1114">
        <v>3267</v>
      </c>
    </row>
  </sheetData>
  <phoneticPr fontId="44" type="noConversion"/>
  <pageMargins left="0.74803149606299213" right="0.74803149606299213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M18" sqref="M18"/>
    </sheetView>
  </sheetViews>
  <sheetFormatPr defaultRowHeight="12.75"/>
  <cols>
    <col min="1" max="1" width="13.140625" style="6" customWidth="1"/>
    <col min="2" max="2" width="20" style="6" customWidth="1"/>
    <col min="3" max="5" width="9.42578125" style="6" customWidth="1"/>
    <col min="6" max="6" width="9.7109375" style="6" customWidth="1"/>
    <col min="7" max="8" width="9" style="6" customWidth="1"/>
    <col min="9" max="9" width="9.28515625" style="6" customWidth="1"/>
    <col min="10" max="10" width="8.5703125" style="6" customWidth="1"/>
    <col min="11" max="16384" width="9.140625" style="6"/>
  </cols>
  <sheetData>
    <row r="1" spans="1:11" ht="15.75">
      <c r="A1" s="114"/>
      <c r="B1" s="115" t="s">
        <v>1242</v>
      </c>
      <c r="C1" s="265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16">
        <v>6113079</v>
      </c>
      <c r="D2" s="116"/>
      <c r="E2" s="116"/>
      <c r="F2" s="116"/>
      <c r="G2" s="116"/>
      <c r="H2" s="116"/>
      <c r="I2" s="117"/>
    </row>
    <row r="3" spans="1:11">
      <c r="A3" s="114"/>
      <c r="B3" s="115"/>
      <c r="C3" s="116" t="s">
        <v>7093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7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7" t="s">
        <v>4095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7094</v>
      </c>
      <c r="E8" s="122" t="s">
        <v>6870</v>
      </c>
      <c r="F8" s="122" t="s">
        <v>6772</v>
      </c>
      <c r="G8" s="122" t="s">
        <v>7094</v>
      </c>
      <c r="H8" s="122" t="s">
        <v>6870</v>
      </c>
      <c r="I8" s="122" t="s">
        <v>6772</v>
      </c>
      <c r="J8" s="122" t="s">
        <v>7094</v>
      </c>
      <c r="K8" s="122" t="s">
        <v>6870</v>
      </c>
    </row>
    <row r="9" spans="1:11" ht="32.25" customHeight="1" thickTop="1">
      <c r="A9" s="49" t="s">
        <v>4100</v>
      </c>
      <c r="B9" s="50" t="s">
        <v>4101</v>
      </c>
      <c r="C9" s="268">
        <v>2317</v>
      </c>
      <c r="D9" s="268">
        <v>1811</v>
      </c>
      <c r="E9" s="920">
        <f>SUM(D9/C9*100)</f>
        <v>78.16141562365128</v>
      </c>
      <c r="F9" s="269"/>
      <c r="G9" s="269"/>
      <c r="H9" s="920" t="e">
        <f>SUM(G9/F9*100)</f>
        <v>#DIV/0!</v>
      </c>
      <c r="I9" s="169">
        <f t="shared" ref="I9:J14" si="0">C9+F9</f>
        <v>2317</v>
      </c>
      <c r="J9" s="169">
        <f t="shared" si="0"/>
        <v>1811</v>
      </c>
      <c r="K9" s="921">
        <f>SUM(J9/I9*100)</f>
        <v>78.16141562365128</v>
      </c>
    </row>
    <row r="10" spans="1:11" ht="34.5" customHeight="1">
      <c r="A10" s="49" t="s">
        <v>4102</v>
      </c>
      <c r="B10" s="50" t="s">
        <v>4103</v>
      </c>
      <c r="C10" s="270">
        <v>1965</v>
      </c>
      <c r="D10" s="270">
        <v>1110</v>
      </c>
      <c r="E10" s="271">
        <f t="shared" ref="E10:E21" si="1">SUM(D10/C10*100)</f>
        <v>56.488549618320619</v>
      </c>
      <c r="F10" s="272"/>
      <c r="G10" s="272"/>
      <c r="H10" s="271" t="e">
        <f t="shared" ref="H10:H15" si="2">SUM(G10/F10*100)</f>
        <v>#DIV/0!</v>
      </c>
      <c r="I10" s="173">
        <f t="shared" si="0"/>
        <v>1965</v>
      </c>
      <c r="J10" s="173">
        <f t="shared" si="0"/>
        <v>1110</v>
      </c>
      <c r="K10" s="273">
        <f t="shared" ref="K10:K15" si="3">SUM(J10/I10*100)</f>
        <v>56.488549618320619</v>
      </c>
    </row>
    <row r="11" spans="1:11" ht="11.1" customHeight="1">
      <c r="A11" s="274"/>
      <c r="B11" s="275"/>
      <c r="C11" s="195"/>
      <c r="D11" s="195"/>
      <c r="E11" s="271" t="e">
        <f t="shared" si="1"/>
        <v>#DIV/0!</v>
      </c>
      <c r="F11" s="195"/>
      <c r="G11" s="195"/>
      <c r="H11" s="271" t="e">
        <f t="shared" si="2"/>
        <v>#DIV/0!</v>
      </c>
      <c r="I11" s="173">
        <f t="shared" si="0"/>
        <v>0</v>
      </c>
      <c r="J11" s="173">
        <f t="shared" si="0"/>
        <v>0</v>
      </c>
      <c r="K11" s="273" t="e">
        <f t="shared" si="3"/>
        <v>#DIV/0!</v>
      </c>
    </row>
    <row r="12" spans="1:11" ht="11.1" customHeight="1">
      <c r="A12" s="274"/>
      <c r="B12" s="275"/>
      <c r="C12" s="195"/>
      <c r="D12" s="195"/>
      <c r="E12" s="271" t="e">
        <f t="shared" si="1"/>
        <v>#DIV/0!</v>
      </c>
      <c r="F12" s="195"/>
      <c r="G12" s="195"/>
      <c r="H12" s="271" t="e">
        <f t="shared" si="2"/>
        <v>#DIV/0!</v>
      </c>
      <c r="I12" s="173">
        <f t="shared" si="0"/>
        <v>0</v>
      </c>
      <c r="J12" s="173">
        <f t="shared" si="0"/>
        <v>0</v>
      </c>
      <c r="K12" s="273" t="e">
        <f t="shared" si="3"/>
        <v>#DIV/0!</v>
      </c>
    </row>
    <row r="13" spans="1:11" ht="11.1" customHeight="1">
      <c r="A13" s="274"/>
      <c r="B13" s="275"/>
      <c r="C13" s="195"/>
      <c r="D13" s="195"/>
      <c r="E13" s="271" t="e">
        <f t="shared" si="1"/>
        <v>#DIV/0!</v>
      </c>
      <c r="F13" s="195"/>
      <c r="G13" s="195"/>
      <c r="H13" s="271" t="e">
        <f t="shared" si="2"/>
        <v>#DIV/0!</v>
      </c>
      <c r="I13" s="173">
        <f t="shared" si="0"/>
        <v>0</v>
      </c>
      <c r="J13" s="173">
        <f t="shared" si="0"/>
        <v>0</v>
      </c>
      <c r="K13" s="273" t="e">
        <f t="shared" si="3"/>
        <v>#DIV/0!</v>
      </c>
    </row>
    <row r="14" spans="1:11" s="11" customFormat="1" ht="11.1" customHeight="1">
      <c r="A14" s="274"/>
      <c r="B14" s="275"/>
      <c r="C14" s="195"/>
      <c r="D14" s="195"/>
      <c r="E14" s="271" t="e">
        <f t="shared" si="1"/>
        <v>#DIV/0!</v>
      </c>
      <c r="F14" s="195"/>
      <c r="G14" s="195"/>
      <c r="H14" s="271" t="e">
        <f t="shared" si="2"/>
        <v>#DIV/0!</v>
      </c>
      <c r="I14" s="173">
        <f t="shared" si="0"/>
        <v>0</v>
      </c>
      <c r="J14" s="173">
        <f t="shared" si="0"/>
        <v>0</v>
      </c>
      <c r="K14" s="273" t="e">
        <f t="shared" si="3"/>
        <v>#DIV/0!</v>
      </c>
    </row>
    <row r="15" spans="1:11" s="11" customFormat="1" ht="17.25" customHeight="1">
      <c r="A15" s="276" t="s">
        <v>2783</v>
      </c>
      <c r="B15" s="277"/>
      <c r="C15" s="278">
        <f>SUM(C9:C12)</f>
        <v>4282</v>
      </c>
      <c r="D15" s="278">
        <f>SUM(D9:D12)</f>
        <v>2921</v>
      </c>
      <c r="E15" s="273">
        <f t="shared" si="1"/>
        <v>68.215787015413355</v>
      </c>
      <c r="F15" s="278">
        <f>SUM(F9:F12)</f>
        <v>0</v>
      </c>
      <c r="G15" s="278">
        <f>SUM(G9:G12)</f>
        <v>0</v>
      </c>
      <c r="H15" s="273" t="e">
        <f t="shared" si="2"/>
        <v>#DIV/0!</v>
      </c>
      <c r="I15" s="278">
        <f>SUM(C15+F15)</f>
        <v>4282</v>
      </c>
      <c r="J15" s="278">
        <f>SUM(D15+G15)</f>
        <v>2921</v>
      </c>
      <c r="K15" s="273">
        <f t="shared" si="3"/>
        <v>68.215787015413355</v>
      </c>
    </row>
    <row r="16" spans="1:11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1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173">
        <f t="shared" ref="I17:J21" si="4">C17+F17</f>
        <v>0</v>
      </c>
      <c r="J17" s="173">
        <f t="shared" si="4"/>
        <v>0</v>
      </c>
      <c r="K17" s="273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271" t="e">
        <f t="shared" si="1"/>
        <v>#DIV/0!</v>
      </c>
      <c r="F18" s="195"/>
      <c r="G18" s="195"/>
      <c r="H18" s="271" t="e">
        <f>SUM(G18/F18*100)</f>
        <v>#DIV/0!</v>
      </c>
      <c r="I18" s="173">
        <f t="shared" si="4"/>
        <v>0</v>
      </c>
      <c r="J18" s="173">
        <f t="shared" si="4"/>
        <v>0</v>
      </c>
      <c r="K18" s="273" t="e">
        <f>SUM(J18/I18*100)</f>
        <v>#DIV/0!</v>
      </c>
    </row>
    <row r="19" spans="1:11" s="11" customFormat="1" ht="27" customHeight="1">
      <c r="A19" s="274"/>
      <c r="B19" s="275"/>
      <c r="C19" s="185"/>
      <c r="D19" s="185"/>
      <c r="E19" s="271" t="e">
        <f t="shared" si="1"/>
        <v>#DIV/0!</v>
      </c>
      <c r="F19" s="195"/>
      <c r="G19" s="195"/>
      <c r="H19" s="271" t="e">
        <f>SUM(G19/F19*100)</f>
        <v>#DIV/0!</v>
      </c>
      <c r="I19" s="173">
        <f t="shared" si="4"/>
        <v>0</v>
      </c>
      <c r="J19" s="173">
        <f t="shared" si="4"/>
        <v>0</v>
      </c>
      <c r="K19" s="273" t="e">
        <f>SUM(J19/I19*100)</f>
        <v>#DIV/0!</v>
      </c>
    </row>
    <row r="20" spans="1:11" s="11" customFormat="1" ht="15.75" customHeight="1">
      <c r="A20" s="276" t="s">
        <v>2783</v>
      </c>
      <c r="B20" s="277"/>
      <c r="C20" s="285">
        <f>SUM(C17:C19)</f>
        <v>0</v>
      </c>
      <c r="D20" s="285">
        <f>SUM(D17:D19)</f>
        <v>0</v>
      </c>
      <c r="E20" s="273" t="e">
        <f t="shared" si="1"/>
        <v>#DIV/0!</v>
      </c>
      <c r="F20" s="285">
        <f>SUM(F17:F19)</f>
        <v>0</v>
      </c>
      <c r="G20" s="285">
        <f>SUM(G17:G19)</f>
        <v>0</v>
      </c>
      <c r="H20" s="273" t="e">
        <f>SUM(G20/F20*100)</f>
        <v>#DIV/0!</v>
      </c>
      <c r="I20" s="173">
        <f t="shared" si="4"/>
        <v>0</v>
      </c>
      <c r="J20" s="173">
        <f t="shared" si="4"/>
        <v>0</v>
      </c>
      <c r="K20" s="273" t="e">
        <f>SUM(J20/I20*100)</f>
        <v>#DIV/0!</v>
      </c>
    </row>
    <row r="21" spans="1:11" ht="18" customHeight="1">
      <c r="A21" s="276" t="s">
        <v>4105</v>
      </c>
      <c r="B21" s="277"/>
      <c r="C21" s="286">
        <f>SUM(C15+C20)</f>
        <v>4282</v>
      </c>
      <c r="D21" s="286">
        <f>SUM(D15+D20)</f>
        <v>2921</v>
      </c>
      <c r="E21" s="273">
        <f t="shared" si="1"/>
        <v>68.215787015413355</v>
      </c>
      <c r="F21" s="286">
        <f>SUM(F15+F20)</f>
        <v>0</v>
      </c>
      <c r="G21" s="286">
        <f>SUM(G15+G20)</f>
        <v>0</v>
      </c>
      <c r="H21" s="273" t="e">
        <f>SUM(G21/F21*100)</f>
        <v>#DIV/0!</v>
      </c>
      <c r="I21" s="173">
        <f t="shared" si="4"/>
        <v>4282</v>
      </c>
      <c r="J21" s="173">
        <f t="shared" si="4"/>
        <v>2921</v>
      </c>
      <c r="K21" s="273">
        <f>SUM(J21/I21*100)</f>
        <v>68.215787015413355</v>
      </c>
    </row>
    <row r="22" spans="1:11" s="21" customFormat="1" ht="33.75" customHeight="1">
      <c r="A22" s="1448" t="s">
        <v>4106</v>
      </c>
      <c r="B22" s="1448"/>
      <c r="C22" s="1448"/>
      <c r="D22" s="1448"/>
      <c r="E22" s="1448"/>
      <c r="F22" s="1448"/>
      <c r="G22" s="1448"/>
      <c r="H22" s="1448"/>
      <c r="I22" s="1448"/>
      <c r="J22" s="1448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4" type="noConversion"/>
  <pageMargins left="0.35433070866141736" right="0.35433070866141736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6"/>
  <sheetViews>
    <sheetView workbookViewId="0">
      <selection activeCell="M10" sqref="M10"/>
    </sheetView>
  </sheetViews>
  <sheetFormatPr defaultRowHeight="12.75"/>
  <cols>
    <col min="1" max="1" width="13.140625" style="6" customWidth="1"/>
    <col min="2" max="2" width="20" style="6" customWidth="1"/>
    <col min="3" max="6" width="9" style="6" customWidth="1"/>
    <col min="7" max="8" width="8.85546875" style="6" customWidth="1"/>
    <col min="9" max="9" width="10" style="6" customWidth="1"/>
    <col min="10" max="16384" width="9.140625" style="6"/>
  </cols>
  <sheetData>
    <row r="1" spans="1:11" ht="15.75">
      <c r="A1" s="114"/>
      <c r="B1" s="115" t="s">
        <v>1242</v>
      </c>
      <c r="C1" s="265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790">
        <v>6113079</v>
      </c>
      <c r="D2" s="113"/>
      <c r="E2" s="113"/>
      <c r="F2" s="116"/>
      <c r="G2" s="116"/>
      <c r="H2" s="116"/>
      <c r="I2" s="117"/>
    </row>
    <row r="3" spans="1:11">
      <c r="A3" s="114"/>
      <c r="B3" s="115"/>
      <c r="C3" s="116" t="s">
        <v>7095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7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7" t="s">
        <v>4107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32.25" customHeight="1" thickTop="1">
      <c r="A9" s="49" t="s">
        <v>4100</v>
      </c>
      <c r="B9" s="50" t="s">
        <v>4101</v>
      </c>
      <c r="C9" s="287">
        <v>16537</v>
      </c>
      <c r="D9" s="287">
        <v>8683</v>
      </c>
      <c r="E9" s="922">
        <f>SUM(D9/C9*100)</f>
        <v>52.506500574469371</v>
      </c>
      <c r="F9" s="269"/>
      <c r="G9" s="269"/>
      <c r="H9" s="922" t="e">
        <f t="shared" ref="H9:H14" si="0">SUM(G9/F9*100)</f>
        <v>#DIV/0!</v>
      </c>
      <c r="I9" s="169">
        <f t="shared" ref="I9:J13" si="1">C9+F9</f>
        <v>16537</v>
      </c>
      <c r="J9" s="169">
        <f t="shared" si="1"/>
        <v>8683</v>
      </c>
      <c r="K9" s="925">
        <f t="shared" ref="K9:K14" si="2">SUM(J9/I9*100)</f>
        <v>52.506500574469371</v>
      </c>
    </row>
    <row r="10" spans="1:11" ht="34.5" customHeight="1">
      <c r="A10" s="49" t="s">
        <v>4102</v>
      </c>
      <c r="B10" s="50" t="s">
        <v>4103</v>
      </c>
      <c r="C10" s="270"/>
      <c r="D10" s="270"/>
      <c r="E10" s="923" t="e">
        <f t="shared" ref="E10:E20" si="3">SUM(D10/C10*100)</f>
        <v>#DIV/0!</v>
      </c>
      <c r="F10" s="272"/>
      <c r="G10" s="272"/>
      <c r="H10" s="923" t="e">
        <f t="shared" si="0"/>
        <v>#DIV/0!</v>
      </c>
      <c r="I10" s="173">
        <f t="shared" si="1"/>
        <v>0</v>
      </c>
      <c r="J10" s="173">
        <f t="shared" si="1"/>
        <v>0</v>
      </c>
      <c r="K10" s="924" t="e">
        <f t="shared" si="2"/>
        <v>#DIV/0!</v>
      </c>
    </row>
    <row r="11" spans="1:11" ht="57.75" customHeight="1">
      <c r="A11" s="49" t="s">
        <v>4108</v>
      </c>
      <c r="B11" s="50" t="s">
        <v>4109</v>
      </c>
      <c r="C11" s="270"/>
      <c r="D11" s="270"/>
      <c r="E11" s="923" t="e">
        <f t="shared" si="3"/>
        <v>#DIV/0!</v>
      </c>
      <c r="F11" s="272"/>
      <c r="G11" s="272"/>
      <c r="H11" s="923" t="e">
        <f t="shared" si="0"/>
        <v>#DIV/0!</v>
      </c>
      <c r="I11" s="173">
        <f t="shared" si="1"/>
        <v>0</v>
      </c>
      <c r="J11" s="173">
        <f t="shared" si="1"/>
        <v>0</v>
      </c>
      <c r="K11" s="924" t="e">
        <f t="shared" si="2"/>
        <v>#DIV/0!</v>
      </c>
    </row>
    <row r="12" spans="1:11" ht="11.1" customHeight="1">
      <c r="A12" s="274"/>
      <c r="B12" s="275"/>
      <c r="C12" s="195"/>
      <c r="D12" s="195"/>
      <c r="E12" s="923" t="e">
        <f t="shared" si="3"/>
        <v>#DIV/0!</v>
      </c>
      <c r="F12" s="195"/>
      <c r="G12" s="195"/>
      <c r="H12" s="923" t="e">
        <f t="shared" si="0"/>
        <v>#DIV/0!</v>
      </c>
      <c r="I12" s="173">
        <f t="shared" si="1"/>
        <v>0</v>
      </c>
      <c r="J12" s="173">
        <f t="shared" si="1"/>
        <v>0</v>
      </c>
      <c r="K12" s="924" t="e">
        <f t="shared" si="2"/>
        <v>#DIV/0!</v>
      </c>
    </row>
    <row r="13" spans="1:11" s="11" customFormat="1" ht="11.1" customHeight="1">
      <c r="A13" s="274"/>
      <c r="B13" s="275"/>
      <c r="C13" s="195"/>
      <c r="D13" s="195"/>
      <c r="E13" s="923" t="e">
        <f t="shared" si="3"/>
        <v>#DIV/0!</v>
      </c>
      <c r="F13" s="195"/>
      <c r="G13" s="195"/>
      <c r="H13" s="923" t="e">
        <f t="shared" si="0"/>
        <v>#DIV/0!</v>
      </c>
      <c r="I13" s="173">
        <f t="shared" si="1"/>
        <v>0</v>
      </c>
      <c r="J13" s="173">
        <f t="shared" si="1"/>
        <v>0</v>
      </c>
      <c r="K13" s="924" t="e">
        <f t="shared" si="2"/>
        <v>#DIV/0!</v>
      </c>
    </row>
    <row r="14" spans="1:11" s="11" customFormat="1" ht="16.5" customHeight="1">
      <c r="A14" s="276" t="s">
        <v>2783</v>
      </c>
      <c r="B14" s="277"/>
      <c r="C14" s="278">
        <f>SUM(C9:C11)</f>
        <v>16537</v>
      </c>
      <c r="D14" s="278">
        <f>SUM(D9:D11)</f>
        <v>8683</v>
      </c>
      <c r="E14" s="924">
        <f t="shared" si="3"/>
        <v>52.506500574469371</v>
      </c>
      <c r="F14" s="278">
        <f>SUM(F9:F11)</f>
        <v>0</v>
      </c>
      <c r="G14" s="278">
        <f>SUM(G9:G11)</f>
        <v>0</v>
      </c>
      <c r="H14" s="924" t="e">
        <f t="shared" si="0"/>
        <v>#DIV/0!</v>
      </c>
      <c r="I14" s="278">
        <f>SUM(C14+F14)</f>
        <v>16537</v>
      </c>
      <c r="J14" s="278">
        <f>SUM(D14+G14)</f>
        <v>8683</v>
      </c>
      <c r="K14" s="924">
        <f t="shared" si="2"/>
        <v>52.506500574469371</v>
      </c>
    </row>
    <row r="15" spans="1:11" s="11" customFormat="1" ht="12.75" customHeight="1">
      <c r="A15" s="279" t="s">
        <v>4104</v>
      </c>
      <c r="B15" s="280"/>
      <c r="C15" s="111"/>
      <c r="D15" s="111"/>
      <c r="E15" s="111"/>
      <c r="F15" s="111"/>
      <c r="G15" s="111"/>
      <c r="H15" s="111"/>
      <c r="I15" s="111"/>
      <c r="J15" s="112"/>
      <c r="K15" s="282"/>
    </row>
    <row r="16" spans="1:11" s="11" customFormat="1" ht="24.75" customHeight="1">
      <c r="A16" s="283" t="s">
        <v>4100</v>
      </c>
      <c r="B16" s="284" t="s">
        <v>4101</v>
      </c>
      <c r="C16" s="185"/>
      <c r="D16" s="185"/>
      <c r="E16" s="923" t="e">
        <f t="shared" si="3"/>
        <v>#DIV/0!</v>
      </c>
      <c r="F16" s="195"/>
      <c r="G16" s="195"/>
      <c r="H16" s="923" t="e">
        <f>SUM(G16/F16*100)</f>
        <v>#DIV/0!</v>
      </c>
      <c r="I16" s="278">
        <f t="shared" ref="I16:J20" si="4">SUM(C16+F16)</f>
        <v>0</v>
      </c>
      <c r="J16" s="278">
        <f t="shared" si="4"/>
        <v>0</v>
      </c>
      <c r="K16" s="924" t="e">
        <f>SUM(J16/I16*100)</f>
        <v>#DIV/0!</v>
      </c>
    </row>
    <row r="17" spans="1:11" s="11" customFormat="1" ht="25.5">
      <c r="A17" s="283" t="s">
        <v>4102</v>
      </c>
      <c r="B17" s="284" t="s">
        <v>4103</v>
      </c>
      <c r="C17" s="185"/>
      <c r="D17" s="185"/>
      <c r="E17" s="923" t="e">
        <f t="shared" si="3"/>
        <v>#DIV/0!</v>
      </c>
      <c r="F17" s="195"/>
      <c r="G17" s="195"/>
      <c r="H17" s="923" t="e">
        <f>SUM(G17/F17*100)</f>
        <v>#DIV/0!</v>
      </c>
      <c r="I17" s="278">
        <f t="shared" si="4"/>
        <v>0</v>
      </c>
      <c r="J17" s="278">
        <f t="shared" si="4"/>
        <v>0</v>
      </c>
      <c r="K17" s="924" t="e">
        <f>SUM(J17/I17*100)</f>
        <v>#DIV/0!</v>
      </c>
    </row>
    <row r="18" spans="1:11" s="11" customFormat="1" ht="27" customHeight="1">
      <c r="A18" s="274"/>
      <c r="B18" s="275"/>
      <c r="C18" s="185"/>
      <c r="D18" s="185"/>
      <c r="E18" s="923" t="e">
        <f t="shared" si="3"/>
        <v>#DIV/0!</v>
      </c>
      <c r="F18" s="195"/>
      <c r="G18" s="195"/>
      <c r="H18" s="923" t="e">
        <f>SUM(G18/F18*100)</f>
        <v>#DIV/0!</v>
      </c>
      <c r="I18" s="278">
        <f t="shared" si="4"/>
        <v>0</v>
      </c>
      <c r="J18" s="278">
        <f t="shared" si="4"/>
        <v>0</v>
      </c>
      <c r="K18" s="924" t="e">
        <f>SUM(J18/I18*100)</f>
        <v>#DIV/0!</v>
      </c>
    </row>
    <row r="19" spans="1:11" s="11" customFormat="1" ht="18" customHeight="1">
      <c r="A19" s="276" t="s">
        <v>2783</v>
      </c>
      <c r="B19" s="277"/>
      <c r="C19" s="285">
        <f>SUM(C16:C18)</f>
        <v>0</v>
      </c>
      <c r="D19" s="285">
        <f>SUM(D16:D18)</f>
        <v>0</v>
      </c>
      <c r="E19" s="924" t="e">
        <f t="shared" si="3"/>
        <v>#DIV/0!</v>
      </c>
      <c r="F19" s="285">
        <f>SUM(F16:F18)</f>
        <v>0</v>
      </c>
      <c r="G19" s="285">
        <f>SUM(G16:G18)</f>
        <v>0</v>
      </c>
      <c r="H19" s="924" t="e">
        <f>SUM(G19/F19*100)</f>
        <v>#DIV/0!</v>
      </c>
      <c r="I19" s="278">
        <f t="shared" si="4"/>
        <v>0</v>
      </c>
      <c r="J19" s="278">
        <f t="shared" si="4"/>
        <v>0</v>
      </c>
      <c r="K19" s="924" t="e">
        <f>SUM(J19/I19*100)</f>
        <v>#DIV/0!</v>
      </c>
    </row>
    <row r="20" spans="1:11" ht="21" customHeight="1">
      <c r="A20" s="276" t="s">
        <v>4105</v>
      </c>
      <c r="B20" s="277"/>
      <c r="C20" s="286">
        <f>SUM(C14+C19)</f>
        <v>16537</v>
      </c>
      <c r="D20" s="286">
        <f>SUM(D14+D19)</f>
        <v>8683</v>
      </c>
      <c r="E20" s="924">
        <f t="shared" si="3"/>
        <v>52.506500574469371</v>
      </c>
      <c r="F20" s="286">
        <f>SUM(F14+F19)</f>
        <v>0</v>
      </c>
      <c r="G20" s="286">
        <f>SUM(G14+G19)</f>
        <v>0</v>
      </c>
      <c r="H20" s="924" t="e">
        <f>SUM(G20/F20*100)</f>
        <v>#DIV/0!</v>
      </c>
      <c r="I20" s="278">
        <f t="shared" si="4"/>
        <v>16537</v>
      </c>
      <c r="J20" s="278">
        <f t="shared" si="4"/>
        <v>8683</v>
      </c>
      <c r="K20" s="924">
        <f>SUM(J20/I20*100)</f>
        <v>52.506500574469371</v>
      </c>
    </row>
    <row r="21" spans="1:11" s="21" customFormat="1" ht="33.75" customHeight="1">
      <c r="A21" s="1448" t="s">
        <v>4106</v>
      </c>
      <c r="B21" s="1448"/>
      <c r="C21" s="1448"/>
      <c r="D21" s="1448"/>
      <c r="E21" s="1448"/>
      <c r="F21" s="1448"/>
      <c r="G21" s="1448"/>
      <c r="H21" s="1448"/>
      <c r="I21" s="1448"/>
      <c r="J21" s="1448"/>
    </row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</sheetData>
  <mergeCells count="6">
    <mergeCell ref="A21:J21"/>
    <mergeCell ref="A7:A8"/>
    <mergeCell ref="B7:B8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4"/>
  <sheetViews>
    <sheetView workbookViewId="0">
      <selection activeCell="N16" sqref="N16"/>
    </sheetView>
  </sheetViews>
  <sheetFormatPr defaultRowHeight="12.75"/>
  <cols>
    <col min="1" max="1" width="13.140625" style="6" customWidth="1"/>
    <col min="2" max="2" width="20" style="6" customWidth="1"/>
    <col min="3" max="5" width="9.5703125" style="6" customWidth="1"/>
    <col min="6" max="6" width="8.42578125" style="6" customWidth="1"/>
    <col min="7" max="8" width="9.7109375" style="6" customWidth="1"/>
    <col min="9" max="9" width="9.42578125" style="6" customWidth="1"/>
    <col min="10" max="10" width="8.710937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</row>
    <row r="2" spans="1:11">
      <c r="A2" s="114"/>
      <c r="B2" s="115" t="s">
        <v>1244</v>
      </c>
      <c r="C2" s="1413">
        <v>6113079</v>
      </c>
      <c r="D2" s="1414"/>
      <c r="E2" s="113"/>
      <c r="F2" s="116"/>
      <c r="G2" s="116"/>
      <c r="H2" s="116"/>
      <c r="I2" s="116"/>
      <c r="J2" s="116"/>
      <c r="K2" s="117"/>
    </row>
    <row r="3" spans="1:11">
      <c r="A3" s="114"/>
      <c r="B3" s="115"/>
      <c r="C3" s="69" t="s">
        <v>7096</v>
      </c>
      <c r="D3" s="116"/>
      <c r="E3" s="116"/>
      <c r="F3" s="116"/>
      <c r="G3" s="116"/>
      <c r="H3" s="116"/>
      <c r="I3" s="116"/>
      <c r="J3" s="116"/>
      <c r="K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267"/>
      <c r="H4" s="267"/>
      <c r="I4" s="80"/>
      <c r="J4" s="80"/>
      <c r="K4" s="119"/>
    </row>
    <row r="5" spans="1:11" ht="15.75">
      <c r="A5" s="114"/>
      <c r="B5" s="115" t="s">
        <v>4094</v>
      </c>
      <c r="C5" s="266" t="s">
        <v>4110</v>
      </c>
      <c r="D5" s="267"/>
      <c r="E5" s="267"/>
      <c r="F5" s="267"/>
      <c r="G5" s="267"/>
      <c r="H5" s="267"/>
      <c r="I5" s="80"/>
      <c r="J5" s="80"/>
      <c r="K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69" t="s">
        <v>7096</v>
      </c>
      <c r="E8" s="122" t="s">
        <v>6870</v>
      </c>
      <c r="F8" s="122" t="s">
        <v>6772</v>
      </c>
      <c r="G8" s="69" t="s">
        <v>7096</v>
      </c>
      <c r="H8" s="122" t="s">
        <v>6870</v>
      </c>
      <c r="I8" s="122" t="s">
        <v>6772</v>
      </c>
      <c r="J8" s="69" t="s">
        <v>7096</v>
      </c>
      <c r="K8" s="122" t="s">
        <v>6870</v>
      </c>
    </row>
    <row r="9" spans="1:11" ht="36" customHeight="1" thickTop="1">
      <c r="A9" s="49" t="s">
        <v>4111</v>
      </c>
      <c r="B9" s="50" t="s">
        <v>299</v>
      </c>
      <c r="C9" s="270">
        <v>2663</v>
      </c>
      <c r="D9" s="270">
        <v>1951</v>
      </c>
      <c r="E9" s="926">
        <f>SUM(D9/C9*100)</f>
        <v>73.263236950807368</v>
      </c>
      <c r="F9" s="185">
        <v>6</v>
      </c>
      <c r="G9" s="185">
        <v>0</v>
      </c>
      <c r="H9" s="926">
        <f>SUM(G9/F9*100)</f>
        <v>0</v>
      </c>
      <c r="I9" s="173">
        <f t="shared" ref="I9:J11" si="0">C9+F9</f>
        <v>2669</v>
      </c>
      <c r="J9" s="173">
        <f t="shared" si="0"/>
        <v>1951</v>
      </c>
      <c r="K9" s="927">
        <f>SUM(J9/I9*100)</f>
        <v>73.098538778568752</v>
      </c>
    </row>
    <row r="10" spans="1:11" ht="48" customHeight="1">
      <c r="A10" s="49" t="s">
        <v>300</v>
      </c>
      <c r="B10" s="50" t="s">
        <v>301</v>
      </c>
      <c r="C10" s="195">
        <v>2857</v>
      </c>
      <c r="D10" s="195">
        <v>1117</v>
      </c>
      <c r="E10" s="926">
        <f t="shared" ref="E10:E18" si="1">SUM(D10/C10*100)</f>
        <v>39.096954847742388</v>
      </c>
      <c r="F10" s="185">
        <v>4</v>
      </c>
      <c r="G10" s="185">
        <v>0</v>
      </c>
      <c r="H10" s="926">
        <f>SUM(G10/F10*100)</f>
        <v>0</v>
      </c>
      <c r="I10" s="173">
        <f t="shared" si="0"/>
        <v>2861</v>
      </c>
      <c r="J10" s="173">
        <f t="shared" si="0"/>
        <v>1117</v>
      </c>
      <c r="K10" s="927">
        <f>SUM(J10/I10*100)</f>
        <v>39.042292904578815</v>
      </c>
    </row>
    <row r="11" spans="1:11" s="11" customFormat="1" ht="21.75" customHeight="1">
      <c r="A11" s="274"/>
      <c r="B11" s="275"/>
      <c r="C11" s="195"/>
      <c r="D11" s="195"/>
      <c r="E11" s="926" t="e">
        <f t="shared" si="1"/>
        <v>#DIV/0!</v>
      </c>
      <c r="F11" s="195"/>
      <c r="G11" s="195"/>
      <c r="H11" s="926" t="e">
        <f>SUM(G11/F11*100)</f>
        <v>#DIV/0!</v>
      </c>
      <c r="I11" s="173">
        <f t="shared" si="0"/>
        <v>0</v>
      </c>
      <c r="J11" s="173">
        <f t="shared" si="0"/>
        <v>0</v>
      </c>
      <c r="K11" s="927" t="e">
        <f>SUM(J11/I11*100)</f>
        <v>#DIV/0!</v>
      </c>
    </row>
    <row r="12" spans="1:11" s="11" customFormat="1" ht="15.75" customHeight="1">
      <c r="A12" s="276" t="s">
        <v>2783</v>
      </c>
      <c r="B12" s="277"/>
      <c r="C12" s="278">
        <f>SUM(C9:C11)</f>
        <v>5520</v>
      </c>
      <c r="D12" s="278">
        <f>SUM(D9:D11)</f>
        <v>3068</v>
      </c>
      <c r="E12" s="927">
        <f t="shared" si="1"/>
        <v>55.579710144927539</v>
      </c>
      <c r="F12" s="278">
        <f>SUM(F9:F9)</f>
        <v>6</v>
      </c>
      <c r="G12" s="278">
        <f>SUM(G9:G11)</f>
        <v>0</v>
      </c>
      <c r="H12" s="927">
        <f>SUM(G12/F12*100)</f>
        <v>0</v>
      </c>
      <c r="I12" s="278">
        <f>SUM(C12+F12)</f>
        <v>5526</v>
      </c>
      <c r="J12" s="278">
        <f>SUM(D12+G12)</f>
        <v>3068</v>
      </c>
      <c r="K12" s="927">
        <f>SUM(J12/I12*100)</f>
        <v>55.519363011219689</v>
      </c>
    </row>
    <row r="13" spans="1:11" s="11" customFormat="1" ht="12.75" customHeight="1">
      <c r="A13" s="279" t="s">
        <v>4104</v>
      </c>
      <c r="B13" s="280"/>
      <c r="C13" s="111"/>
      <c r="D13" s="111"/>
      <c r="E13" s="111"/>
      <c r="F13" s="111"/>
      <c r="G13" s="111"/>
      <c r="H13" s="111"/>
      <c r="I13" s="111"/>
      <c r="J13" s="112"/>
      <c r="K13" s="456"/>
    </row>
    <row r="14" spans="1:11" s="11" customFormat="1" ht="18" customHeight="1">
      <c r="A14" s="283" t="s">
        <v>4100</v>
      </c>
      <c r="B14" s="284" t="s">
        <v>4101</v>
      </c>
      <c r="C14" s="185"/>
      <c r="D14" s="185"/>
      <c r="E14" s="926" t="e">
        <f t="shared" si="1"/>
        <v>#DIV/0!</v>
      </c>
      <c r="F14" s="195"/>
      <c r="G14" s="195"/>
      <c r="H14" s="926" t="e">
        <f>SUM(G14/F14*100)</f>
        <v>#DIV/0!</v>
      </c>
      <c r="I14" s="278">
        <f t="shared" ref="I14:J18" si="2">SUM(C14+F14)</f>
        <v>0</v>
      </c>
      <c r="J14" s="278">
        <f t="shared" si="2"/>
        <v>0</v>
      </c>
      <c r="K14" s="927" t="e">
        <f>SUM(J14/I14*100)</f>
        <v>#DIV/0!</v>
      </c>
    </row>
    <row r="15" spans="1:11" s="11" customFormat="1" ht="19.5" customHeight="1">
      <c r="A15" s="283" t="s">
        <v>4102</v>
      </c>
      <c r="B15" s="284" t="s">
        <v>4103</v>
      </c>
      <c r="C15" s="185"/>
      <c r="D15" s="185"/>
      <c r="E15" s="926" t="e">
        <f t="shared" si="1"/>
        <v>#DIV/0!</v>
      </c>
      <c r="F15" s="195"/>
      <c r="G15" s="195"/>
      <c r="H15" s="926" t="e">
        <f>SUM(G15/F15*100)</f>
        <v>#DIV/0!</v>
      </c>
      <c r="I15" s="278">
        <f t="shared" si="2"/>
        <v>0</v>
      </c>
      <c r="J15" s="278">
        <f t="shared" si="2"/>
        <v>0</v>
      </c>
      <c r="K15" s="927" t="e">
        <f>SUM(J15/I15*100)</f>
        <v>#DIV/0!</v>
      </c>
    </row>
    <row r="16" spans="1:11" s="11" customFormat="1" ht="15.75" customHeight="1">
      <c r="A16" s="274"/>
      <c r="B16" s="275"/>
      <c r="C16" s="185"/>
      <c r="D16" s="185"/>
      <c r="E16" s="926" t="e">
        <f t="shared" si="1"/>
        <v>#DIV/0!</v>
      </c>
      <c r="F16" s="195"/>
      <c r="G16" s="195"/>
      <c r="H16" s="926" t="e">
        <f>SUM(G16/F16*100)</f>
        <v>#DIV/0!</v>
      </c>
      <c r="I16" s="278">
        <f t="shared" si="2"/>
        <v>0</v>
      </c>
      <c r="J16" s="278">
        <f t="shared" si="2"/>
        <v>0</v>
      </c>
      <c r="K16" s="927" t="e">
        <f>SUM(J16/I16*100)</f>
        <v>#DIV/0!</v>
      </c>
    </row>
    <row r="17" spans="1:11" s="11" customFormat="1" ht="13.5" customHeight="1">
      <c r="A17" s="276" t="s">
        <v>2783</v>
      </c>
      <c r="B17" s="277"/>
      <c r="C17" s="285">
        <f>SUM(C14:C16)</f>
        <v>0</v>
      </c>
      <c r="D17" s="285">
        <f>SUM(D14:D16)</f>
        <v>0</v>
      </c>
      <c r="E17" s="927" t="e">
        <f t="shared" si="1"/>
        <v>#DIV/0!</v>
      </c>
      <c r="F17" s="285">
        <f>SUM(F14:F16)</f>
        <v>0</v>
      </c>
      <c r="G17" s="285">
        <f>SUM(G14:G16)</f>
        <v>0</v>
      </c>
      <c r="H17" s="927" t="e">
        <f>SUM(G17/F17*100)</f>
        <v>#DIV/0!</v>
      </c>
      <c r="I17" s="278">
        <f t="shared" si="2"/>
        <v>0</v>
      </c>
      <c r="J17" s="278">
        <f t="shared" si="2"/>
        <v>0</v>
      </c>
      <c r="K17" s="927" t="e">
        <f>SUM(J17/I17*100)</f>
        <v>#DIV/0!</v>
      </c>
    </row>
    <row r="18" spans="1:11" ht="16.5" customHeight="1">
      <c r="A18" s="276" t="s">
        <v>4105</v>
      </c>
      <c r="B18" s="277"/>
      <c r="C18" s="286">
        <f>SUM(C12+C17)</f>
        <v>5520</v>
      </c>
      <c r="D18" s="286">
        <f>SUM(D12+D17)</f>
        <v>3068</v>
      </c>
      <c r="E18" s="927">
        <f t="shared" si="1"/>
        <v>55.579710144927539</v>
      </c>
      <c r="F18" s="286">
        <f>SUM(F12+F17)</f>
        <v>6</v>
      </c>
      <c r="G18" s="286">
        <f>SUM(G12+G17)</f>
        <v>0</v>
      </c>
      <c r="H18" s="927">
        <f>SUM(G18/F18*100)</f>
        <v>0</v>
      </c>
      <c r="I18" s="278">
        <f t="shared" si="2"/>
        <v>5526</v>
      </c>
      <c r="J18" s="278">
        <f t="shared" si="2"/>
        <v>3068</v>
      </c>
      <c r="K18" s="927">
        <f>SUM(J18/I18*100)</f>
        <v>55.519363011219689</v>
      </c>
    </row>
    <row r="19" spans="1:11" s="21" customFormat="1" ht="33.75" customHeight="1">
      <c r="A19" s="1448" t="s">
        <v>4106</v>
      </c>
      <c r="B19" s="1448"/>
      <c r="C19" s="1448"/>
      <c r="D19" s="1448"/>
      <c r="E19" s="1448"/>
      <c r="F19" s="1448"/>
      <c r="G19" s="1448"/>
      <c r="H19" s="1448"/>
      <c r="I19" s="1448"/>
      <c r="J19" s="1448"/>
    </row>
    <row r="21" spans="1:11" ht="11.1" customHeight="1"/>
    <row r="22" spans="1:11" ht="11.1" customHeight="1"/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</sheetData>
  <mergeCells count="7">
    <mergeCell ref="C2:D2"/>
    <mergeCell ref="A19:J19"/>
    <mergeCell ref="A7:A8"/>
    <mergeCell ref="B7:B8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N17" sqref="N17"/>
    </sheetView>
  </sheetViews>
  <sheetFormatPr defaultRowHeight="12.75"/>
  <cols>
    <col min="1" max="1" width="13.140625" style="6" customWidth="1"/>
    <col min="2" max="2" width="20" style="6" customWidth="1"/>
    <col min="3" max="5" width="9.5703125" style="6" customWidth="1"/>
    <col min="6" max="6" width="9.42578125" style="6" customWidth="1"/>
    <col min="7" max="8" width="9.7109375" style="6" customWidth="1"/>
    <col min="9" max="9" width="8.42578125" style="6" customWidth="1"/>
    <col min="10" max="10" width="9.2851562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</row>
    <row r="2" spans="1:11">
      <c r="A2" s="114"/>
      <c r="B2" s="115" t="s">
        <v>1244</v>
      </c>
      <c r="C2" s="1413">
        <v>6113079</v>
      </c>
      <c r="D2" s="1414"/>
      <c r="E2" s="113"/>
      <c r="F2" s="116"/>
      <c r="G2" s="116"/>
      <c r="H2" s="116"/>
      <c r="I2" s="116"/>
      <c r="J2" s="116"/>
    </row>
    <row r="3" spans="1:11">
      <c r="A3" s="114"/>
      <c r="B3" s="115"/>
      <c r="C3" s="69" t="s">
        <v>7097</v>
      </c>
      <c r="D3" s="116"/>
      <c r="E3" s="116"/>
      <c r="F3" s="116"/>
      <c r="G3" s="116"/>
      <c r="H3" s="116"/>
      <c r="I3" s="116"/>
      <c r="J3" s="116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267"/>
      <c r="H4" s="267"/>
      <c r="I4" s="80"/>
      <c r="J4" s="80"/>
    </row>
    <row r="5" spans="1:11" ht="15.75">
      <c r="A5" s="114"/>
      <c r="B5" s="115" t="s">
        <v>4094</v>
      </c>
      <c r="C5" s="266" t="s">
        <v>4112</v>
      </c>
      <c r="D5" s="267"/>
      <c r="E5" s="267"/>
      <c r="F5" s="267"/>
      <c r="G5" s="267"/>
      <c r="H5" s="267"/>
      <c r="I5" s="80"/>
      <c r="J5" s="80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32.25" customHeight="1" thickTop="1">
      <c r="A9" s="49" t="s">
        <v>4100</v>
      </c>
      <c r="B9" s="291" t="s">
        <v>4101</v>
      </c>
      <c r="C9" s="268">
        <v>311</v>
      </c>
      <c r="D9" s="268">
        <v>157</v>
      </c>
      <c r="E9" s="920">
        <f>SUM(D9/C9*100)</f>
        <v>50.482315112540185</v>
      </c>
      <c r="F9" s="269"/>
      <c r="G9" s="269">
        <v>0</v>
      </c>
      <c r="H9" s="920" t="e">
        <f>SUM(G9/F9*100)</f>
        <v>#DIV/0!</v>
      </c>
      <c r="I9" s="169">
        <f t="shared" ref="I9:J14" si="0">C9+F9</f>
        <v>311</v>
      </c>
      <c r="J9" s="169">
        <f t="shared" si="0"/>
        <v>157</v>
      </c>
      <c r="K9" s="921">
        <f>SUM(J9/I9*100)</f>
        <v>50.482315112540185</v>
      </c>
    </row>
    <row r="10" spans="1:11" ht="34.5" customHeight="1">
      <c r="A10" s="49" t="s">
        <v>4102</v>
      </c>
      <c r="B10" s="50" t="s">
        <v>4103</v>
      </c>
      <c r="C10" s="270">
        <v>60</v>
      </c>
      <c r="D10" s="270">
        <v>12</v>
      </c>
      <c r="E10" s="271">
        <f t="shared" ref="E10:E21" si="1">SUM(D10/C10*100)</f>
        <v>20</v>
      </c>
      <c r="F10" s="272"/>
      <c r="G10" s="272">
        <v>0</v>
      </c>
      <c r="H10" s="271" t="e">
        <f t="shared" ref="H10:H15" si="2">SUM(G10/F10*100)</f>
        <v>#DIV/0!</v>
      </c>
      <c r="I10" s="173">
        <f t="shared" si="0"/>
        <v>60</v>
      </c>
      <c r="J10" s="173">
        <f t="shared" si="0"/>
        <v>12</v>
      </c>
      <c r="K10" s="273">
        <f t="shared" ref="K10:K15" si="3">SUM(J10/I10*100)</f>
        <v>20</v>
      </c>
    </row>
    <row r="11" spans="1:11" ht="11.1" customHeight="1">
      <c r="A11" s="274"/>
      <c r="B11" s="292"/>
      <c r="C11" s="195"/>
      <c r="D11" s="195"/>
      <c r="E11" s="271" t="e">
        <f t="shared" si="1"/>
        <v>#DIV/0!</v>
      </c>
      <c r="F11" s="195"/>
      <c r="G11" s="195"/>
      <c r="H11" s="271" t="e">
        <f t="shared" si="2"/>
        <v>#DIV/0!</v>
      </c>
      <c r="I11" s="173">
        <f t="shared" si="0"/>
        <v>0</v>
      </c>
      <c r="J11" s="173">
        <f t="shared" si="0"/>
        <v>0</v>
      </c>
      <c r="K11" s="273" t="e">
        <f t="shared" si="3"/>
        <v>#DIV/0!</v>
      </c>
    </row>
    <row r="12" spans="1:11" ht="11.1" customHeight="1">
      <c r="A12" s="274"/>
      <c r="B12" s="275"/>
      <c r="C12" s="195"/>
      <c r="D12" s="195"/>
      <c r="E12" s="271" t="e">
        <f t="shared" si="1"/>
        <v>#DIV/0!</v>
      </c>
      <c r="F12" s="195"/>
      <c r="G12" s="195"/>
      <c r="H12" s="271" t="e">
        <f t="shared" si="2"/>
        <v>#DIV/0!</v>
      </c>
      <c r="I12" s="173">
        <f t="shared" si="0"/>
        <v>0</v>
      </c>
      <c r="J12" s="173">
        <f t="shared" si="0"/>
        <v>0</v>
      </c>
      <c r="K12" s="273" t="e">
        <f t="shared" si="3"/>
        <v>#DIV/0!</v>
      </c>
    </row>
    <row r="13" spans="1:11" ht="11.1" customHeight="1">
      <c r="A13" s="274"/>
      <c r="B13" s="275"/>
      <c r="C13" s="195"/>
      <c r="D13" s="195"/>
      <c r="E13" s="271" t="e">
        <f t="shared" si="1"/>
        <v>#DIV/0!</v>
      </c>
      <c r="F13" s="195"/>
      <c r="G13" s="195"/>
      <c r="H13" s="271" t="e">
        <f t="shared" si="2"/>
        <v>#DIV/0!</v>
      </c>
      <c r="I13" s="173">
        <f t="shared" si="0"/>
        <v>0</v>
      </c>
      <c r="J13" s="173">
        <f t="shared" si="0"/>
        <v>0</v>
      </c>
      <c r="K13" s="273" t="e">
        <f t="shared" si="3"/>
        <v>#DIV/0!</v>
      </c>
    </row>
    <row r="14" spans="1:11" s="11" customFormat="1" ht="11.1" customHeight="1">
      <c r="A14" s="274"/>
      <c r="B14" s="275"/>
      <c r="C14" s="195"/>
      <c r="D14" s="195"/>
      <c r="E14" s="271" t="e">
        <f t="shared" si="1"/>
        <v>#DIV/0!</v>
      </c>
      <c r="F14" s="195"/>
      <c r="G14" s="195"/>
      <c r="H14" s="271" t="e">
        <f t="shared" si="2"/>
        <v>#DIV/0!</v>
      </c>
      <c r="I14" s="173">
        <f t="shared" si="0"/>
        <v>0</v>
      </c>
      <c r="J14" s="173">
        <f t="shared" si="0"/>
        <v>0</v>
      </c>
      <c r="K14" s="273" t="e">
        <f t="shared" si="3"/>
        <v>#DIV/0!</v>
      </c>
    </row>
    <row r="15" spans="1:11" s="11" customFormat="1" ht="16.5" customHeight="1">
      <c r="A15" s="276" t="s">
        <v>2783</v>
      </c>
      <c r="B15" s="277"/>
      <c r="C15" s="278">
        <f>SUM(C9:C12)</f>
        <v>371</v>
      </c>
      <c r="D15" s="278">
        <f>SUM(D9:D12)</f>
        <v>169</v>
      </c>
      <c r="E15" s="273">
        <f t="shared" si="1"/>
        <v>45.552560646900268</v>
      </c>
      <c r="F15" s="278">
        <f>SUM(F9:F12)</f>
        <v>0</v>
      </c>
      <c r="G15" s="278">
        <f>SUM(G9:G12)</f>
        <v>0</v>
      </c>
      <c r="H15" s="273" t="e">
        <f t="shared" si="2"/>
        <v>#DIV/0!</v>
      </c>
      <c r="I15" s="278">
        <f>SUM(C15+F15)</f>
        <v>371</v>
      </c>
      <c r="J15" s="278">
        <f>SUM(D15+G15)</f>
        <v>169</v>
      </c>
      <c r="K15" s="273">
        <f t="shared" si="3"/>
        <v>45.552560646900268</v>
      </c>
    </row>
    <row r="16" spans="1:11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1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278">
        <f t="shared" ref="I17:J21" si="4">SUM(C17+F17)</f>
        <v>0</v>
      </c>
      <c r="J17" s="278">
        <f t="shared" si="4"/>
        <v>0</v>
      </c>
      <c r="K17" s="273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271" t="e">
        <f t="shared" si="1"/>
        <v>#DIV/0!</v>
      </c>
      <c r="F18" s="195"/>
      <c r="G18" s="195"/>
      <c r="H18" s="271" t="e">
        <f>SUM(G18/F18*100)</f>
        <v>#DIV/0!</v>
      </c>
      <c r="I18" s="278">
        <f t="shared" si="4"/>
        <v>0</v>
      </c>
      <c r="J18" s="278">
        <f t="shared" si="4"/>
        <v>0</v>
      </c>
      <c r="K18" s="273" t="e">
        <f>SUM(J18/I18*100)</f>
        <v>#DIV/0!</v>
      </c>
    </row>
    <row r="19" spans="1:11" s="11" customFormat="1" ht="27" customHeight="1">
      <c r="A19" s="274"/>
      <c r="B19" s="275"/>
      <c r="C19" s="185"/>
      <c r="D19" s="185"/>
      <c r="E19" s="271" t="e">
        <f t="shared" si="1"/>
        <v>#DIV/0!</v>
      </c>
      <c r="F19" s="195"/>
      <c r="G19" s="195"/>
      <c r="H19" s="271" t="e">
        <f>SUM(G19/F19*100)</f>
        <v>#DIV/0!</v>
      </c>
      <c r="I19" s="278">
        <f t="shared" si="4"/>
        <v>0</v>
      </c>
      <c r="J19" s="278">
        <f t="shared" si="4"/>
        <v>0</v>
      </c>
      <c r="K19" s="273" t="e">
        <f>SUM(J19/I19*100)</f>
        <v>#DIV/0!</v>
      </c>
    </row>
    <row r="20" spans="1:11" s="11" customFormat="1" ht="15.75" customHeight="1">
      <c r="A20" s="276" t="s">
        <v>2783</v>
      </c>
      <c r="B20" s="277"/>
      <c r="C20" s="285">
        <f>SUM(C17:C19)</f>
        <v>0</v>
      </c>
      <c r="D20" s="285">
        <f>SUM(D17:D19)</f>
        <v>0</v>
      </c>
      <c r="E20" s="273" t="e">
        <f t="shared" si="1"/>
        <v>#DIV/0!</v>
      </c>
      <c r="F20" s="285">
        <f>SUM(F17:F19)</f>
        <v>0</v>
      </c>
      <c r="G20" s="285">
        <f>SUM(G17:G19)</f>
        <v>0</v>
      </c>
      <c r="H20" s="273" t="e">
        <f>SUM(G20/F20*100)</f>
        <v>#DIV/0!</v>
      </c>
      <c r="I20" s="278">
        <f t="shared" si="4"/>
        <v>0</v>
      </c>
      <c r="J20" s="278">
        <f t="shared" si="4"/>
        <v>0</v>
      </c>
      <c r="K20" s="273" t="e">
        <f>SUM(J20/I20*100)</f>
        <v>#DIV/0!</v>
      </c>
    </row>
    <row r="21" spans="1:11" ht="18" customHeight="1">
      <c r="A21" s="276" t="s">
        <v>4105</v>
      </c>
      <c r="B21" s="277"/>
      <c r="C21" s="286">
        <f>SUM(C15+C20)</f>
        <v>371</v>
      </c>
      <c r="D21" s="286">
        <f>SUM(D15+D20)</f>
        <v>169</v>
      </c>
      <c r="E21" s="273">
        <f t="shared" si="1"/>
        <v>45.552560646900268</v>
      </c>
      <c r="F21" s="286">
        <f>SUM(F15+F20)</f>
        <v>0</v>
      </c>
      <c r="G21" s="286">
        <f>SUM(G15+G20)</f>
        <v>0</v>
      </c>
      <c r="H21" s="273" t="e">
        <f>SUM(G21/F21*100)</f>
        <v>#DIV/0!</v>
      </c>
      <c r="I21" s="278">
        <f t="shared" si="4"/>
        <v>371</v>
      </c>
      <c r="J21" s="278">
        <f t="shared" si="4"/>
        <v>169</v>
      </c>
      <c r="K21" s="273">
        <f>SUM(J21/I21*100)</f>
        <v>45.552560646900268</v>
      </c>
    </row>
    <row r="22" spans="1:11" s="21" customFormat="1" ht="33.75" customHeight="1">
      <c r="A22" s="1448" t="s">
        <v>4106</v>
      </c>
      <c r="B22" s="1448"/>
      <c r="C22" s="1448"/>
      <c r="D22" s="1448"/>
      <c r="E22" s="1448"/>
      <c r="F22" s="1448"/>
      <c r="G22" s="1448"/>
      <c r="H22" s="1448"/>
      <c r="I22" s="1448"/>
      <c r="J22" s="1448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A22:J22"/>
    <mergeCell ref="A7:A8"/>
    <mergeCell ref="B7:B8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M22" sqref="M22"/>
    </sheetView>
  </sheetViews>
  <sheetFormatPr defaultRowHeight="12.75"/>
  <cols>
    <col min="1" max="1" width="13.140625" style="6" customWidth="1"/>
    <col min="2" max="2" width="20" style="6" customWidth="1"/>
    <col min="3" max="3" width="11" style="6" customWidth="1"/>
    <col min="4" max="6" width="9.7109375" style="6" customWidth="1"/>
    <col min="7" max="8" width="9.28515625" style="6" customWidth="1"/>
    <col min="9" max="9" width="9.140625" style="6"/>
    <col min="10" max="10" width="9.2851562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18">
        <v>6113079</v>
      </c>
      <c r="D2" s="116"/>
      <c r="E2" s="116"/>
      <c r="F2" s="116"/>
      <c r="G2" s="116"/>
      <c r="H2" s="116"/>
      <c r="I2" s="117"/>
    </row>
    <row r="3" spans="1:11">
      <c r="A3" s="114"/>
      <c r="B3" s="115"/>
      <c r="C3" s="69" t="s">
        <v>7098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4113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32.25" customHeight="1" thickTop="1">
      <c r="A9" s="52" t="s">
        <v>4100</v>
      </c>
      <c r="B9" s="291" t="s">
        <v>4101</v>
      </c>
      <c r="C9" s="293">
        <v>4615</v>
      </c>
      <c r="D9" s="293">
        <v>2849</v>
      </c>
      <c r="E9" s="922">
        <f>SUM(D9/C9*100)</f>
        <v>61.733477789815815</v>
      </c>
      <c r="F9" s="269"/>
      <c r="G9" s="269"/>
      <c r="H9" s="922" t="e">
        <f>SUM(G9/F9*100)</f>
        <v>#DIV/0!</v>
      </c>
      <c r="I9" s="169">
        <f t="shared" ref="I9:J14" si="0">C9+F9</f>
        <v>4615</v>
      </c>
      <c r="J9" s="169">
        <f t="shared" si="0"/>
        <v>2849</v>
      </c>
      <c r="K9" s="925">
        <f>SUM(J9/I9*100)</f>
        <v>61.733477789815815</v>
      </c>
    </row>
    <row r="10" spans="1:11" ht="34.5" customHeight="1">
      <c r="A10" s="52" t="s">
        <v>4102</v>
      </c>
      <c r="B10" s="50" t="s">
        <v>4103</v>
      </c>
      <c r="C10" s="294">
        <v>1115</v>
      </c>
      <c r="D10" s="294">
        <v>526</v>
      </c>
      <c r="E10" s="923">
        <f t="shared" ref="E10:E21" si="1">SUM(D10/C10*100)</f>
        <v>47.174887892376681</v>
      </c>
      <c r="F10" s="272"/>
      <c r="G10" s="272"/>
      <c r="H10" s="923" t="e">
        <f t="shared" ref="H10:H15" si="2">SUM(G10/F10*100)</f>
        <v>#DIV/0!</v>
      </c>
      <c r="I10" s="173">
        <f t="shared" si="0"/>
        <v>1115</v>
      </c>
      <c r="J10" s="173">
        <f t="shared" si="0"/>
        <v>526</v>
      </c>
      <c r="K10" s="924">
        <f t="shared" ref="K10:K15" si="3">SUM(J10/I10*100)</f>
        <v>47.174887892376681</v>
      </c>
    </row>
    <row r="11" spans="1:11" ht="11.1" customHeight="1">
      <c r="A11" s="274"/>
      <c r="B11" s="275"/>
      <c r="C11" s="195"/>
      <c r="D11" s="195"/>
      <c r="E11" s="923" t="e">
        <f t="shared" si="1"/>
        <v>#DIV/0!</v>
      </c>
      <c r="F11" s="195"/>
      <c r="G11" s="195"/>
      <c r="H11" s="923" t="e">
        <f t="shared" si="2"/>
        <v>#DIV/0!</v>
      </c>
      <c r="I11" s="173">
        <f t="shared" si="0"/>
        <v>0</v>
      </c>
      <c r="J11" s="173">
        <f t="shared" si="0"/>
        <v>0</v>
      </c>
      <c r="K11" s="924" t="e">
        <f t="shared" si="3"/>
        <v>#DIV/0!</v>
      </c>
    </row>
    <row r="12" spans="1:11" ht="11.1" customHeight="1">
      <c r="A12" s="274"/>
      <c r="B12" s="275"/>
      <c r="C12" s="195"/>
      <c r="D12" s="195"/>
      <c r="E12" s="923" t="e">
        <f t="shared" si="1"/>
        <v>#DIV/0!</v>
      </c>
      <c r="F12" s="195"/>
      <c r="G12" s="195"/>
      <c r="H12" s="923" t="e">
        <f t="shared" si="2"/>
        <v>#DIV/0!</v>
      </c>
      <c r="I12" s="173">
        <f t="shared" si="0"/>
        <v>0</v>
      </c>
      <c r="J12" s="173">
        <f t="shared" si="0"/>
        <v>0</v>
      </c>
      <c r="K12" s="924" t="e">
        <f t="shared" si="3"/>
        <v>#DIV/0!</v>
      </c>
    </row>
    <row r="13" spans="1:11" ht="11.1" customHeight="1">
      <c r="A13" s="274"/>
      <c r="B13" s="275"/>
      <c r="C13" s="195"/>
      <c r="D13" s="195"/>
      <c r="E13" s="923" t="e">
        <f t="shared" si="1"/>
        <v>#DIV/0!</v>
      </c>
      <c r="F13" s="195"/>
      <c r="G13" s="195"/>
      <c r="H13" s="923" t="e">
        <f t="shared" si="2"/>
        <v>#DIV/0!</v>
      </c>
      <c r="I13" s="173">
        <f t="shared" si="0"/>
        <v>0</v>
      </c>
      <c r="J13" s="173">
        <f t="shared" si="0"/>
        <v>0</v>
      </c>
      <c r="K13" s="924" t="e">
        <f t="shared" si="3"/>
        <v>#DIV/0!</v>
      </c>
    </row>
    <row r="14" spans="1:11" s="11" customFormat="1" ht="11.1" customHeight="1">
      <c r="A14" s="274"/>
      <c r="B14" s="275"/>
      <c r="C14" s="195"/>
      <c r="D14" s="195"/>
      <c r="E14" s="923" t="e">
        <f t="shared" si="1"/>
        <v>#DIV/0!</v>
      </c>
      <c r="F14" s="195"/>
      <c r="G14" s="195"/>
      <c r="H14" s="923" t="e">
        <f t="shared" si="2"/>
        <v>#DIV/0!</v>
      </c>
      <c r="I14" s="173">
        <f t="shared" si="0"/>
        <v>0</v>
      </c>
      <c r="J14" s="173">
        <f t="shared" si="0"/>
        <v>0</v>
      </c>
      <c r="K14" s="924" t="e">
        <f t="shared" si="3"/>
        <v>#DIV/0!</v>
      </c>
    </row>
    <row r="15" spans="1:11" s="11" customFormat="1" ht="15.75" customHeight="1">
      <c r="A15" s="276" t="s">
        <v>2783</v>
      </c>
      <c r="B15" s="277"/>
      <c r="C15" s="278">
        <f>SUM(C9:C12)</f>
        <v>5730</v>
      </c>
      <c r="D15" s="278">
        <f>SUM(D9:D12)</f>
        <v>3375</v>
      </c>
      <c r="E15" s="924">
        <f t="shared" si="1"/>
        <v>58.900523560209429</v>
      </c>
      <c r="F15" s="278">
        <f>SUM(F9:F12)</f>
        <v>0</v>
      </c>
      <c r="G15" s="278">
        <f>SUM(G9:G12)</f>
        <v>0</v>
      </c>
      <c r="H15" s="924" t="e">
        <f t="shared" si="2"/>
        <v>#DIV/0!</v>
      </c>
      <c r="I15" s="278">
        <f>SUM(C15+F15)</f>
        <v>5730</v>
      </c>
      <c r="J15" s="278">
        <f>SUM(D15+G15)</f>
        <v>3375</v>
      </c>
      <c r="K15" s="924">
        <f t="shared" si="3"/>
        <v>58.900523560209429</v>
      </c>
    </row>
    <row r="16" spans="1:11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1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923" t="e">
        <f t="shared" si="1"/>
        <v>#DIV/0!</v>
      </c>
      <c r="F17" s="195"/>
      <c r="G17" s="195"/>
      <c r="H17" s="923" t="e">
        <f>SUM(G17/F17*100)</f>
        <v>#DIV/0!</v>
      </c>
      <c r="I17" s="278">
        <f t="shared" ref="I17:J21" si="4">SUM(C17+F17)</f>
        <v>0</v>
      </c>
      <c r="J17" s="278">
        <f t="shared" si="4"/>
        <v>0</v>
      </c>
      <c r="K17" s="924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923" t="e">
        <f t="shared" si="1"/>
        <v>#DIV/0!</v>
      </c>
      <c r="F18" s="195"/>
      <c r="G18" s="195"/>
      <c r="H18" s="923" t="e">
        <f>SUM(G18/F18*100)</f>
        <v>#DIV/0!</v>
      </c>
      <c r="I18" s="278">
        <f t="shared" si="4"/>
        <v>0</v>
      </c>
      <c r="J18" s="278">
        <f t="shared" si="4"/>
        <v>0</v>
      </c>
      <c r="K18" s="924" t="e">
        <f>SUM(J18/I18*100)</f>
        <v>#DIV/0!</v>
      </c>
    </row>
    <row r="19" spans="1:11" s="11" customFormat="1" ht="27" customHeight="1">
      <c r="A19" s="274"/>
      <c r="B19" s="275"/>
      <c r="C19" s="185"/>
      <c r="D19" s="185"/>
      <c r="E19" s="923" t="e">
        <f t="shared" si="1"/>
        <v>#DIV/0!</v>
      </c>
      <c r="F19" s="195"/>
      <c r="G19" s="195"/>
      <c r="H19" s="923" t="e">
        <f>SUM(G19/F19*100)</f>
        <v>#DIV/0!</v>
      </c>
      <c r="I19" s="278">
        <f t="shared" si="4"/>
        <v>0</v>
      </c>
      <c r="J19" s="278">
        <f t="shared" si="4"/>
        <v>0</v>
      </c>
      <c r="K19" s="924" t="e">
        <f>SUM(J19/I19*100)</f>
        <v>#DIV/0!</v>
      </c>
    </row>
    <row r="20" spans="1:11" s="11" customFormat="1" ht="16.5" customHeight="1">
      <c r="A20" s="276" t="s">
        <v>2783</v>
      </c>
      <c r="B20" s="277"/>
      <c r="C20" s="285">
        <f>SUM(C17:C19)</f>
        <v>0</v>
      </c>
      <c r="D20" s="285">
        <f>SUM(D17:D19)</f>
        <v>0</v>
      </c>
      <c r="E20" s="924" t="e">
        <f t="shared" si="1"/>
        <v>#DIV/0!</v>
      </c>
      <c r="F20" s="285">
        <f>SUM(F17:F19)</f>
        <v>0</v>
      </c>
      <c r="G20" s="285">
        <f>SUM(G17:G19)</f>
        <v>0</v>
      </c>
      <c r="H20" s="924" t="e">
        <f>SUM(G20/F20*100)</f>
        <v>#DIV/0!</v>
      </c>
      <c r="I20" s="278">
        <f t="shared" si="4"/>
        <v>0</v>
      </c>
      <c r="J20" s="278">
        <f t="shared" si="4"/>
        <v>0</v>
      </c>
      <c r="K20" s="924" t="e">
        <f>SUM(J20/I20*100)</f>
        <v>#DIV/0!</v>
      </c>
    </row>
    <row r="21" spans="1:11" ht="16.5" customHeight="1">
      <c r="A21" s="276" t="s">
        <v>4105</v>
      </c>
      <c r="B21" s="277"/>
      <c r="C21" s="286">
        <f>SUM(C15+C20)</f>
        <v>5730</v>
      </c>
      <c r="D21" s="286">
        <f>SUM(D15+D20)</f>
        <v>3375</v>
      </c>
      <c r="E21" s="924">
        <f t="shared" si="1"/>
        <v>58.900523560209429</v>
      </c>
      <c r="F21" s="286">
        <f>SUM(F15+F20)</f>
        <v>0</v>
      </c>
      <c r="G21" s="286">
        <f>SUM(G15+G20)</f>
        <v>0</v>
      </c>
      <c r="H21" s="924" t="e">
        <f>SUM(G21/F21*100)</f>
        <v>#DIV/0!</v>
      </c>
      <c r="I21" s="278">
        <f t="shared" si="4"/>
        <v>5730</v>
      </c>
      <c r="J21" s="278">
        <f t="shared" si="4"/>
        <v>3375</v>
      </c>
      <c r="K21" s="924">
        <f>SUM(J21/I21*100)</f>
        <v>58.900523560209429</v>
      </c>
    </row>
    <row r="22" spans="1:11" s="21" customFormat="1" ht="33.75" customHeight="1">
      <c r="A22" s="1448" t="s">
        <v>4106</v>
      </c>
      <c r="B22" s="1448"/>
      <c r="C22" s="1448"/>
      <c r="D22" s="1448"/>
      <c r="E22" s="1448"/>
      <c r="F22" s="1448"/>
      <c r="G22" s="1448"/>
      <c r="H22" s="1448"/>
      <c r="I22" s="1448"/>
      <c r="J22" s="1448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M16" sqref="M16"/>
    </sheetView>
  </sheetViews>
  <sheetFormatPr defaultRowHeight="12.75"/>
  <cols>
    <col min="1" max="1" width="13.140625" style="6" customWidth="1"/>
    <col min="2" max="2" width="20" style="6" customWidth="1"/>
    <col min="3" max="3" width="9.42578125" style="6" customWidth="1"/>
    <col min="4" max="5" width="9" style="6" customWidth="1"/>
    <col min="6" max="6" width="9.28515625" style="6" customWidth="1"/>
    <col min="7" max="8" width="9.7109375" style="6" customWidth="1"/>
    <col min="9" max="9" width="8.5703125" style="6" customWidth="1"/>
    <col min="10" max="10" width="8.710937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18">
        <v>6113079</v>
      </c>
      <c r="D2" s="116"/>
      <c r="E2" s="116"/>
      <c r="F2" s="116"/>
      <c r="G2" s="116"/>
      <c r="H2" s="116"/>
      <c r="I2" s="117"/>
    </row>
    <row r="3" spans="1:11">
      <c r="A3" s="114"/>
      <c r="B3" s="115"/>
      <c r="C3" s="69" t="s">
        <v>7098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4114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32.25" customHeight="1" thickTop="1">
      <c r="A9" s="49" t="s">
        <v>4100</v>
      </c>
      <c r="B9" s="291" t="s">
        <v>4101</v>
      </c>
      <c r="C9" s="268">
        <v>4777</v>
      </c>
      <c r="D9" s="268">
        <v>2439</v>
      </c>
      <c r="E9" s="920">
        <f>SUM(D9/C9*100)</f>
        <v>51.057148838182961</v>
      </c>
      <c r="F9" s="269"/>
      <c r="G9" s="269"/>
      <c r="H9" s="920" t="e">
        <f>SUM(G9/F9*100)</f>
        <v>#DIV/0!</v>
      </c>
      <c r="I9" s="169">
        <f t="shared" ref="I9:J14" si="0">C9+F9</f>
        <v>4777</v>
      </c>
      <c r="J9" s="873">
        <f t="shared" si="0"/>
        <v>2439</v>
      </c>
      <c r="K9" s="921">
        <f>SUM(J9/I9*100)</f>
        <v>51.057148838182961</v>
      </c>
    </row>
    <row r="10" spans="1:11" ht="34.5" customHeight="1">
      <c r="A10" s="49" t="s">
        <v>4102</v>
      </c>
      <c r="B10" s="50" t="s">
        <v>4103</v>
      </c>
      <c r="C10" s="270">
        <v>4231</v>
      </c>
      <c r="D10" s="270">
        <v>1767</v>
      </c>
      <c r="E10" s="271">
        <f t="shared" ref="E10:E21" si="1">SUM(D10/C10*100)</f>
        <v>41.763176554006144</v>
      </c>
      <c r="F10" s="272"/>
      <c r="G10" s="272"/>
      <c r="H10" s="271" t="e">
        <f t="shared" ref="H10:H15" si="2">SUM(G10/F10*100)</f>
        <v>#DIV/0!</v>
      </c>
      <c r="I10" s="173">
        <f t="shared" si="0"/>
        <v>4231</v>
      </c>
      <c r="J10" s="299">
        <f t="shared" si="0"/>
        <v>1767</v>
      </c>
      <c r="K10" s="273">
        <f t="shared" ref="K10:K15" si="3">SUM(J10/I10*100)</f>
        <v>41.763176554006144</v>
      </c>
    </row>
    <row r="11" spans="1:11" ht="11.1" customHeight="1">
      <c r="A11" s="274"/>
      <c r="B11" s="292"/>
      <c r="C11" s="195"/>
      <c r="D11" s="195"/>
      <c r="E11" s="271" t="e">
        <f t="shared" si="1"/>
        <v>#DIV/0!</v>
      </c>
      <c r="F11" s="195"/>
      <c r="G11" s="195"/>
      <c r="H11" s="271" t="e">
        <f t="shared" si="2"/>
        <v>#DIV/0!</v>
      </c>
      <c r="I11" s="173">
        <f t="shared" si="0"/>
        <v>0</v>
      </c>
      <c r="J11" s="299">
        <f t="shared" si="0"/>
        <v>0</v>
      </c>
      <c r="K11" s="273" t="e">
        <f t="shared" si="3"/>
        <v>#DIV/0!</v>
      </c>
    </row>
    <row r="12" spans="1:11" ht="11.1" customHeight="1">
      <c r="A12" s="274"/>
      <c r="B12" s="275"/>
      <c r="C12" s="195"/>
      <c r="D12" s="195"/>
      <c r="E12" s="271" t="e">
        <f t="shared" si="1"/>
        <v>#DIV/0!</v>
      </c>
      <c r="F12" s="195"/>
      <c r="G12" s="195"/>
      <c r="H12" s="271" t="e">
        <f t="shared" si="2"/>
        <v>#DIV/0!</v>
      </c>
      <c r="I12" s="173">
        <f t="shared" si="0"/>
        <v>0</v>
      </c>
      <c r="J12" s="299">
        <f t="shared" si="0"/>
        <v>0</v>
      </c>
      <c r="K12" s="273" t="e">
        <f t="shared" si="3"/>
        <v>#DIV/0!</v>
      </c>
    </row>
    <row r="13" spans="1:11" ht="11.1" customHeight="1">
      <c r="A13" s="274"/>
      <c r="B13" s="275"/>
      <c r="C13" s="195"/>
      <c r="D13" s="195"/>
      <c r="E13" s="271" t="e">
        <f t="shared" si="1"/>
        <v>#DIV/0!</v>
      </c>
      <c r="F13" s="195"/>
      <c r="G13" s="195"/>
      <c r="H13" s="271" t="e">
        <f t="shared" si="2"/>
        <v>#DIV/0!</v>
      </c>
      <c r="I13" s="173">
        <f t="shared" si="0"/>
        <v>0</v>
      </c>
      <c r="J13" s="299">
        <f t="shared" si="0"/>
        <v>0</v>
      </c>
      <c r="K13" s="273" t="e">
        <f t="shared" si="3"/>
        <v>#DIV/0!</v>
      </c>
    </row>
    <row r="14" spans="1:11" s="11" customFormat="1" ht="11.1" customHeight="1">
      <c r="A14" s="274"/>
      <c r="B14" s="275"/>
      <c r="C14" s="195"/>
      <c r="D14" s="195"/>
      <c r="E14" s="271" t="e">
        <f t="shared" si="1"/>
        <v>#DIV/0!</v>
      </c>
      <c r="F14" s="195"/>
      <c r="G14" s="195"/>
      <c r="H14" s="271" t="e">
        <f t="shared" si="2"/>
        <v>#DIV/0!</v>
      </c>
      <c r="I14" s="173">
        <f t="shared" si="0"/>
        <v>0</v>
      </c>
      <c r="J14" s="299">
        <f t="shared" si="0"/>
        <v>0</v>
      </c>
      <c r="K14" s="273" t="e">
        <f t="shared" si="3"/>
        <v>#DIV/0!</v>
      </c>
    </row>
    <row r="15" spans="1:11" s="11" customFormat="1" ht="16.5" customHeight="1">
      <c r="A15" s="276" t="s">
        <v>2783</v>
      </c>
      <c r="B15" s="277"/>
      <c r="C15" s="278">
        <f>SUM(C9:C12)</f>
        <v>9008</v>
      </c>
      <c r="D15" s="278">
        <f>SUM(D9:D12)</f>
        <v>4206</v>
      </c>
      <c r="E15" s="273">
        <f t="shared" si="1"/>
        <v>46.691829484902307</v>
      </c>
      <c r="F15" s="278">
        <f>SUM(F9:F12)</f>
        <v>0</v>
      </c>
      <c r="G15" s="278">
        <f>SUM(G9:G12)</f>
        <v>0</v>
      </c>
      <c r="H15" s="273" t="e">
        <f t="shared" si="2"/>
        <v>#DIV/0!</v>
      </c>
      <c r="I15" s="278">
        <f>SUM(C15+F15)</f>
        <v>9008</v>
      </c>
      <c r="J15" s="928">
        <f>SUM(D15+G15)</f>
        <v>4206</v>
      </c>
      <c r="K15" s="273">
        <f t="shared" si="3"/>
        <v>46.691829484902307</v>
      </c>
    </row>
    <row r="16" spans="1:11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278">
        <f t="shared" ref="I17:J21" si="4">SUM(C17+F17)</f>
        <v>0</v>
      </c>
      <c r="J17" s="928">
        <f t="shared" si="4"/>
        <v>0</v>
      </c>
      <c r="K17" s="273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271" t="e">
        <f t="shared" si="1"/>
        <v>#DIV/0!</v>
      </c>
      <c r="F18" s="195"/>
      <c r="G18" s="195"/>
      <c r="H18" s="271" t="e">
        <f>SUM(G18/F18*100)</f>
        <v>#DIV/0!</v>
      </c>
      <c r="I18" s="278">
        <f t="shared" si="4"/>
        <v>0</v>
      </c>
      <c r="J18" s="928">
        <f t="shared" si="4"/>
        <v>0</v>
      </c>
      <c r="K18" s="273" t="e">
        <f>SUM(J18/I18*100)</f>
        <v>#DIV/0!</v>
      </c>
    </row>
    <row r="19" spans="1:11" s="11" customFormat="1" ht="27" customHeight="1">
      <c r="A19" s="274"/>
      <c r="B19" s="275"/>
      <c r="C19" s="185"/>
      <c r="D19" s="185"/>
      <c r="E19" s="271" t="e">
        <f t="shared" si="1"/>
        <v>#DIV/0!</v>
      </c>
      <c r="F19" s="195"/>
      <c r="G19" s="195"/>
      <c r="H19" s="271" t="e">
        <f>SUM(G19/F19*100)</f>
        <v>#DIV/0!</v>
      </c>
      <c r="I19" s="278">
        <f t="shared" si="4"/>
        <v>0</v>
      </c>
      <c r="J19" s="928">
        <f t="shared" si="4"/>
        <v>0</v>
      </c>
      <c r="K19" s="273" t="e">
        <f>SUM(J19/I19*100)</f>
        <v>#DIV/0!</v>
      </c>
    </row>
    <row r="20" spans="1:11" s="11" customFormat="1" ht="13.5" customHeight="1">
      <c r="A20" s="276" t="s">
        <v>2783</v>
      </c>
      <c r="B20" s="277"/>
      <c r="C20" s="285">
        <f>SUM(C17:C19)</f>
        <v>0</v>
      </c>
      <c r="D20" s="285">
        <f>SUM(D17:D19)</f>
        <v>0</v>
      </c>
      <c r="E20" s="273" t="e">
        <f t="shared" si="1"/>
        <v>#DIV/0!</v>
      </c>
      <c r="F20" s="285">
        <f>SUM(F17:F19)</f>
        <v>0</v>
      </c>
      <c r="G20" s="285">
        <f>SUM(G17:G19)</f>
        <v>0</v>
      </c>
      <c r="H20" s="273" t="e">
        <f>SUM(G20/F20*100)</f>
        <v>#DIV/0!</v>
      </c>
      <c r="I20" s="278">
        <f t="shared" si="4"/>
        <v>0</v>
      </c>
      <c r="J20" s="928">
        <f t="shared" si="4"/>
        <v>0</v>
      </c>
      <c r="K20" s="273" t="e">
        <f>SUM(J20/I20*100)</f>
        <v>#DIV/0!</v>
      </c>
    </row>
    <row r="21" spans="1:11" ht="15.75" customHeight="1">
      <c r="A21" s="276" t="s">
        <v>4105</v>
      </c>
      <c r="B21" s="277"/>
      <c r="C21" s="286">
        <f>SUM(C15+C20)</f>
        <v>9008</v>
      </c>
      <c r="D21" s="286">
        <f>SUM(D15+D20)</f>
        <v>4206</v>
      </c>
      <c r="E21" s="273">
        <f t="shared" si="1"/>
        <v>46.691829484902307</v>
      </c>
      <c r="F21" s="286">
        <f>SUM(F15+F20)</f>
        <v>0</v>
      </c>
      <c r="G21" s="286">
        <f>SUM(G15+G20)</f>
        <v>0</v>
      </c>
      <c r="H21" s="273" t="e">
        <f>SUM(G21/F21*100)</f>
        <v>#DIV/0!</v>
      </c>
      <c r="I21" s="278">
        <f t="shared" si="4"/>
        <v>9008</v>
      </c>
      <c r="J21" s="928">
        <f t="shared" si="4"/>
        <v>4206</v>
      </c>
      <c r="K21" s="273">
        <f>SUM(J21/I21*100)</f>
        <v>46.691829484902307</v>
      </c>
    </row>
    <row r="22" spans="1:11" s="21" customFormat="1" ht="33.75" customHeight="1">
      <c r="A22" s="1448" t="s">
        <v>4106</v>
      </c>
      <c r="B22" s="1448"/>
      <c r="C22" s="1448"/>
      <c r="D22" s="1448"/>
      <c r="E22" s="1448"/>
      <c r="F22" s="1448"/>
      <c r="G22" s="1448"/>
      <c r="H22" s="1448"/>
      <c r="I22" s="1448"/>
      <c r="J22" s="1448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zoomScale="75" zoomScaleSheetLayoutView="100" workbookViewId="0">
      <selection activeCell="AI29" sqref="AI29"/>
    </sheetView>
  </sheetViews>
  <sheetFormatPr defaultRowHeight="15.75"/>
  <cols>
    <col min="1" max="1" width="24.28515625" style="1189" customWidth="1"/>
    <col min="2" max="2" width="7.7109375" style="1189" customWidth="1"/>
    <col min="3" max="3" width="8" style="1189" customWidth="1"/>
    <col min="4" max="4" width="8.42578125" style="1189" customWidth="1"/>
    <col min="5" max="5" width="7.28515625" style="1189" customWidth="1"/>
    <col min="6" max="6" width="6.42578125" style="1189" customWidth="1"/>
    <col min="7" max="7" width="5.5703125" style="1189" customWidth="1"/>
    <col min="8" max="8" width="5.7109375" style="1189" customWidth="1"/>
    <col min="9" max="10" width="4.7109375" style="1189" customWidth="1"/>
    <col min="11" max="11" width="5" style="1189" customWidth="1"/>
    <col min="12" max="12" width="4.7109375" style="1187" customWidth="1"/>
    <col min="13" max="14" width="4" style="1187" customWidth="1"/>
    <col min="15" max="15" width="4" style="1188" customWidth="1"/>
    <col min="16" max="17" width="5" style="1189" customWidth="1"/>
    <col min="18" max="18" width="5.28515625" style="1187" customWidth="1"/>
    <col min="19" max="19" width="4" style="1187" customWidth="1"/>
    <col min="20" max="20" width="4" style="1188" customWidth="1"/>
    <col min="21" max="22" width="4" style="1189" customWidth="1"/>
    <col min="23" max="23" width="4" style="1190" customWidth="1"/>
    <col min="24" max="24" width="6" style="1189" customWidth="1"/>
    <col min="25" max="25" width="4.85546875" style="1189" customWidth="1"/>
    <col min="26" max="32" width="4" style="1189" customWidth="1"/>
    <col min="33" max="16384" width="9.140625" style="1189"/>
  </cols>
  <sheetData>
    <row r="1" spans="1:32" ht="21.75" customHeight="1">
      <c r="A1" s="1182"/>
      <c r="B1" s="1183" t="s">
        <v>1242</v>
      </c>
      <c r="C1" s="1184" t="s">
        <v>7120</v>
      </c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6"/>
    </row>
    <row r="2" spans="1:32" ht="15.75" customHeight="1">
      <c r="A2" s="1182"/>
      <c r="B2" s="1183" t="s">
        <v>1244</v>
      </c>
      <c r="C2" s="1184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6"/>
    </row>
    <row r="3" spans="1:32">
      <c r="A3" s="1182"/>
      <c r="B3" s="1183" t="s">
        <v>1245</v>
      </c>
      <c r="C3" s="1184" t="s">
        <v>7145</v>
      </c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6"/>
    </row>
    <row r="4" spans="1:32">
      <c r="A4" s="1182"/>
      <c r="B4" s="1183" t="s">
        <v>1246</v>
      </c>
      <c r="C4" s="823" t="s">
        <v>4550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2"/>
    </row>
    <row r="5" spans="1:32" ht="12.75" customHeight="1">
      <c r="A5" s="1193"/>
      <c r="C5" s="1194"/>
      <c r="D5" s="1195"/>
      <c r="E5" s="1195"/>
      <c r="F5" s="1195"/>
      <c r="G5" s="1195"/>
      <c r="H5" s="1195"/>
      <c r="I5" s="1195"/>
      <c r="J5" s="1195"/>
    </row>
    <row r="6" spans="1:32" s="1315" customFormat="1" ht="34.5" customHeight="1">
      <c r="A6" s="1387" t="s">
        <v>1247</v>
      </c>
      <c r="B6" s="1388" t="s">
        <v>7141</v>
      </c>
      <c r="C6" s="1388" t="s">
        <v>7146</v>
      </c>
      <c r="D6" s="1388" t="s">
        <v>7085</v>
      </c>
      <c r="E6" s="1389" t="s">
        <v>1248</v>
      </c>
      <c r="F6" s="1389"/>
      <c r="G6" s="1389"/>
      <c r="H6" s="1389"/>
      <c r="I6" s="1387" t="s">
        <v>1249</v>
      </c>
      <c r="J6" s="1387"/>
      <c r="K6" s="1387"/>
      <c r="L6" s="1387"/>
      <c r="M6" s="1387"/>
      <c r="N6" s="1387"/>
      <c r="O6" s="1387"/>
      <c r="P6" s="1387"/>
      <c r="Q6" s="1387"/>
      <c r="R6" s="1387"/>
      <c r="S6" s="1387"/>
      <c r="T6" s="1387"/>
      <c r="U6" s="1387"/>
      <c r="V6" s="1387"/>
      <c r="W6" s="1387"/>
      <c r="X6" s="1387"/>
      <c r="Y6" s="1387"/>
      <c r="Z6" s="1387"/>
      <c r="AA6" s="1387"/>
      <c r="AB6" s="1387"/>
      <c r="AC6" s="1387"/>
      <c r="AD6" s="1389" t="s">
        <v>1250</v>
      </c>
      <c r="AE6" s="1389"/>
      <c r="AF6" s="1389"/>
    </row>
    <row r="7" spans="1:32" s="1195" customFormat="1" ht="47.25" customHeight="1">
      <c r="A7" s="1387"/>
      <c r="B7" s="1388"/>
      <c r="C7" s="1388"/>
      <c r="D7" s="1388"/>
      <c r="E7" s="1388" t="s">
        <v>1251</v>
      </c>
      <c r="F7" s="1388" t="s">
        <v>1252</v>
      </c>
      <c r="G7" s="1388" t="s">
        <v>4555</v>
      </c>
      <c r="H7" s="1390" t="s">
        <v>4556</v>
      </c>
      <c r="I7" s="1388" t="s">
        <v>4557</v>
      </c>
      <c r="J7" s="1388" t="s">
        <v>4558</v>
      </c>
      <c r="K7" s="1388" t="s">
        <v>4559</v>
      </c>
      <c r="L7" s="1391" t="s">
        <v>4560</v>
      </c>
      <c r="M7" s="1391"/>
      <c r="N7" s="1391"/>
      <c r="O7" s="1391"/>
      <c r="P7" s="1391"/>
      <c r="Q7" s="1388" t="s">
        <v>4561</v>
      </c>
      <c r="R7" s="1388" t="s">
        <v>4562</v>
      </c>
      <c r="S7" s="1389" t="s">
        <v>4563</v>
      </c>
      <c r="T7" s="1389"/>
      <c r="U7" s="1389"/>
      <c r="V7" s="1389"/>
      <c r="W7" s="1389"/>
      <c r="X7" s="1389"/>
      <c r="Y7" s="1388" t="s">
        <v>4564</v>
      </c>
      <c r="Z7" s="1388" t="s">
        <v>4565</v>
      </c>
      <c r="AA7" s="1388" t="s">
        <v>73</v>
      </c>
      <c r="AB7" s="1388" t="s">
        <v>4566</v>
      </c>
      <c r="AC7" s="1388" t="s">
        <v>4567</v>
      </c>
      <c r="AD7" s="1389"/>
      <c r="AE7" s="1389"/>
      <c r="AF7" s="1389"/>
    </row>
    <row r="8" spans="1:32" s="1195" customFormat="1" ht="87" customHeight="1">
      <c r="A8" s="1387"/>
      <c r="B8" s="1388"/>
      <c r="C8" s="1388"/>
      <c r="D8" s="1388"/>
      <c r="E8" s="1388"/>
      <c r="F8" s="1388"/>
      <c r="G8" s="1388"/>
      <c r="H8" s="1390"/>
      <c r="I8" s="1388"/>
      <c r="J8" s="1388"/>
      <c r="K8" s="1388"/>
      <c r="L8" s="1312" t="s">
        <v>1251</v>
      </c>
      <c r="M8" s="1312" t="s">
        <v>1252</v>
      </c>
      <c r="N8" s="1312" t="s">
        <v>4555</v>
      </c>
      <c r="O8" s="1312" t="s">
        <v>4566</v>
      </c>
      <c r="P8" s="1313" t="s">
        <v>4568</v>
      </c>
      <c r="Q8" s="1388"/>
      <c r="R8" s="1388"/>
      <c r="S8" s="1312" t="s">
        <v>4569</v>
      </c>
      <c r="T8" s="1312" t="s">
        <v>1252</v>
      </c>
      <c r="U8" s="1312" t="s">
        <v>4570</v>
      </c>
      <c r="V8" s="1313" t="s">
        <v>4571</v>
      </c>
      <c r="W8" s="1313" t="s">
        <v>4572</v>
      </c>
      <c r="X8" s="1313" t="s">
        <v>4573</v>
      </c>
      <c r="Y8" s="1388"/>
      <c r="Z8" s="1388"/>
      <c r="AA8" s="1388"/>
      <c r="AB8" s="1388"/>
      <c r="AC8" s="1388"/>
      <c r="AD8" s="1312" t="s">
        <v>4574</v>
      </c>
      <c r="AE8" s="1312" t="s">
        <v>4575</v>
      </c>
      <c r="AF8" s="1312" t="s">
        <v>4576</v>
      </c>
    </row>
    <row r="9" spans="1:32" s="1220" customFormat="1" ht="27" customHeight="1">
      <c r="A9" s="1196" t="s">
        <v>7121</v>
      </c>
      <c r="B9" s="1197">
        <v>792</v>
      </c>
      <c r="C9" s="1197">
        <v>6547</v>
      </c>
      <c r="D9" s="1198">
        <f>SUM(C9/H9/181*100)</f>
        <v>63.458369681108849</v>
      </c>
      <c r="E9" s="1199">
        <v>51</v>
      </c>
      <c r="F9" s="1199">
        <v>6</v>
      </c>
      <c r="G9" s="1199"/>
      <c r="H9" s="1200">
        <f>SUM(E9:G9)</f>
        <v>57</v>
      </c>
      <c r="I9" s="1201">
        <v>9</v>
      </c>
      <c r="J9" s="1201">
        <v>2</v>
      </c>
      <c r="K9" s="1201">
        <v>7</v>
      </c>
      <c r="L9" s="1202">
        <v>9</v>
      </c>
      <c r="M9" s="1202">
        <v>2</v>
      </c>
      <c r="N9" s="1202"/>
      <c r="O9" s="1202">
        <v>2</v>
      </c>
      <c r="P9" s="1203">
        <f>SUM(L9:O9)</f>
        <v>13</v>
      </c>
      <c r="Q9" s="1204">
        <f>I9-P9</f>
        <v>-4</v>
      </c>
      <c r="R9" s="1201">
        <v>29</v>
      </c>
      <c r="S9" s="1205">
        <v>26</v>
      </c>
      <c r="T9" s="1202">
        <v>12</v>
      </c>
      <c r="U9" s="1202"/>
      <c r="V9" s="1202">
        <v>4</v>
      </c>
      <c r="W9" s="1202">
        <v>4</v>
      </c>
      <c r="X9" s="1203">
        <f>SUM(S9:W9)</f>
        <v>46</v>
      </c>
      <c r="Y9" s="1204">
        <f>R9-X9</f>
        <v>-17</v>
      </c>
      <c r="Z9" s="1206"/>
      <c r="AA9" s="1207"/>
      <c r="AB9" s="1199"/>
      <c r="AC9" s="1208">
        <f>Z9-(AA9+AB9)</f>
        <v>0</v>
      </c>
      <c r="AD9" s="1209"/>
      <c r="AE9" s="1209"/>
      <c r="AF9" s="1209"/>
    </row>
    <row r="10" spans="1:32" s="1220" customFormat="1" ht="24" customHeight="1">
      <c r="A10" s="1196" t="s">
        <v>7122</v>
      </c>
      <c r="B10" s="1210">
        <v>0</v>
      </c>
      <c r="C10" s="1210">
        <v>0</v>
      </c>
      <c r="D10" s="1198" t="e">
        <f t="shared" ref="D10:D30" si="0">SUM(C10/H10/181*100)</f>
        <v>#DIV/0!</v>
      </c>
      <c r="E10" s="1199"/>
      <c r="F10" s="1199"/>
      <c r="G10" s="1199"/>
      <c r="H10" s="1200">
        <f>SUM(E10:G10)</f>
        <v>0</v>
      </c>
      <c r="I10" s="1206"/>
      <c r="J10" s="1206"/>
      <c r="K10" s="1206"/>
      <c r="L10" s="1202"/>
      <c r="M10" s="1202"/>
      <c r="N10" s="1202"/>
      <c r="O10" s="1202"/>
      <c r="P10" s="1203">
        <f>SUM(L10:O10)</f>
        <v>0</v>
      </c>
      <c r="Q10" s="1204">
        <f t="shared" ref="Q10:Q27" si="1">I10-P10</f>
        <v>0</v>
      </c>
      <c r="R10" s="1206"/>
      <c r="S10" s="1205"/>
      <c r="T10" s="1202"/>
      <c r="U10" s="1202"/>
      <c r="V10" s="1202"/>
      <c r="W10" s="1202"/>
      <c r="X10" s="1203">
        <f>SUM(S10:W10)</f>
        <v>0</v>
      </c>
      <c r="Y10" s="1204">
        <f t="shared" ref="Y10:Y30" si="2">R10-X10</f>
        <v>0</v>
      </c>
      <c r="Z10" s="1206"/>
      <c r="AA10" s="1199"/>
      <c r="AB10" s="1199"/>
      <c r="AC10" s="1208">
        <f t="shared" ref="AC10:AC30" si="3">Z10-(AA10+AB10)</f>
        <v>0</v>
      </c>
      <c r="AD10" s="1209"/>
      <c r="AE10" s="1209"/>
      <c r="AF10" s="1209"/>
    </row>
    <row r="11" spans="1:32" s="1220" customFormat="1" ht="24">
      <c r="A11" s="1211" t="s">
        <v>7123</v>
      </c>
      <c r="B11" s="1197">
        <v>111</v>
      </c>
      <c r="C11" s="1197">
        <v>1053</v>
      </c>
      <c r="D11" s="1198">
        <f t="shared" si="0"/>
        <v>44.751381215469614</v>
      </c>
      <c r="E11" s="1199">
        <v>13</v>
      </c>
      <c r="F11" s="1199"/>
      <c r="G11" s="1199"/>
      <c r="H11" s="1200">
        <f t="shared" ref="H11:H25" si="4">SUM(E11:G11)</f>
        <v>13</v>
      </c>
      <c r="I11" s="1201">
        <v>2</v>
      </c>
      <c r="J11" s="1201">
        <v>1</v>
      </c>
      <c r="K11" s="1201">
        <v>1</v>
      </c>
      <c r="L11" s="1202">
        <v>2</v>
      </c>
      <c r="M11" s="1202"/>
      <c r="N11" s="1202"/>
      <c r="O11" s="1202">
        <v>1</v>
      </c>
      <c r="P11" s="1203">
        <f t="shared" ref="P11:P25" si="5">SUM(L11:O11)</f>
        <v>3</v>
      </c>
      <c r="Q11" s="1204">
        <f t="shared" si="1"/>
        <v>-1</v>
      </c>
      <c r="R11" s="1201">
        <v>8</v>
      </c>
      <c r="S11" s="1205">
        <v>6</v>
      </c>
      <c r="T11" s="1202"/>
      <c r="U11" s="1212"/>
      <c r="V11" s="1212">
        <v>1</v>
      </c>
      <c r="W11" s="1212">
        <v>2</v>
      </c>
      <c r="X11" s="1213">
        <f t="shared" ref="X11:X25" si="6">SUM(S11:W11)</f>
        <v>9</v>
      </c>
      <c r="Y11" s="1214">
        <f t="shared" si="2"/>
        <v>-1</v>
      </c>
      <c r="Z11" s="1206"/>
      <c r="AA11" s="1215"/>
      <c r="AB11" s="1199"/>
      <c r="AC11" s="1208">
        <f t="shared" si="3"/>
        <v>0</v>
      </c>
      <c r="AD11" s="1209"/>
      <c r="AE11" s="1209"/>
      <c r="AF11" s="1209"/>
    </row>
    <row r="12" spans="1:32" s="1220" customFormat="1" ht="25.5">
      <c r="A12" s="1196" t="s">
        <v>7124</v>
      </c>
      <c r="B12" s="1197">
        <v>141</v>
      </c>
      <c r="C12" s="1197">
        <v>1120</v>
      </c>
      <c r="D12" s="1198">
        <f t="shared" si="0"/>
        <v>61.878453038674031</v>
      </c>
      <c r="E12" s="1199">
        <v>10</v>
      </c>
      <c r="F12" s="1199"/>
      <c r="G12" s="1199"/>
      <c r="H12" s="1200">
        <f t="shared" si="4"/>
        <v>10</v>
      </c>
      <c r="I12" s="1201">
        <v>3</v>
      </c>
      <c r="J12" s="1201">
        <v>0</v>
      </c>
      <c r="K12" s="1201">
        <v>1</v>
      </c>
      <c r="L12" s="1202">
        <v>2</v>
      </c>
      <c r="M12" s="1202"/>
      <c r="N12" s="1202"/>
      <c r="O12" s="1202"/>
      <c r="P12" s="1203">
        <f t="shared" si="5"/>
        <v>2</v>
      </c>
      <c r="Q12" s="1204">
        <f t="shared" si="1"/>
        <v>1</v>
      </c>
      <c r="R12" s="1201">
        <v>7</v>
      </c>
      <c r="S12" s="1205">
        <v>5</v>
      </c>
      <c r="T12" s="1202"/>
      <c r="U12" s="1202"/>
      <c r="V12" s="1202">
        <v>1</v>
      </c>
      <c r="W12" s="1202"/>
      <c r="X12" s="1203">
        <f t="shared" si="6"/>
        <v>6</v>
      </c>
      <c r="Y12" s="1204">
        <f t="shared" si="2"/>
        <v>1</v>
      </c>
      <c r="Z12" s="1206"/>
      <c r="AA12" s="1215"/>
      <c r="AB12" s="1199"/>
      <c r="AC12" s="1208">
        <f t="shared" si="3"/>
        <v>0</v>
      </c>
      <c r="AD12" s="1209"/>
      <c r="AE12" s="1209"/>
      <c r="AF12" s="1209"/>
    </row>
    <row r="13" spans="1:32" s="1220" customFormat="1" ht="24" customHeight="1">
      <c r="A13" s="1196" t="s">
        <v>7125</v>
      </c>
      <c r="B13" s="1210">
        <v>0</v>
      </c>
      <c r="C13" s="1210">
        <v>0</v>
      </c>
      <c r="D13" s="1198" t="e">
        <f t="shared" si="0"/>
        <v>#DIV/0!</v>
      </c>
      <c r="E13" s="1199"/>
      <c r="F13" s="1199"/>
      <c r="G13" s="1199"/>
      <c r="H13" s="1200">
        <f t="shared" si="4"/>
        <v>0</v>
      </c>
      <c r="I13" s="1206"/>
      <c r="J13" s="1206"/>
      <c r="K13" s="1206"/>
      <c r="L13" s="1202"/>
      <c r="M13" s="1202"/>
      <c r="N13" s="1202"/>
      <c r="O13" s="1202">
        <v>1</v>
      </c>
      <c r="P13" s="1203">
        <f t="shared" si="5"/>
        <v>1</v>
      </c>
      <c r="Q13" s="1204">
        <f t="shared" si="1"/>
        <v>-1</v>
      </c>
      <c r="R13" s="1206"/>
      <c r="S13" s="1205"/>
      <c r="T13" s="1202"/>
      <c r="U13" s="1202"/>
      <c r="V13" s="1202"/>
      <c r="W13" s="1202">
        <v>1</v>
      </c>
      <c r="X13" s="1203">
        <f t="shared" si="6"/>
        <v>1</v>
      </c>
      <c r="Y13" s="1204">
        <f t="shared" si="2"/>
        <v>-1</v>
      </c>
      <c r="Z13" s="1206"/>
      <c r="AA13" s="1215"/>
      <c r="AB13" s="1199"/>
      <c r="AC13" s="1208">
        <f t="shared" si="3"/>
        <v>0</v>
      </c>
      <c r="AD13" s="1209"/>
      <c r="AE13" s="1209"/>
      <c r="AF13" s="1209"/>
    </row>
    <row r="14" spans="1:32" s="1220" customFormat="1" ht="22.5" customHeight="1">
      <c r="A14" s="1196" t="s">
        <v>7126</v>
      </c>
      <c r="B14" s="1197">
        <v>198</v>
      </c>
      <c r="C14" s="1197">
        <v>1445</v>
      </c>
      <c r="D14" s="1198">
        <f t="shared" si="0"/>
        <v>39.917127071823202</v>
      </c>
      <c r="E14" s="1199">
        <v>20</v>
      </c>
      <c r="F14" s="1199"/>
      <c r="G14" s="1199"/>
      <c r="H14" s="1200">
        <f t="shared" si="4"/>
        <v>20</v>
      </c>
      <c r="I14" s="1201">
        <v>4</v>
      </c>
      <c r="J14" s="1201">
        <v>1</v>
      </c>
      <c r="K14" s="1201">
        <v>3</v>
      </c>
      <c r="L14" s="1202">
        <v>4</v>
      </c>
      <c r="M14" s="1202"/>
      <c r="N14" s="1202"/>
      <c r="O14" s="1202"/>
      <c r="P14" s="1203">
        <f t="shared" si="5"/>
        <v>4</v>
      </c>
      <c r="Q14" s="1204">
        <f t="shared" si="1"/>
        <v>0</v>
      </c>
      <c r="R14" s="1201">
        <v>12</v>
      </c>
      <c r="S14" s="1205">
        <v>10</v>
      </c>
      <c r="T14" s="1202"/>
      <c r="U14" s="1202"/>
      <c r="V14" s="1202">
        <v>2</v>
      </c>
      <c r="W14" s="1202"/>
      <c r="X14" s="1203">
        <f t="shared" si="6"/>
        <v>12</v>
      </c>
      <c r="Y14" s="1204">
        <f t="shared" si="2"/>
        <v>0</v>
      </c>
      <c r="Z14" s="1201"/>
      <c r="AA14" s="1215">
        <v>1</v>
      </c>
      <c r="AB14" s="1199"/>
      <c r="AC14" s="1208">
        <f t="shared" si="3"/>
        <v>-1</v>
      </c>
      <c r="AD14" s="1209"/>
      <c r="AE14" s="1209"/>
      <c r="AF14" s="1209"/>
    </row>
    <row r="15" spans="1:32" s="1220" customFormat="1" ht="22.5" customHeight="1">
      <c r="A15" s="1196" t="s">
        <v>7127</v>
      </c>
      <c r="B15" s="1197">
        <v>301</v>
      </c>
      <c r="C15" s="1197">
        <v>1255</v>
      </c>
      <c r="D15" s="1198">
        <f t="shared" si="0"/>
        <v>43.335635359116019</v>
      </c>
      <c r="E15" s="1199">
        <v>16</v>
      </c>
      <c r="F15" s="1199"/>
      <c r="G15" s="1199"/>
      <c r="H15" s="1200">
        <f t="shared" si="4"/>
        <v>16</v>
      </c>
      <c r="I15" s="1201">
        <v>6</v>
      </c>
      <c r="J15" s="1201">
        <v>0</v>
      </c>
      <c r="K15" s="1201">
        <v>6</v>
      </c>
      <c r="L15" s="1202">
        <v>3</v>
      </c>
      <c r="M15" s="1202"/>
      <c r="N15" s="1202"/>
      <c r="O15" s="1202"/>
      <c r="P15" s="1203">
        <f t="shared" si="5"/>
        <v>3</v>
      </c>
      <c r="Q15" s="1204">
        <f t="shared" si="1"/>
        <v>3</v>
      </c>
      <c r="R15" s="1201">
        <v>11</v>
      </c>
      <c r="S15" s="1205">
        <v>10</v>
      </c>
      <c r="T15" s="1202"/>
      <c r="U15" s="1202"/>
      <c r="V15" s="1202">
        <v>1</v>
      </c>
      <c r="W15" s="1202"/>
      <c r="X15" s="1203">
        <f t="shared" si="6"/>
        <v>11</v>
      </c>
      <c r="Y15" s="1204">
        <f t="shared" si="2"/>
        <v>0</v>
      </c>
      <c r="Z15" s="1206"/>
      <c r="AA15" s="1215">
        <v>1</v>
      </c>
      <c r="AB15" s="1199"/>
      <c r="AC15" s="1208">
        <f t="shared" si="3"/>
        <v>-1</v>
      </c>
      <c r="AD15" s="1209"/>
      <c r="AE15" s="1209"/>
      <c r="AF15" s="1209"/>
    </row>
    <row r="16" spans="1:32" s="1220" customFormat="1" ht="19.5" customHeight="1">
      <c r="A16" s="1196" t="s">
        <v>7128</v>
      </c>
      <c r="B16" s="1197">
        <v>212</v>
      </c>
      <c r="C16" s="1197">
        <v>872</v>
      </c>
      <c r="D16" s="1198" t="e">
        <f t="shared" si="0"/>
        <v>#DIV/0!</v>
      </c>
      <c r="E16" s="1199" t="s">
        <v>4578</v>
      </c>
      <c r="F16" s="1199" t="s">
        <v>4579</v>
      </c>
      <c r="G16" s="1199"/>
      <c r="H16" s="1200">
        <f t="shared" si="4"/>
        <v>0</v>
      </c>
      <c r="I16" s="1209">
        <v>0</v>
      </c>
      <c r="J16" s="1209">
        <v>0</v>
      </c>
      <c r="K16" s="1209">
        <v>0</v>
      </c>
      <c r="L16" s="1202">
        <v>2</v>
      </c>
      <c r="M16" s="1202"/>
      <c r="N16" s="1202"/>
      <c r="O16" s="1202"/>
      <c r="P16" s="1203">
        <f t="shared" si="5"/>
        <v>2</v>
      </c>
      <c r="Q16" s="1204">
        <f t="shared" si="1"/>
        <v>-2</v>
      </c>
      <c r="R16" s="1201">
        <v>11</v>
      </c>
      <c r="S16" s="1205">
        <v>14</v>
      </c>
      <c r="T16" s="1202"/>
      <c r="U16" s="1202"/>
      <c r="V16" s="1202"/>
      <c r="W16" s="1202"/>
      <c r="X16" s="1203">
        <f t="shared" si="6"/>
        <v>14</v>
      </c>
      <c r="Y16" s="1204">
        <f t="shared" si="2"/>
        <v>-3</v>
      </c>
      <c r="Z16" s="1206"/>
      <c r="AA16" s="1215"/>
      <c r="AB16" s="1199"/>
      <c r="AC16" s="1208">
        <f t="shared" si="3"/>
        <v>0</v>
      </c>
      <c r="AD16" s="1209"/>
      <c r="AE16" s="1209"/>
      <c r="AF16" s="1209"/>
    </row>
    <row r="17" spans="1:32" s="1220" customFormat="1" ht="24" customHeight="1">
      <c r="A17" s="1196" t="s">
        <v>7129</v>
      </c>
      <c r="B17" s="1197">
        <v>123</v>
      </c>
      <c r="C17" s="1197">
        <v>2449</v>
      </c>
      <c r="D17" s="1198">
        <f t="shared" si="0"/>
        <v>45.101289134438311</v>
      </c>
      <c r="E17" s="1199">
        <v>30</v>
      </c>
      <c r="F17" s="1199"/>
      <c r="G17" s="1199"/>
      <c r="H17" s="1200">
        <f t="shared" si="4"/>
        <v>30</v>
      </c>
      <c r="I17" s="1201">
        <v>5</v>
      </c>
      <c r="J17" s="1201">
        <v>2</v>
      </c>
      <c r="K17" s="1201">
        <v>3</v>
      </c>
      <c r="L17" s="1202">
        <v>5</v>
      </c>
      <c r="M17" s="1202"/>
      <c r="N17" s="1202"/>
      <c r="O17" s="1202">
        <v>1</v>
      </c>
      <c r="P17" s="1203">
        <f t="shared" si="5"/>
        <v>6</v>
      </c>
      <c r="Q17" s="1204">
        <f t="shared" si="1"/>
        <v>-1</v>
      </c>
      <c r="R17" s="1201">
        <v>11</v>
      </c>
      <c r="S17" s="1205">
        <v>11</v>
      </c>
      <c r="T17" s="1202"/>
      <c r="U17" s="1202"/>
      <c r="V17" s="1202">
        <v>4</v>
      </c>
      <c r="W17" s="1202">
        <v>1</v>
      </c>
      <c r="X17" s="1203">
        <f t="shared" si="6"/>
        <v>16</v>
      </c>
      <c r="Y17" s="1204">
        <f t="shared" si="2"/>
        <v>-5</v>
      </c>
      <c r="Z17" s="1201">
        <v>2</v>
      </c>
      <c r="AA17" s="1215">
        <v>1</v>
      </c>
      <c r="AB17" s="1199"/>
      <c r="AC17" s="1208">
        <f t="shared" si="3"/>
        <v>1</v>
      </c>
      <c r="AD17" s="1209"/>
      <c r="AE17" s="1209"/>
      <c r="AF17" s="1209"/>
    </row>
    <row r="18" spans="1:32" s="1220" customFormat="1" ht="27.75" customHeight="1">
      <c r="A18" s="1196" t="s">
        <v>7130</v>
      </c>
      <c r="B18" s="1197">
        <v>509</v>
      </c>
      <c r="C18" s="1197">
        <v>4372</v>
      </c>
      <c r="D18" s="1198">
        <f t="shared" si="0"/>
        <v>54.897036664992463</v>
      </c>
      <c r="E18" s="1199">
        <v>44</v>
      </c>
      <c r="F18" s="1199"/>
      <c r="G18" s="1199"/>
      <c r="H18" s="1200">
        <f t="shared" si="4"/>
        <v>44</v>
      </c>
      <c r="I18" s="1201">
        <v>8</v>
      </c>
      <c r="J18" s="1201">
        <v>3</v>
      </c>
      <c r="K18" s="1201">
        <v>4</v>
      </c>
      <c r="L18" s="1202">
        <v>9</v>
      </c>
      <c r="M18" s="1202"/>
      <c r="N18" s="1202"/>
      <c r="O18" s="1202"/>
      <c r="P18" s="1203">
        <f t="shared" si="5"/>
        <v>9</v>
      </c>
      <c r="Q18" s="1204">
        <f t="shared" si="1"/>
        <v>-1</v>
      </c>
      <c r="R18" s="1201">
        <v>26</v>
      </c>
      <c r="S18" s="1205">
        <v>22</v>
      </c>
      <c r="T18" s="1202"/>
      <c r="U18" s="1202"/>
      <c r="V18" s="1202">
        <v>13</v>
      </c>
      <c r="W18" s="1202"/>
      <c r="X18" s="1203">
        <f t="shared" si="6"/>
        <v>35</v>
      </c>
      <c r="Y18" s="1204">
        <f t="shared" si="2"/>
        <v>-9</v>
      </c>
      <c r="Z18" s="1206"/>
      <c r="AA18" s="96"/>
      <c r="AB18" s="1199"/>
      <c r="AC18" s="1208">
        <f t="shared" si="3"/>
        <v>0</v>
      </c>
      <c r="AD18" s="1209"/>
      <c r="AE18" s="1209"/>
      <c r="AF18" s="1209"/>
    </row>
    <row r="19" spans="1:32" s="1220" customFormat="1" ht="31.5" customHeight="1">
      <c r="A19" s="1216" t="s">
        <v>7131</v>
      </c>
      <c r="B19" s="1197">
        <v>129</v>
      </c>
      <c r="C19" s="1197">
        <v>469</v>
      </c>
      <c r="D19" s="1198">
        <f t="shared" si="0"/>
        <v>43.186003683241253</v>
      </c>
      <c r="E19" s="1199"/>
      <c r="F19" s="1199">
        <v>6</v>
      </c>
      <c r="G19" s="1199"/>
      <c r="H19" s="1200">
        <f t="shared" si="4"/>
        <v>6</v>
      </c>
      <c r="I19" s="1209"/>
      <c r="J19" s="1209"/>
      <c r="K19" s="1209"/>
      <c r="L19" s="1202"/>
      <c r="M19" s="1202">
        <v>2</v>
      </c>
      <c r="N19" s="1202"/>
      <c r="O19" s="1202"/>
      <c r="P19" s="1203">
        <f t="shared" si="5"/>
        <v>2</v>
      </c>
      <c r="Q19" s="1204">
        <f t="shared" si="1"/>
        <v>-2</v>
      </c>
      <c r="R19" s="1201">
        <v>12</v>
      </c>
      <c r="S19" s="1205"/>
      <c r="T19" s="1202">
        <v>12</v>
      </c>
      <c r="U19" s="1202"/>
      <c r="V19" s="1202"/>
      <c r="W19" s="1202"/>
      <c r="X19" s="1203">
        <f t="shared" si="6"/>
        <v>12</v>
      </c>
      <c r="Y19" s="1204">
        <f t="shared" si="2"/>
        <v>0</v>
      </c>
      <c r="Z19" s="1206"/>
      <c r="AA19" s="96"/>
      <c r="AB19" s="1199"/>
      <c r="AC19" s="1208">
        <f t="shared" si="3"/>
        <v>0</v>
      </c>
      <c r="AD19" s="1209"/>
      <c r="AE19" s="1209"/>
      <c r="AF19" s="1209"/>
    </row>
    <row r="20" spans="1:32" s="1220" customFormat="1" ht="25.5">
      <c r="A20" s="1216" t="s">
        <v>7132</v>
      </c>
      <c r="B20" s="1210">
        <v>0</v>
      </c>
      <c r="C20" s="1210">
        <v>0</v>
      </c>
      <c r="D20" s="1198" t="e">
        <f t="shared" si="0"/>
        <v>#DIV/0!</v>
      </c>
      <c r="E20" s="1199"/>
      <c r="F20" s="1199"/>
      <c r="G20" s="1199"/>
      <c r="H20" s="1200">
        <f t="shared" si="4"/>
        <v>0</v>
      </c>
      <c r="I20" s="1206"/>
      <c r="J20" s="1206"/>
      <c r="K20" s="1206"/>
      <c r="L20" s="1202"/>
      <c r="M20" s="1202"/>
      <c r="N20" s="1202"/>
      <c r="O20" s="1202"/>
      <c r="P20" s="1203">
        <f t="shared" si="5"/>
        <v>0</v>
      </c>
      <c r="Q20" s="1204">
        <f t="shared" si="1"/>
        <v>0</v>
      </c>
      <c r="R20" s="1201">
        <v>20</v>
      </c>
      <c r="S20" s="1205"/>
      <c r="T20" s="1202"/>
      <c r="U20" s="1202"/>
      <c r="V20" s="1202"/>
      <c r="W20" s="1202"/>
      <c r="X20" s="1203">
        <f t="shared" si="6"/>
        <v>0</v>
      </c>
      <c r="Y20" s="1204">
        <f t="shared" si="2"/>
        <v>20</v>
      </c>
      <c r="Z20" s="1206"/>
      <c r="AA20" s="96"/>
      <c r="AB20" s="1199"/>
      <c r="AC20" s="1208">
        <f t="shared" si="3"/>
        <v>0</v>
      </c>
      <c r="AD20" s="1209"/>
      <c r="AE20" s="1209"/>
      <c r="AF20" s="1209"/>
    </row>
    <row r="21" spans="1:32" s="1220" customFormat="1" ht="25.5">
      <c r="A21" s="1216" t="s">
        <v>7133</v>
      </c>
      <c r="B21" s="1197">
        <v>114</v>
      </c>
      <c r="C21" s="1197">
        <v>1221</v>
      </c>
      <c r="D21" s="1198">
        <f t="shared" si="0"/>
        <v>37.476979742173114</v>
      </c>
      <c r="E21" s="1199">
        <v>18</v>
      </c>
      <c r="F21" s="1199"/>
      <c r="G21" s="1199"/>
      <c r="H21" s="1200">
        <f t="shared" si="4"/>
        <v>18</v>
      </c>
      <c r="I21" s="1201">
        <v>4</v>
      </c>
      <c r="J21" s="1201">
        <v>2</v>
      </c>
      <c r="K21" s="1201">
        <v>1</v>
      </c>
      <c r="L21" s="1202">
        <v>3</v>
      </c>
      <c r="M21" s="1202"/>
      <c r="N21" s="1202"/>
      <c r="O21" s="1202"/>
      <c r="P21" s="1203">
        <f t="shared" si="5"/>
        <v>3</v>
      </c>
      <c r="Q21" s="1204">
        <f t="shared" si="1"/>
        <v>1</v>
      </c>
      <c r="R21" s="1201">
        <v>14</v>
      </c>
      <c r="S21" s="1205">
        <v>9</v>
      </c>
      <c r="T21" s="1202"/>
      <c r="U21" s="1202"/>
      <c r="V21" s="1202">
        <v>5</v>
      </c>
      <c r="W21" s="1202"/>
      <c r="X21" s="1203">
        <f t="shared" si="6"/>
        <v>14</v>
      </c>
      <c r="Y21" s="1204">
        <f t="shared" si="2"/>
        <v>0</v>
      </c>
      <c r="Z21" s="1206"/>
      <c r="AA21" s="96"/>
      <c r="AB21" s="1199"/>
      <c r="AC21" s="1208">
        <f t="shared" si="3"/>
        <v>0</v>
      </c>
      <c r="AD21" s="1209"/>
      <c r="AE21" s="1209"/>
      <c r="AF21" s="1209"/>
    </row>
    <row r="22" spans="1:32" s="1220" customFormat="1" ht="21.75" customHeight="1">
      <c r="A22" s="1216" t="s">
        <v>7134</v>
      </c>
      <c r="B22" s="1197">
        <v>94</v>
      </c>
      <c r="C22" s="1197">
        <v>782</v>
      </c>
      <c r="D22" s="1198">
        <f t="shared" si="0"/>
        <v>36.003683241252304</v>
      </c>
      <c r="E22" s="1199">
        <v>12</v>
      </c>
      <c r="F22" s="1199"/>
      <c r="G22" s="1199"/>
      <c r="H22" s="1200">
        <f t="shared" si="4"/>
        <v>12</v>
      </c>
      <c r="I22" s="1201">
        <v>3</v>
      </c>
      <c r="J22" s="1201">
        <v>2</v>
      </c>
      <c r="K22" s="1201">
        <v>1</v>
      </c>
      <c r="L22" s="1202">
        <v>2</v>
      </c>
      <c r="M22" s="1202"/>
      <c r="N22" s="1202"/>
      <c r="O22" s="1202"/>
      <c r="P22" s="1203">
        <f t="shared" si="5"/>
        <v>2</v>
      </c>
      <c r="Q22" s="1204">
        <f t="shared" si="1"/>
        <v>1</v>
      </c>
      <c r="R22" s="1201">
        <v>9</v>
      </c>
      <c r="S22" s="1205">
        <v>6</v>
      </c>
      <c r="T22" s="1202"/>
      <c r="U22" s="1202"/>
      <c r="V22" s="1202">
        <v>4</v>
      </c>
      <c r="W22" s="1202"/>
      <c r="X22" s="1203">
        <f t="shared" si="6"/>
        <v>10</v>
      </c>
      <c r="Y22" s="1204">
        <f t="shared" si="2"/>
        <v>-1</v>
      </c>
      <c r="Z22" s="1206"/>
      <c r="AA22" s="96"/>
      <c r="AB22" s="1199"/>
      <c r="AC22" s="1208">
        <f t="shared" si="3"/>
        <v>0</v>
      </c>
      <c r="AD22" s="1209"/>
      <c r="AE22" s="1209"/>
      <c r="AF22" s="1209"/>
    </row>
    <row r="23" spans="1:32" s="1220" customFormat="1" ht="22.5" customHeight="1">
      <c r="A23" s="1196" t="s">
        <v>7135</v>
      </c>
      <c r="B23" s="1197">
        <v>157</v>
      </c>
      <c r="C23" s="1197">
        <v>923</v>
      </c>
      <c r="D23" s="1198">
        <f t="shared" si="0"/>
        <v>50.994475138121544</v>
      </c>
      <c r="E23" s="1199">
        <v>10</v>
      </c>
      <c r="F23" s="1199"/>
      <c r="G23" s="1199"/>
      <c r="H23" s="1200">
        <f t="shared" si="4"/>
        <v>10</v>
      </c>
      <c r="I23" s="1201">
        <v>3</v>
      </c>
      <c r="J23" s="1201">
        <v>1</v>
      </c>
      <c r="K23" s="1201">
        <v>2</v>
      </c>
      <c r="L23" s="1202">
        <v>2</v>
      </c>
      <c r="M23" s="1202"/>
      <c r="N23" s="1202"/>
      <c r="O23" s="1202">
        <v>1</v>
      </c>
      <c r="P23" s="1203">
        <f t="shared" si="5"/>
        <v>3</v>
      </c>
      <c r="Q23" s="1204">
        <f t="shared" si="1"/>
        <v>0</v>
      </c>
      <c r="R23" s="1201">
        <v>7</v>
      </c>
      <c r="S23" s="1205">
        <v>5</v>
      </c>
      <c r="T23" s="1202"/>
      <c r="U23" s="1202"/>
      <c r="V23" s="1202">
        <v>2</v>
      </c>
      <c r="W23" s="1202">
        <v>1</v>
      </c>
      <c r="X23" s="1203">
        <f t="shared" si="6"/>
        <v>8</v>
      </c>
      <c r="Y23" s="1204">
        <f t="shared" si="2"/>
        <v>-1</v>
      </c>
      <c r="Z23" s="1209">
        <v>1</v>
      </c>
      <c r="AA23" s="96">
        <v>1</v>
      </c>
      <c r="AB23" s="1199"/>
      <c r="AC23" s="1208">
        <f t="shared" si="3"/>
        <v>0</v>
      </c>
      <c r="AD23" s="1209"/>
      <c r="AE23" s="1209"/>
      <c r="AF23" s="1209"/>
    </row>
    <row r="24" spans="1:32" s="1220" customFormat="1" ht="27" customHeight="1">
      <c r="A24" s="1216" t="s">
        <v>7136</v>
      </c>
      <c r="B24" s="1197">
        <v>76</v>
      </c>
      <c r="C24" s="1197">
        <v>455</v>
      </c>
      <c r="D24" s="1198">
        <f t="shared" si="0"/>
        <v>25.138121546961329</v>
      </c>
      <c r="E24" s="1199">
        <v>10</v>
      </c>
      <c r="F24" s="1199"/>
      <c r="G24" s="1199"/>
      <c r="H24" s="1200">
        <f t="shared" si="4"/>
        <v>10</v>
      </c>
      <c r="I24" s="1201">
        <v>3</v>
      </c>
      <c r="J24" s="1201">
        <v>1</v>
      </c>
      <c r="K24" s="1201">
        <v>2</v>
      </c>
      <c r="L24" s="1202">
        <v>2</v>
      </c>
      <c r="M24" s="1202"/>
      <c r="N24" s="1202"/>
      <c r="O24" s="1202">
        <v>1</v>
      </c>
      <c r="P24" s="1203">
        <f t="shared" si="5"/>
        <v>3</v>
      </c>
      <c r="Q24" s="1204">
        <f t="shared" si="1"/>
        <v>0</v>
      </c>
      <c r="R24" s="1201">
        <v>7</v>
      </c>
      <c r="S24" s="1205">
        <v>5</v>
      </c>
      <c r="T24" s="1202"/>
      <c r="U24" s="1202"/>
      <c r="V24" s="1202">
        <v>2</v>
      </c>
      <c r="W24" s="1202">
        <v>1</v>
      </c>
      <c r="X24" s="1203">
        <f t="shared" si="6"/>
        <v>8</v>
      </c>
      <c r="Y24" s="1204">
        <f t="shared" si="2"/>
        <v>-1</v>
      </c>
      <c r="Z24" s="1201">
        <v>1</v>
      </c>
      <c r="AA24" s="1215">
        <v>1</v>
      </c>
      <c r="AB24" s="1199"/>
      <c r="AC24" s="1208">
        <f t="shared" si="3"/>
        <v>0</v>
      </c>
      <c r="AD24" s="1209"/>
      <c r="AE24" s="1209"/>
      <c r="AF24" s="1209"/>
    </row>
    <row r="25" spans="1:32" s="1220" customFormat="1" ht="31.5" customHeight="1">
      <c r="A25" s="1216" t="s">
        <v>7137</v>
      </c>
      <c r="B25" s="1197">
        <v>4</v>
      </c>
      <c r="C25" s="1197">
        <v>24</v>
      </c>
      <c r="D25" s="1198">
        <f t="shared" si="0"/>
        <v>0.94711917916337796</v>
      </c>
      <c r="E25" s="1199">
        <v>14</v>
      </c>
      <c r="F25" s="1199"/>
      <c r="G25" s="1199"/>
      <c r="H25" s="1200">
        <f t="shared" si="4"/>
        <v>14</v>
      </c>
      <c r="I25" s="1201">
        <v>1</v>
      </c>
      <c r="J25" s="1201">
        <v>1</v>
      </c>
      <c r="K25" s="1201">
        <v>0</v>
      </c>
      <c r="L25" s="1202">
        <v>1</v>
      </c>
      <c r="M25" s="1202"/>
      <c r="N25" s="1202"/>
      <c r="O25" s="1202"/>
      <c r="P25" s="1203">
        <f t="shared" si="5"/>
        <v>1</v>
      </c>
      <c r="Q25" s="1204">
        <f t="shared" si="1"/>
        <v>0</v>
      </c>
      <c r="R25" s="1201">
        <v>4</v>
      </c>
      <c r="S25" s="1205">
        <v>7</v>
      </c>
      <c r="T25" s="1202"/>
      <c r="U25" s="1202"/>
      <c r="V25" s="1202"/>
      <c r="W25" s="1202"/>
      <c r="X25" s="1203">
        <f t="shared" si="6"/>
        <v>7</v>
      </c>
      <c r="Y25" s="1204">
        <f t="shared" si="2"/>
        <v>-3</v>
      </c>
      <c r="Z25" s="1206"/>
      <c r="AA25" s="1217"/>
      <c r="AB25" s="1199"/>
      <c r="AC25" s="1208">
        <f t="shared" si="3"/>
        <v>0</v>
      </c>
      <c r="AD25" s="1209"/>
      <c r="AE25" s="1209"/>
      <c r="AF25" s="1209"/>
    </row>
    <row r="26" spans="1:32" s="1220" customFormat="1" ht="28.5" customHeight="1">
      <c r="A26" s="1216" t="s">
        <v>7138</v>
      </c>
      <c r="B26" s="1218">
        <v>446</v>
      </c>
      <c r="C26" s="1218">
        <v>1528</v>
      </c>
      <c r="D26" s="1198">
        <f t="shared" si="0"/>
        <v>21.104972375690608</v>
      </c>
      <c r="E26" s="1199">
        <v>40</v>
      </c>
      <c r="F26" s="1199"/>
      <c r="G26" s="1199"/>
      <c r="H26" s="1200">
        <f>SUM(E26:G26)</f>
        <v>40</v>
      </c>
      <c r="I26" s="1201">
        <v>8</v>
      </c>
      <c r="J26" s="1201">
        <v>1</v>
      </c>
      <c r="K26" s="1201">
        <v>7</v>
      </c>
      <c r="L26" s="1202">
        <v>7</v>
      </c>
      <c r="M26" s="1202"/>
      <c r="N26" s="1202"/>
      <c r="O26" s="1202"/>
      <c r="P26" s="1203">
        <f>SUM(L26:O26)</f>
        <v>7</v>
      </c>
      <c r="Q26" s="1204">
        <f t="shared" si="1"/>
        <v>1</v>
      </c>
      <c r="R26" s="1209">
        <v>20</v>
      </c>
      <c r="S26" s="1205">
        <v>20</v>
      </c>
      <c r="T26" s="1202"/>
      <c r="U26" s="1202"/>
      <c r="V26" s="1202">
        <v>8</v>
      </c>
      <c r="W26" s="1202"/>
      <c r="X26" s="1203">
        <f>SUM(S26:W26)</f>
        <v>28</v>
      </c>
      <c r="Y26" s="1204">
        <f t="shared" si="2"/>
        <v>-8</v>
      </c>
      <c r="Z26" s="1206"/>
      <c r="AA26" s="1199"/>
      <c r="AB26" s="1199"/>
      <c r="AC26" s="1208">
        <f t="shared" si="3"/>
        <v>0</v>
      </c>
      <c r="AD26" s="1209"/>
      <c r="AE26" s="1209"/>
      <c r="AF26" s="1209"/>
    </row>
    <row r="27" spans="1:32" s="1220" customFormat="1" ht="25.5" customHeight="1">
      <c r="A27" s="1216" t="s">
        <v>7139</v>
      </c>
      <c r="B27" s="1210">
        <v>0</v>
      </c>
      <c r="C27" s="1210">
        <v>0</v>
      </c>
      <c r="D27" s="1198" t="e">
        <f t="shared" si="0"/>
        <v>#DIV/0!</v>
      </c>
      <c r="E27" s="1199"/>
      <c r="F27" s="1199"/>
      <c r="G27" s="1199"/>
      <c r="H27" s="1200">
        <f>SUM(E27:G27)</f>
        <v>0</v>
      </c>
      <c r="I27" s="1219">
        <v>6</v>
      </c>
      <c r="J27" s="1219">
        <v>3</v>
      </c>
      <c r="K27" s="1219">
        <v>3</v>
      </c>
      <c r="L27" s="1202">
        <v>5</v>
      </c>
      <c r="M27" s="1202"/>
      <c r="N27" s="1202"/>
      <c r="O27" s="1202"/>
      <c r="P27" s="1203">
        <f>SUM(L27:O27)</f>
        <v>5</v>
      </c>
      <c r="Q27" s="1204">
        <f t="shared" si="1"/>
        <v>1</v>
      </c>
      <c r="R27" s="1219">
        <v>32</v>
      </c>
      <c r="S27" s="1205">
        <v>20</v>
      </c>
      <c r="T27" s="1202"/>
      <c r="U27" s="1202"/>
      <c r="V27" s="1202"/>
      <c r="W27" s="1202"/>
      <c r="X27" s="1203">
        <f>SUM(S27:W27)</f>
        <v>20</v>
      </c>
      <c r="Y27" s="1204">
        <f t="shared" si="2"/>
        <v>12</v>
      </c>
      <c r="Z27" s="1206"/>
      <c r="AA27" s="1207"/>
      <c r="AB27" s="1199"/>
      <c r="AC27" s="1208">
        <f t="shared" si="3"/>
        <v>0</v>
      </c>
      <c r="AD27" s="1209"/>
      <c r="AE27" s="1209"/>
      <c r="AF27" s="1209"/>
    </row>
    <row r="28" spans="1:32" s="1220" customFormat="1" ht="28.5" customHeight="1">
      <c r="A28" s="1196" t="s">
        <v>7140</v>
      </c>
      <c r="B28" s="1351">
        <v>0</v>
      </c>
      <c r="C28" s="1352">
        <v>0</v>
      </c>
      <c r="D28" s="1198" t="e">
        <f t="shared" si="0"/>
        <v>#DIV/0!</v>
      </c>
      <c r="E28" s="1199"/>
      <c r="F28" s="1199"/>
      <c r="G28" s="1202"/>
      <c r="H28" s="1200">
        <f>SUM(E28:G28)</f>
        <v>0</v>
      </c>
      <c r="I28" s="1209">
        <v>1</v>
      </c>
      <c r="J28" s="1209">
        <v>0</v>
      </c>
      <c r="K28" s="1209">
        <v>1</v>
      </c>
      <c r="L28" s="1202"/>
      <c r="M28" s="1202"/>
      <c r="N28" s="1202"/>
      <c r="O28" s="1202"/>
      <c r="P28" s="1203">
        <f>SUM(L28:O28)</f>
        <v>0</v>
      </c>
      <c r="Q28" s="1204">
        <f>I28-P28</f>
        <v>1</v>
      </c>
      <c r="R28" s="1209">
        <v>1</v>
      </c>
      <c r="S28" s="1205"/>
      <c r="T28" s="1202"/>
      <c r="U28" s="1202"/>
      <c r="V28" s="1202"/>
      <c r="W28" s="1202"/>
      <c r="X28" s="1203">
        <f>SUM(S28:W28)</f>
        <v>0</v>
      </c>
      <c r="Y28" s="1204">
        <f>R28-X28</f>
        <v>1</v>
      </c>
      <c r="Z28" s="1206"/>
      <c r="AA28" s="1221"/>
      <c r="AB28" s="1199"/>
      <c r="AC28" s="1208">
        <f t="shared" si="3"/>
        <v>0</v>
      </c>
      <c r="AD28" s="1209"/>
      <c r="AE28" s="1209"/>
      <c r="AF28" s="1209"/>
    </row>
    <row r="29" spans="1:32" s="1220" customFormat="1" ht="21" customHeight="1">
      <c r="A29" s="1216"/>
      <c r="B29" s="1218"/>
      <c r="C29" s="1218"/>
      <c r="D29" s="1198" t="e">
        <f t="shared" si="0"/>
        <v>#DIV/0!</v>
      </c>
      <c r="E29" s="1199"/>
      <c r="F29" s="1199"/>
      <c r="G29" s="1199"/>
      <c r="H29" s="1200">
        <f>SUM(E29:G29)</f>
        <v>0</v>
      </c>
      <c r="I29" s="1209"/>
      <c r="J29" s="1209"/>
      <c r="K29" s="1209"/>
      <c r="L29" s="1202"/>
      <c r="M29" s="1202"/>
      <c r="N29" s="1202"/>
      <c r="O29" s="1202"/>
      <c r="P29" s="1203">
        <f>SUM(L29:O29)</f>
        <v>0</v>
      </c>
      <c r="Q29" s="1204">
        <f>I29-P29</f>
        <v>0</v>
      </c>
      <c r="R29" s="1209"/>
      <c r="S29" s="1205"/>
      <c r="T29" s="1202"/>
      <c r="U29" s="1202"/>
      <c r="V29" s="1202"/>
      <c r="W29" s="1202"/>
      <c r="X29" s="1203">
        <f>SUM(S29:W29)</f>
        <v>0</v>
      </c>
      <c r="Y29" s="1204">
        <f>R29-X29</f>
        <v>0</v>
      </c>
      <c r="Z29" s="1206"/>
      <c r="AA29" s="96"/>
      <c r="AB29" s="1199"/>
      <c r="AC29" s="1208">
        <f>Z29-(AA29+AB29)</f>
        <v>0</v>
      </c>
      <c r="AD29" s="1209"/>
      <c r="AE29" s="1209"/>
      <c r="AF29" s="1209"/>
    </row>
    <row r="30" spans="1:32" ht="22.5" customHeight="1">
      <c r="A30" s="1222"/>
      <c r="B30" s="1200" t="s">
        <v>7459</v>
      </c>
      <c r="C30" s="1200">
        <f>SUM(C9:C15,C17:C18,C20:C29)</f>
        <v>23174</v>
      </c>
      <c r="D30" s="1198">
        <f t="shared" si="0"/>
        <v>42.677716390423576</v>
      </c>
      <c r="E30" s="1200">
        <f>SUM(E9:E15,E17:E29)</f>
        <v>288</v>
      </c>
      <c r="F30" s="1200">
        <f>SUM(F9:F15,F17:F29)</f>
        <v>12</v>
      </c>
      <c r="G30" s="1200">
        <f>SUM(G9:G15,G17:G29)</f>
        <v>0</v>
      </c>
      <c r="H30" s="1200">
        <f>SUM(E30:G30)</f>
        <v>300</v>
      </c>
      <c r="I30" s="1200">
        <f>SUM(I9:I29)</f>
        <v>66</v>
      </c>
      <c r="J30" s="1200">
        <f t="shared" ref="J30:O30" si="7">SUM(J9:J29)</f>
        <v>20</v>
      </c>
      <c r="K30" s="1200">
        <f t="shared" si="7"/>
        <v>42</v>
      </c>
      <c r="L30" s="1200">
        <f t="shared" si="7"/>
        <v>58</v>
      </c>
      <c r="M30" s="1200">
        <f t="shared" si="7"/>
        <v>4</v>
      </c>
      <c r="N30" s="1200">
        <f t="shared" si="7"/>
        <v>0</v>
      </c>
      <c r="O30" s="1200">
        <f t="shared" si="7"/>
        <v>7</v>
      </c>
      <c r="P30" s="1203">
        <f>SUM(L30:O30)</f>
        <v>69</v>
      </c>
      <c r="Q30" s="1223">
        <f>I30-P30</f>
        <v>-3</v>
      </c>
      <c r="R30" s="1200">
        <f t="shared" ref="R30:W30" si="8">SUM(R9:R29)</f>
        <v>241</v>
      </c>
      <c r="S30" s="1200">
        <f t="shared" si="8"/>
        <v>176</v>
      </c>
      <c r="T30" s="1200">
        <f t="shared" si="8"/>
        <v>24</v>
      </c>
      <c r="U30" s="1200">
        <f t="shared" si="8"/>
        <v>0</v>
      </c>
      <c r="V30" s="1200">
        <f t="shared" si="8"/>
        <v>47</v>
      </c>
      <c r="W30" s="1200">
        <f t="shared" si="8"/>
        <v>10</v>
      </c>
      <c r="X30" s="1203">
        <f>SUM(S30:W30)</f>
        <v>257</v>
      </c>
      <c r="Y30" s="1223">
        <f t="shared" si="2"/>
        <v>-16</v>
      </c>
      <c r="Z30" s="1200">
        <f>SUM(Z9:Z29)</f>
        <v>4</v>
      </c>
      <c r="AA30" s="1200">
        <f>SUM(AA9:AA29)</f>
        <v>5</v>
      </c>
      <c r="AB30" s="1200">
        <f>SUM(AB9:AB29)</f>
        <v>0</v>
      </c>
      <c r="AC30" s="1224">
        <f t="shared" si="3"/>
        <v>-1</v>
      </c>
      <c r="AD30" s="1200">
        <f>SUM(AD9:AD29)</f>
        <v>0</v>
      </c>
      <c r="AE30" s="1200">
        <f>SUM(AE9:AE29)</f>
        <v>0</v>
      </c>
      <c r="AF30" s="1200">
        <f>SUM(AF9:AF29)</f>
        <v>0</v>
      </c>
    </row>
    <row r="31" spans="1:32">
      <c r="A31" s="698" t="s">
        <v>7147</v>
      </c>
      <c r="B31" s="698"/>
      <c r="C31" s="698"/>
      <c r="D31" s="1316"/>
      <c r="E31" s="1316"/>
      <c r="F31" s="698"/>
      <c r="G31" s="698"/>
      <c r="H31" s="1316"/>
      <c r="I31" s="1317" t="s">
        <v>4455</v>
      </c>
      <c r="J31" s="1317"/>
      <c r="K31" s="1317"/>
      <c r="L31" s="1316"/>
      <c r="M31" s="1317"/>
      <c r="N31" s="1317"/>
      <c r="O31" s="1317"/>
      <c r="P31" s="698"/>
      <c r="Q31" s="698"/>
      <c r="R31" s="1317"/>
      <c r="S31" s="1318"/>
      <c r="T31" s="1319"/>
      <c r="U31" s="1317"/>
      <c r="V31" s="1317"/>
      <c r="W31" s="1316"/>
      <c r="X31" s="1317"/>
      <c r="Y31" s="698"/>
      <c r="Z31" s="11" t="s">
        <v>7148</v>
      </c>
      <c r="AA31" s="11"/>
      <c r="AB31" s="1317"/>
      <c r="AC31" s="1317"/>
      <c r="AD31" s="1317"/>
      <c r="AE31" s="1317"/>
    </row>
    <row r="32" spans="1:32" ht="20.25" customHeight="1">
      <c r="A32" s="698" t="s">
        <v>4456</v>
      </c>
      <c r="B32" s="698"/>
      <c r="C32" s="698"/>
      <c r="D32" s="1316"/>
      <c r="E32" s="1316"/>
      <c r="F32" s="698"/>
      <c r="G32" s="698"/>
      <c r="H32" s="1316"/>
      <c r="I32" s="1317" t="s">
        <v>4457</v>
      </c>
      <c r="J32" s="1317"/>
      <c r="K32" s="1317"/>
      <c r="L32" s="1316"/>
      <c r="M32" s="1317"/>
      <c r="N32" s="1317"/>
      <c r="O32" s="1317"/>
      <c r="P32" s="698"/>
      <c r="Q32" s="698"/>
      <c r="R32" s="1317"/>
      <c r="S32" s="1320"/>
      <c r="T32" s="1321"/>
      <c r="U32" s="1317"/>
      <c r="V32" s="1317"/>
      <c r="W32" s="1316"/>
      <c r="X32" s="1317"/>
      <c r="Y32" s="698"/>
      <c r="Z32" s="11" t="s">
        <v>280</v>
      </c>
      <c r="AA32" s="11"/>
      <c r="AB32" s="1317"/>
      <c r="AC32" s="1317"/>
      <c r="AD32" s="1317"/>
      <c r="AE32" s="1317"/>
    </row>
    <row r="33" spans="1:31">
      <c r="A33" s="1322" t="s">
        <v>7149</v>
      </c>
      <c r="B33" s="1323"/>
      <c r="C33" s="1323"/>
      <c r="D33" s="1323"/>
      <c r="E33" s="1323"/>
      <c r="F33" s="1323"/>
      <c r="G33" s="1324"/>
      <c r="H33" s="1324"/>
      <c r="I33" s="1317"/>
      <c r="J33" s="1317"/>
      <c r="K33" s="1317"/>
      <c r="L33" s="1320"/>
      <c r="M33" s="1320"/>
      <c r="N33" s="1320"/>
      <c r="O33" s="1321"/>
      <c r="P33" s="1317"/>
      <c r="Q33" s="1317"/>
      <c r="R33" s="1320"/>
      <c r="S33" s="1320"/>
      <c r="T33" s="1321"/>
      <c r="U33" s="1317"/>
      <c r="V33" s="1317"/>
      <c r="W33" s="1316"/>
      <c r="X33" s="1317"/>
      <c r="Y33" s="1317"/>
      <c r="Z33" s="1317"/>
      <c r="AA33" s="1317"/>
      <c r="AB33" s="1317"/>
      <c r="AC33" s="1317"/>
      <c r="AD33" s="1317"/>
      <c r="AE33" s="1317"/>
    </row>
    <row r="34" spans="1:31">
      <c r="B34" s="1323"/>
      <c r="C34" s="1323"/>
      <c r="D34" s="1323"/>
      <c r="E34" s="1323"/>
      <c r="F34" s="1323"/>
      <c r="G34" s="1324"/>
      <c r="H34" s="1324"/>
      <c r="I34" s="1317"/>
      <c r="J34" s="1317"/>
      <c r="K34" s="1317"/>
      <c r="L34" s="1320"/>
      <c r="M34" s="1320"/>
      <c r="N34" s="1320"/>
      <c r="O34" s="1321"/>
      <c r="P34" s="1317"/>
      <c r="Q34" s="1317"/>
      <c r="R34" s="1320"/>
      <c r="S34" s="1320"/>
      <c r="T34" s="1321"/>
      <c r="U34" s="1317"/>
      <c r="V34" s="1317"/>
      <c r="W34" s="1316"/>
      <c r="X34" s="1317"/>
      <c r="Y34" s="1317"/>
      <c r="Z34" s="1317"/>
      <c r="AA34" s="1317"/>
      <c r="AB34" s="1317"/>
      <c r="AC34" s="1317"/>
      <c r="AD34" s="1317"/>
      <c r="AE34" s="1317"/>
    </row>
    <row r="35" spans="1:31">
      <c r="A35" s="1325"/>
      <c r="B35" s="1325"/>
      <c r="C35" s="1325"/>
      <c r="D35" s="1325"/>
      <c r="E35" s="1325"/>
      <c r="F35" s="1325"/>
      <c r="G35" s="1326"/>
      <c r="H35" s="1326"/>
      <c r="L35" s="1327"/>
      <c r="M35" s="1327"/>
      <c r="N35" s="1327"/>
      <c r="O35" s="1328"/>
      <c r="R35" s="1327"/>
      <c r="S35" s="1327"/>
      <c r="T35" s="1328"/>
    </row>
    <row r="36" spans="1:31">
      <c r="A36" s="1325"/>
      <c r="B36" s="1325"/>
      <c r="C36" s="1325"/>
      <c r="D36" s="1325"/>
      <c r="E36" s="1325"/>
      <c r="F36" s="1325"/>
      <c r="G36" s="1326"/>
      <c r="H36" s="1326"/>
      <c r="L36" s="1327"/>
      <c r="M36" s="1327"/>
      <c r="N36" s="1327"/>
      <c r="O36" s="1328"/>
      <c r="R36" s="1327"/>
      <c r="S36" s="1327"/>
      <c r="T36" s="1328"/>
    </row>
    <row r="37" spans="1:31">
      <c r="A37" s="1268"/>
      <c r="B37" s="1268"/>
      <c r="C37" s="1268"/>
      <c r="D37" s="1268"/>
      <c r="E37" s="1268"/>
      <c r="F37" s="1268"/>
    </row>
    <row r="38" spans="1:31">
      <c r="A38" s="1268"/>
      <c r="B38" s="1268"/>
      <c r="C38" s="1268"/>
      <c r="D38" s="1268"/>
      <c r="E38" s="1268"/>
      <c r="F38" s="1268"/>
    </row>
    <row r="39" spans="1:31">
      <c r="A39" s="1268"/>
      <c r="B39" s="1268"/>
      <c r="C39" s="1268"/>
      <c r="D39" s="1268"/>
      <c r="E39" s="1268"/>
      <c r="F39" s="1268"/>
    </row>
    <row r="40" spans="1:31">
      <c r="A40" s="1268"/>
      <c r="B40" s="1268"/>
      <c r="C40" s="1268"/>
      <c r="D40" s="1268"/>
      <c r="E40" s="1268"/>
      <c r="F40" s="1268"/>
    </row>
    <row r="41" spans="1:31">
      <c r="A41" s="1268"/>
      <c r="B41" s="1268"/>
      <c r="C41" s="1268"/>
      <c r="D41" s="1268"/>
      <c r="E41" s="1268"/>
      <c r="F41" s="1268"/>
    </row>
  </sheetData>
  <mergeCells count="23">
    <mergeCell ref="AD6:AF7"/>
    <mergeCell ref="I7:I8"/>
    <mergeCell ref="J7:J8"/>
    <mergeCell ref="K7:K8"/>
    <mergeCell ref="L7:P7"/>
    <mergeCell ref="Z7:Z8"/>
    <mergeCell ref="AA7:AA8"/>
    <mergeCell ref="AB7:AB8"/>
    <mergeCell ref="S7:X7"/>
    <mergeCell ref="Q7:Q8"/>
    <mergeCell ref="R7:R8"/>
    <mergeCell ref="Y7:Y8"/>
    <mergeCell ref="I6:AC6"/>
    <mergeCell ref="AC7:AC8"/>
    <mergeCell ref="A6:A8"/>
    <mergeCell ref="B6:B8"/>
    <mergeCell ref="C6:C8"/>
    <mergeCell ref="D6:D8"/>
    <mergeCell ref="E7:E8"/>
    <mergeCell ref="E6:H6"/>
    <mergeCell ref="G7:G8"/>
    <mergeCell ref="H7:H8"/>
    <mergeCell ref="F7:F8"/>
  </mergeCells>
  <phoneticPr fontId="44" type="noConversion"/>
  <pageMargins left="0.23622047244094491" right="0.23622047244094491" top="0.35433070866141736" bottom="0.35433070866141736" header="0.31496062992125984" footer="0.31496062992125984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K21" sqref="K21"/>
    </sheetView>
  </sheetViews>
  <sheetFormatPr defaultRowHeight="12.75"/>
  <cols>
    <col min="1" max="1" width="13.140625" style="6" customWidth="1"/>
    <col min="2" max="2" width="20" style="6" customWidth="1"/>
    <col min="3" max="3" width="10" style="6" customWidth="1"/>
    <col min="4" max="5" width="9" style="6" customWidth="1"/>
    <col min="6" max="6" width="9.85546875" style="6" customWidth="1"/>
    <col min="7" max="8" width="9.140625" style="6"/>
    <col min="9" max="9" width="9.42578125" style="6" customWidth="1"/>
    <col min="10" max="10" width="9.2851562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18">
        <v>6113079</v>
      </c>
      <c r="D2" s="116"/>
      <c r="E2" s="116"/>
      <c r="F2" s="116"/>
      <c r="G2" s="116"/>
      <c r="H2" s="116"/>
      <c r="I2" s="117"/>
    </row>
    <row r="3" spans="1:11">
      <c r="A3" s="114"/>
      <c r="B3" s="115"/>
      <c r="C3" s="69" t="s">
        <v>7097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4115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7099</v>
      </c>
      <c r="E8" s="122" t="s">
        <v>6870</v>
      </c>
      <c r="F8" s="122" t="s">
        <v>6772</v>
      </c>
      <c r="G8" s="122" t="s">
        <v>7099</v>
      </c>
      <c r="H8" s="122" t="s">
        <v>6870</v>
      </c>
      <c r="I8" s="122" t="s">
        <v>6772</v>
      </c>
      <c r="J8" s="122" t="s">
        <v>7099</v>
      </c>
      <c r="K8" s="122" t="s">
        <v>6870</v>
      </c>
    </row>
    <row r="9" spans="1:11" ht="32.25" customHeight="1" thickTop="1">
      <c r="A9" s="49" t="s">
        <v>4100</v>
      </c>
      <c r="B9" s="50" t="s">
        <v>4101</v>
      </c>
      <c r="C9" s="268">
        <v>5926</v>
      </c>
      <c r="D9" s="268">
        <v>3364</v>
      </c>
      <c r="E9" s="920">
        <f>SUM(D9/C9*100)</f>
        <v>56.766790415119807</v>
      </c>
      <c r="F9" s="269"/>
      <c r="G9" s="269"/>
      <c r="H9" s="920" t="e">
        <f>SUM(G9/F9*100)</f>
        <v>#DIV/0!</v>
      </c>
      <c r="I9" s="169">
        <f t="shared" ref="I9:J13" si="0">C9+F9</f>
        <v>5926</v>
      </c>
      <c r="J9" s="169">
        <f t="shared" si="0"/>
        <v>3364</v>
      </c>
      <c r="K9" s="921">
        <f>SUM(J9/I9*100)</f>
        <v>56.766790415119807</v>
      </c>
    </row>
    <row r="10" spans="1:11" ht="34.5" customHeight="1">
      <c r="A10" s="49" t="s">
        <v>4102</v>
      </c>
      <c r="B10" s="50" t="s">
        <v>4103</v>
      </c>
      <c r="C10" s="270">
        <v>1932</v>
      </c>
      <c r="D10" s="270">
        <v>1175</v>
      </c>
      <c r="E10" s="271">
        <f t="shared" ref="E10:E21" si="1">SUM(D10/C10*100)</f>
        <v>60.817805383022773</v>
      </c>
      <c r="F10" s="272"/>
      <c r="G10" s="272"/>
      <c r="H10" s="271" t="e">
        <f t="shared" ref="H10:H15" si="2">SUM(G10/F10*100)</f>
        <v>#DIV/0!</v>
      </c>
      <c r="I10" s="173">
        <f t="shared" si="0"/>
        <v>1932</v>
      </c>
      <c r="J10" s="173">
        <f t="shared" si="0"/>
        <v>1175</v>
      </c>
      <c r="K10" s="273">
        <f t="shared" ref="K10:K15" si="3">SUM(J10/I10*100)</f>
        <v>60.817805383022773</v>
      </c>
    </row>
    <row r="11" spans="1:11" ht="11.1" customHeight="1">
      <c r="A11" s="274"/>
      <c r="B11" s="275"/>
      <c r="C11" s="195"/>
      <c r="D11" s="195"/>
      <c r="E11" s="271" t="e">
        <f t="shared" si="1"/>
        <v>#DIV/0!</v>
      </c>
      <c r="F11" s="195"/>
      <c r="G11" s="195"/>
      <c r="H11" s="271" t="e">
        <f t="shared" si="2"/>
        <v>#DIV/0!</v>
      </c>
      <c r="I11" s="173">
        <f t="shared" si="0"/>
        <v>0</v>
      </c>
      <c r="J11" s="173">
        <f t="shared" si="0"/>
        <v>0</v>
      </c>
      <c r="K11" s="273" t="e">
        <f t="shared" si="3"/>
        <v>#DIV/0!</v>
      </c>
    </row>
    <row r="12" spans="1:11" ht="11.1" customHeight="1">
      <c r="A12" s="274"/>
      <c r="B12" s="275"/>
      <c r="C12" s="195"/>
      <c r="D12" s="195"/>
      <c r="E12" s="271" t="e">
        <f t="shared" si="1"/>
        <v>#DIV/0!</v>
      </c>
      <c r="F12" s="195"/>
      <c r="G12" s="195"/>
      <c r="H12" s="271" t="e">
        <f t="shared" si="2"/>
        <v>#DIV/0!</v>
      </c>
      <c r="I12" s="173">
        <f t="shared" si="0"/>
        <v>0</v>
      </c>
      <c r="J12" s="173">
        <f t="shared" si="0"/>
        <v>0</v>
      </c>
      <c r="K12" s="273" t="e">
        <f t="shared" si="3"/>
        <v>#DIV/0!</v>
      </c>
    </row>
    <row r="13" spans="1:11" ht="11.1" customHeight="1">
      <c r="A13" s="274"/>
      <c r="B13" s="275"/>
      <c r="C13" s="195"/>
      <c r="D13" s="195"/>
      <c r="E13" s="271" t="e">
        <f t="shared" si="1"/>
        <v>#DIV/0!</v>
      </c>
      <c r="F13" s="195"/>
      <c r="G13" s="195"/>
      <c r="H13" s="271" t="e">
        <f t="shared" si="2"/>
        <v>#DIV/0!</v>
      </c>
      <c r="I13" s="173">
        <f t="shared" si="0"/>
        <v>0</v>
      </c>
      <c r="J13" s="173">
        <f t="shared" si="0"/>
        <v>0</v>
      </c>
      <c r="K13" s="273" t="e">
        <f t="shared" si="3"/>
        <v>#DIV/0!</v>
      </c>
    </row>
    <row r="14" spans="1:11" s="11" customFormat="1" ht="11.1" customHeight="1">
      <c r="A14" s="274"/>
      <c r="B14" s="275"/>
      <c r="C14" s="195"/>
      <c r="D14" s="195"/>
      <c r="E14" s="271" t="e">
        <f t="shared" si="1"/>
        <v>#DIV/0!</v>
      </c>
      <c r="F14" s="195"/>
      <c r="G14" s="195"/>
      <c r="H14" s="271" t="e">
        <f t="shared" si="2"/>
        <v>#DIV/0!</v>
      </c>
      <c r="I14" s="185"/>
      <c r="J14" s="195"/>
      <c r="K14" s="273" t="e">
        <f t="shared" si="3"/>
        <v>#DIV/0!</v>
      </c>
    </row>
    <row r="15" spans="1:11" s="11" customFormat="1" ht="15.75" customHeight="1">
      <c r="A15" s="276" t="s">
        <v>2783</v>
      </c>
      <c r="B15" s="277"/>
      <c r="C15" s="278">
        <f>SUM(C9:C12)</f>
        <v>7858</v>
      </c>
      <c r="D15" s="278">
        <f>SUM(D9:D12)</f>
        <v>4539</v>
      </c>
      <c r="E15" s="273">
        <f t="shared" si="1"/>
        <v>57.762789513871212</v>
      </c>
      <c r="F15" s="278">
        <f>SUM(F9:F12)</f>
        <v>0</v>
      </c>
      <c r="G15" s="278">
        <f>SUM(G9:G12)</f>
        <v>0</v>
      </c>
      <c r="H15" s="273" t="e">
        <f t="shared" si="2"/>
        <v>#DIV/0!</v>
      </c>
      <c r="I15" s="278">
        <f>SUM(C15+F15)</f>
        <v>7858</v>
      </c>
      <c r="J15" s="278">
        <f>SUM(D15+G15)</f>
        <v>4539</v>
      </c>
      <c r="K15" s="273">
        <f t="shared" si="3"/>
        <v>57.762789513871212</v>
      </c>
    </row>
    <row r="16" spans="1:11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1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278">
        <f t="shared" ref="I17:J21" si="4">SUM(C17+F17)</f>
        <v>0</v>
      </c>
      <c r="J17" s="278">
        <f t="shared" si="4"/>
        <v>0</v>
      </c>
      <c r="K17" s="273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271" t="e">
        <f t="shared" si="1"/>
        <v>#DIV/0!</v>
      </c>
      <c r="F18" s="195"/>
      <c r="G18" s="195"/>
      <c r="H18" s="271" t="e">
        <f>SUM(G18/F18*100)</f>
        <v>#DIV/0!</v>
      </c>
      <c r="I18" s="278">
        <f t="shared" si="4"/>
        <v>0</v>
      </c>
      <c r="J18" s="278">
        <f t="shared" si="4"/>
        <v>0</v>
      </c>
      <c r="K18" s="273" t="e">
        <f>SUM(J18/I18*100)</f>
        <v>#DIV/0!</v>
      </c>
    </row>
    <row r="19" spans="1:11" s="11" customFormat="1" ht="27" customHeight="1">
      <c r="A19" s="274"/>
      <c r="B19" s="275"/>
      <c r="C19" s="185"/>
      <c r="D19" s="185"/>
      <c r="E19" s="271" t="e">
        <f t="shared" si="1"/>
        <v>#DIV/0!</v>
      </c>
      <c r="F19" s="195"/>
      <c r="G19" s="195"/>
      <c r="H19" s="271" t="e">
        <f>SUM(G19/F19*100)</f>
        <v>#DIV/0!</v>
      </c>
      <c r="I19" s="278">
        <f t="shared" si="4"/>
        <v>0</v>
      </c>
      <c r="J19" s="278">
        <f t="shared" si="4"/>
        <v>0</v>
      </c>
      <c r="K19" s="273" t="e">
        <f>SUM(J19/I19*100)</f>
        <v>#DIV/0!</v>
      </c>
    </row>
    <row r="20" spans="1:11" s="11" customFormat="1" ht="15.75" customHeight="1">
      <c r="A20" s="276" t="s">
        <v>2783</v>
      </c>
      <c r="B20" s="277"/>
      <c r="C20" s="285">
        <f>SUM(C17:C19)</f>
        <v>0</v>
      </c>
      <c r="D20" s="285">
        <f>SUM(D17:D19)</f>
        <v>0</v>
      </c>
      <c r="E20" s="273" t="e">
        <f t="shared" si="1"/>
        <v>#DIV/0!</v>
      </c>
      <c r="F20" s="285">
        <f>SUM(F17:F19)</f>
        <v>0</v>
      </c>
      <c r="G20" s="285">
        <f>SUM(G17:G19)</f>
        <v>0</v>
      </c>
      <c r="H20" s="273" t="e">
        <f>SUM(G20/F20*100)</f>
        <v>#DIV/0!</v>
      </c>
      <c r="I20" s="278">
        <f t="shared" si="4"/>
        <v>0</v>
      </c>
      <c r="J20" s="278">
        <f t="shared" si="4"/>
        <v>0</v>
      </c>
      <c r="K20" s="273" t="e">
        <f>SUM(J20/I20*100)</f>
        <v>#DIV/0!</v>
      </c>
    </row>
    <row r="21" spans="1:11" ht="18.75" customHeight="1">
      <c r="A21" s="276" t="s">
        <v>4105</v>
      </c>
      <c r="B21" s="277"/>
      <c r="C21" s="286">
        <f>SUM(C15+C20)</f>
        <v>7858</v>
      </c>
      <c r="D21" s="286">
        <f>SUM(D15+D20)</f>
        <v>4539</v>
      </c>
      <c r="E21" s="273">
        <f t="shared" si="1"/>
        <v>57.762789513871212</v>
      </c>
      <c r="F21" s="286">
        <f>SUM(F15+F20)</f>
        <v>0</v>
      </c>
      <c r="G21" s="286">
        <f>SUM(G15+G20)</f>
        <v>0</v>
      </c>
      <c r="H21" s="273" t="e">
        <f>SUM(G21/F21*100)</f>
        <v>#DIV/0!</v>
      </c>
      <c r="I21" s="278">
        <f t="shared" si="4"/>
        <v>7858</v>
      </c>
      <c r="J21" s="278">
        <f t="shared" si="4"/>
        <v>4539</v>
      </c>
      <c r="K21" s="273">
        <f>SUM(J21/I21*100)</f>
        <v>57.762789513871212</v>
      </c>
    </row>
    <row r="22" spans="1:11" s="21" customFormat="1" ht="33.75" customHeight="1">
      <c r="A22" s="1448" t="s">
        <v>4106</v>
      </c>
      <c r="B22" s="1448"/>
      <c r="C22" s="1448"/>
      <c r="D22" s="1448"/>
      <c r="E22" s="1448"/>
      <c r="F22" s="1448"/>
      <c r="G22" s="1448"/>
      <c r="H22" s="1448"/>
      <c r="I22" s="1448"/>
      <c r="J22" s="1448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7"/>
  <sheetViews>
    <sheetView workbookViewId="0">
      <selection activeCell="M11" sqref="M11"/>
    </sheetView>
  </sheetViews>
  <sheetFormatPr defaultRowHeight="12.75"/>
  <cols>
    <col min="1" max="1" width="13.140625" style="6" customWidth="1"/>
    <col min="2" max="2" width="20" style="6" customWidth="1"/>
    <col min="3" max="3" width="9.7109375" style="6" customWidth="1"/>
    <col min="4" max="5" width="9.140625" style="6"/>
    <col min="6" max="6" width="9.85546875" style="6" customWidth="1"/>
    <col min="7" max="8" width="9.28515625" style="6" customWidth="1"/>
    <col min="9" max="9" width="9.140625" style="6"/>
    <col min="10" max="10" width="8.85546875" style="6" customWidth="1"/>
    <col min="11" max="16384" width="9.140625" style="6"/>
  </cols>
  <sheetData>
    <row r="1" spans="1:12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2">
      <c r="A2" s="114"/>
      <c r="B2" s="115" t="s">
        <v>1244</v>
      </c>
      <c r="C2" s="118">
        <v>6113079</v>
      </c>
      <c r="D2" s="116"/>
      <c r="E2" s="116"/>
      <c r="F2" s="116"/>
      <c r="G2" s="116"/>
      <c r="H2" s="116"/>
      <c r="I2" s="117"/>
    </row>
    <row r="3" spans="1:12">
      <c r="A3" s="114"/>
      <c r="B3" s="115"/>
      <c r="C3" s="69" t="s">
        <v>7088</v>
      </c>
      <c r="D3" s="116"/>
      <c r="E3" s="116"/>
      <c r="F3" s="116"/>
      <c r="G3" s="116"/>
      <c r="H3" s="116"/>
      <c r="I3" s="117"/>
    </row>
    <row r="4" spans="1:12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2" ht="15.75">
      <c r="A5" s="114"/>
      <c r="B5" s="115" t="s">
        <v>4094</v>
      </c>
      <c r="C5" s="266" t="s">
        <v>4116</v>
      </c>
      <c r="D5" s="267"/>
      <c r="E5" s="267"/>
      <c r="F5" s="267"/>
      <c r="G5" s="80"/>
      <c r="H5" s="80"/>
      <c r="I5" s="119"/>
    </row>
    <row r="7" spans="1:12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2" ht="32.25" customHeight="1" thickBot="1">
      <c r="A8" s="1418"/>
      <c r="B8" s="1418"/>
      <c r="C8" s="122" t="s">
        <v>6772</v>
      </c>
      <c r="D8" s="122" t="s">
        <v>7099</v>
      </c>
      <c r="E8" s="122" t="s">
        <v>6870</v>
      </c>
      <c r="F8" s="122" t="s">
        <v>6772</v>
      </c>
      <c r="G8" s="122" t="s">
        <v>7099</v>
      </c>
      <c r="H8" s="122" t="s">
        <v>6870</v>
      </c>
      <c r="I8" s="122" t="s">
        <v>6772</v>
      </c>
      <c r="J8" s="122" t="s">
        <v>7099</v>
      </c>
      <c r="K8" s="122" t="s">
        <v>6870</v>
      </c>
      <c r="L8" s="6" t="s">
        <v>6001</v>
      </c>
    </row>
    <row r="9" spans="1:12" ht="32.25" customHeight="1" thickTop="1">
      <c r="A9" s="49" t="s">
        <v>4100</v>
      </c>
      <c r="B9" s="50" t="s">
        <v>4101</v>
      </c>
      <c r="C9" s="268">
        <v>5052</v>
      </c>
      <c r="D9" s="268">
        <v>2835</v>
      </c>
      <c r="E9" s="920">
        <f>SUM(D9/C9*100)</f>
        <v>56.11638954869359</v>
      </c>
      <c r="F9" s="269"/>
      <c r="G9" s="269"/>
      <c r="H9" s="920" t="e">
        <f>SUM(G9/F9*100)</f>
        <v>#DIV/0!</v>
      </c>
      <c r="I9" s="169">
        <f t="shared" ref="I9:J14" si="0">C9+F9</f>
        <v>5052</v>
      </c>
      <c r="J9" s="169">
        <f t="shared" si="0"/>
        <v>2835</v>
      </c>
      <c r="K9" s="921">
        <f>SUM(J9/I9*100)</f>
        <v>56.11638954869359</v>
      </c>
    </row>
    <row r="10" spans="1:12" ht="34.5" customHeight="1">
      <c r="A10" s="49" t="s">
        <v>4102</v>
      </c>
      <c r="B10" s="50" t="s">
        <v>4103</v>
      </c>
      <c r="C10" s="270">
        <v>6606</v>
      </c>
      <c r="D10" s="270">
        <v>2888</v>
      </c>
      <c r="E10" s="271">
        <f t="shared" ref="E10:E21" si="1">SUM(D10/C10*100)</f>
        <v>43.717832273690583</v>
      </c>
      <c r="F10" s="272"/>
      <c r="G10" s="272"/>
      <c r="H10" s="271" t="e">
        <f t="shared" ref="H10:H15" si="2">SUM(G10/F10*100)</f>
        <v>#DIV/0!</v>
      </c>
      <c r="I10" s="173">
        <f t="shared" si="0"/>
        <v>6606</v>
      </c>
      <c r="J10" s="173">
        <f t="shared" si="0"/>
        <v>2888</v>
      </c>
      <c r="K10" s="273">
        <f t="shared" ref="K10:K15" si="3">SUM(J10/I10*100)</f>
        <v>43.717832273690583</v>
      </c>
    </row>
    <row r="11" spans="1:12" ht="11.1" customHeight="1">
      <c r="A11" s="274"/>
      <c r="B11" s="275"/>
      <c r="C11" s="195"/>
      <c r="D11" s="195"/>
      <c r="E11" s="271" t="e">
        <f t="shared" si="1"/>
        <v>#DIV/0!</v>
      </c>
      <c r="F11" s="195"/>
      <c r="G11" s="195"/>
      <c r="H11" s="271" t="e">
        <f t="shared" si="2"/>
        <v>#DIV/0!</v>
      </c>
      <c r="I11" s="173">
        <f t="shared" si="0"/>
        <v>0</v>
      </c>
      <c r="J11" s="173">
        <f t="shared" si="0"/>
        <v>0</v>
      </c>
      <c r="K11" s="273" t="e">
        <f t="shared" si="3"/>
        <v>#DIV/0!</v>
      </c>
    </row>
    <row r="12" spans="1:12" ht="11.1" customHeight="1">
      <c r="A12" s="274"/>
      <c r="B12" s="275"/>
      <c r="C12" s="195"/>
      <c r="D12" s="195"/>
      <c r="E12" s="271" t="e">
        <f t="shared" si="1"/>
        <v>#DIV/0!</v>
      </c>
      <c r="F12" s="195"/>
      <c r="G12" s="195"/>
      <c r="H12" s="271" t="e">
        <f t="shared" si="2"/>
        <v>#DIV/0!</v>
      </c>
      <c r="I12" s="173">
        <f t="shared" si="0"/>
        <v>0</v>
      </c>
      <c r="J12" s="173">
        <f t="shared" si="0"/>
        <v>0</v>
      </c>
      <c r="K12" s="273" t="e">
        <f t="shared" si="3"/>
        <v>#DIV/0!</v>
      </c>
    </row>
    <row r="13" spans="1:12" ht="11.1" customHeight="1">
      <c r="A13" s="274"/>
      <c r="B13" s="275"/>
      <c r="C13" s="195"/>
      <c r="D13" s="195"/>
      <c r="E13" s="271" t="e">
        <f t="shared" si="1"/>
        <v>#DIV/0!</v>
      </c>
      <c r="F13" s="195"/>
      <c r="G13" s="195"/>
      <c r="H13" s="271" t="e">
        <f t="shared" si="2"/>
        <v>#DIV/0!</v>
      </c>
      <c r="I13" s="173">
        <f t="shared" si="0"/>
        <v>0</v>
      </c>
      <c r="J13" s="173">
        <f t="shared" si="0"/>
        <v>0</v>
      </c>
      <c r="K13" s="273" t="e">
        <f t="shared" si="3"/>
        <v>#DIV/0!</v>
      </c>
    </row>
    <row r="14" spans="1:12" s="11" customFormat="1" ht="11.1" customHeight="1">
      <c r="A14" s="274"/>
      <c r="B14" s="275"/>
      <c r="C14" s="195"/>
      <c r="D14" s="195"/>
      <c r="E14" s="271" t="e">
        <f t="shared" si="1"/>
        <v>#DIV/0!</v>
      </c>
      <c r="F14" s="195"/>
      <c r="G14" s="195"/>
      <c r="H14" s="271" t="e">
        <f t="shared" si="2"/>
        <v>#DIV/0!</v>
      </c>
      <c r="I14" s="173">
        <f t="shared" si="0"/>
        <v>0</v>
      </c>
      <c r="J14" s="173">
        <f t="shared" si="0"/>
        <v>0</v>
      </c>
      <c r="K14" s="273" t="e">
        <f t="shared" si="3"/>
        <v>#DIV/0!</v>
      </c>
    </row>
    <row r="15" spans="1:12" s="11" customFormat="1" ht="17.25" customHeight="1">
      <c r="A15" s="276" t="s">
        <v>2783</v>
      </c>
      <c r="B15" s="277"/>
      <c r="C15" s="278">
        <f>SUM(C9:C12)</f>
        <v>11658</v>
      </c>
      <c r="D15" s="278">
        <f>SUM(D9:D12)</f>
        <v>5723</v>
      </c>
      <c r="E15" s="273">
        <f t="shared" si="1"/>
        <v>49.090753130897234</v>
      </c>
      <c r="F15" s="278">
        <f>SUM(F9:F12)</f>
        <v>0</v>
      </c>
      <c r="G15" s="278">
        <f>SUM(G9:G12)</f>
        <v>0</v>
      </c>
      <c r="H15" s="273" t="e">
        <f t="shared" si="2"/>
        <v>#DIV/0!</v>
      </c>
      <c r="I15" s="278">
        <f>SUM(C15+F15)</f>
        <v>11658</v>
      </c>
      <c r="J15" s="278">
        <f>SUM(D15+G15)</f>
        <v>5723</v>
      </c>
      <c r="K15" s="273">
        <f t="shared" si="3"/>
        <v>49.090753130897234</v>
      </c>
    </row>
    <row r="16" spans="1:12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1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278">
        <f t="shared" ref="I17:J21" si="4">SUM(C17+F17)</f>
        <v>0</v>
      </c>
      <c r="J17" s="278">
        <f t="shared" si="4"/>
        <v>0</v>
      </c>
      <c r="K17" s="273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271" t="e">
        <f t="shared" si="1"/>
        <v>#DIV/0!</v>
      </c>
      <c r="F18" s="195"/>
      <c r="G18" s="195"/>
      <c r="H18" s="271" t="e">
        <f>SUM(G18/F18*100)</f>
        <v>#DIV/0!</v>
      </c>
      <c r="I18" s="278">
        <f t="shared" si="4"/>
        <v>0</v>
      </c>
      <c r="J18" s="278">
        <f t="shared" si="4"/>
        <v>0</v>
      </c>
      <c r="K18" s="273" t="e">
        <f>SUM(J18/I18*100)</f>
        <v>#DIV/0!</v>
      </c>
    </row>
    <row r="19" spans="1:11" s="11" customFormat="1" ht="27" customHeight="1">
      <c r="A19" s="274"/>
      <c r="B19" s="275"/>
      <c r="C19" s="185"/>
      <c r="D19" s="185"/>
      <c r="E19" s="271" t="e">
        <f t="shared" si="1"/>
        <v>#DIV/0!</v>
      </c>
      <c r="F19" s="195"/>
      <c r="G19" s="195"/>
      <c r="H19" s="271" t="e">
        <f>SUM(G19/F19*100)</f>
        <v>#DIV/0!</v>
      </c>
      <c r="I19" s="278">
        <f t="shared" si="4"/>
        <v>0</v>
      </c>
      <c r="J19" s="278">
        <f t="shared" si="4"/>
        <v>0</v>
      </c>
      <c r="K19" s="273" t="e">
        <f>SUM(J19/I19*100)</f>
        <v>#DIV/0!</v>
      </c>
    </row>
    <row r="20" spans="1:11" s="11" customFormat="1" ht="18.75" customHeight="1">
      <c r="A20" s="276" t="s">
        <v>2783</v>
      </c>
      <c r="B20" s="277"/>
      <c r="C20" s="285">
        <f>SUM(C17:C19)</f>
        <v>0</v>
      </c>
      <c r="D20" s="285">
        <f>SUM(D17:D19)</f>
        <v>0</v>
      </c>
      <c r="E20" s="273" t="e">
        <f t="shared" si="1"/>
        <v>#DIV/0!</v>
      </c>
      <c r="F20" s="285">
        <f>SUM(F17:F19)</f>
        <v>0</v>
      </c>
      <c r="G20" s="285">
        <f>SUM(G17:G19)</f>
        <v>0</v>
      </c>
      <c r="H20" s="273" t="e">
        <f>SUM(G20/F20*100)</f>
        <v>#DIV/0!</v>
      </c>
      <c r="I20" s="278">
        <f t="shared" si="4"/>
        <v>0</v>
      </c>
      <c r="J20" s="278">
        <f t="shared" si="4"/>
        <v>0</v>
      </c>
      <c r="K20" s="273" t="e">
        <f>SUM(J20/I20*100)</f>
        <v>#DIV/0!</v>
      </c>
    </row>
    <row r="21" spans="1:11" ht="20.25" customHeight="1">
      <c r="A21" s="276" t="s">
        <v>4105</v>
      </c>
      <c r="B21" s="277"/>
      <c r="C21" s="286">
        <f>SUM(C15+C20)</f>
        <v>11658</v>
      </c>
      <c r="D21" s="286">
        <f>SUM(D15+D20)</f>
        <v>5723</v>
      </c>
      <c r="E21" s="273">
        <f t="shared" si="1"/>
        <v>49.090753130897234</v>
      </c>
      <c r="F21" s="286">
        <f>SUM(F15+F20)</f>
        <v>0</v>
      </c>
      <c r="G21" s="286">
        <f>SUM(G15+G20)</f>
        <v>0</v>
      </c>
      <c r="H21" s="273" t="e">
        <f>SUM(G21/F21*100)</f>
        <v>#DIV/0!</v>
      </c>
      <c r="I21" s="278">
        <f t="shared" si="4"/>
        <v>11658</v>
      </c>
      <c r="J21" s="278">
        <f t="shared" si="4"/>
        <v>5723</v>
      </c>
      <c r="K21" s="273">
        <f>SUM(J21/I21*100)</f>
        <v>49.090753130897234</v>
      </c>
    </row>
    <row r="22" spans="1:11" s="21" customFormat="1" ht="33.75" customHeight="1">
      <c r="A22" s="1448" t="s">
        <v>4106</v>
      </c>
      <c r="B22" s="1448"/>
      <c r="C22" s="1448"/>
      <c r="D22" s="1448"/>
      <c r="E22" s="1448"/>
      <c r="F22" s="1448"/>
      <c r="G22" s="1448"/>
      <c r="H22" s="1448"/>
      <c r="I22" s="1448"/>
      <c r="J22" s="1448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selection activeCell="K19" sqref="K19"/>
    </sheetView>
  </sheetViews>
  <sheetFormatPr defaultRowHeight="12.75"/>
  <cols>
    <col min="1" max="1" width="13.140625" style="6" customWidth="1"/>
    <col min="2" max="2" width="20" style="6" customWidth="1"/>
    <col min="3" max="5" width="9.5703125" style="6" customWidth="1"/>
    <col min="6" max="6" width="9" style="6" customWidth="1"/>
    <col min="7" max="8" width="9.7109375" style="6" customWidth="1"/>
    <col min="9" max="9" width="9.140625" style="6"/>
    <col min="10" max="10" width="9.710937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18">
        <v>6113079</v>
      </c>
      <c r="D2" s="116"/>
      <c r="E2" s="116"/>
      <c r="F2" s="116"/>
      <c r="G2" s="116"/>
      <c r="H2" s="116"/>
      <c r="I2" s="117"/>
    </row>
    <row r="3" spans="1:11">
      <c r="A3" s="114"/>
      <c r="B3" s="115"/>
      <c r="C3" s="69" t="s">
        <v>7097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4117</v>
      </c>
      <c r="D5" s="267"/>
      <c r="E5" s="267"/>
      <c r="F5" s="267"/>
      <c r="G5" s="80"/>
      <c r="H5" s="80"/>
      <c r="I5" s="119"/>
    </row>
    <row r="7" spans="1:11" ht="16.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1.5" customHeight="1" thickBot="1">
      <c r="A8" s="1418"/>
      <c r="B8" s="1418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6871</v>
      </c>
      <c r="H8" s="122" t="s">
        <v>6870</v>
      </c>
      <c r="I8" s="122" t="s">
        <v>6772</v>
      </c>
      <c r="J8" s="122" t="s">
        <v>6871</v>
      </c>
      <c r="K8" s="122" t="s">
        <v>6870</v>
      </c>
    </row>
    <row r="9" spans="1:11" ht="23.25" customHeight="1" thickTop="1">
      <c r="A9" s="49" t="s">
        <v>4100</v>
      </c>
      <c r="B9" s="291" t="s">
        <v>4101</v>
      </c>
      <c r="C9" s="268">
        <v>4607</v>
      </c>
      <c r="D9" s="268">
        <v>2612</v>
      </c>
      <c r="E9" s="920">
        <f>SUM(D9/C9*100)</f>
        <v>56.69633166919904</v>
      </c>
      <c r="F9" s="269"/>
      <c r="G9" s="269">
        <v>0</v>
      </c>
      <c r="H9" s="920" t="e">
        <f>SUM(G9/F9*100)</f>
        <v>#DIV/0!</v>
      </c>
      <c r="I9" s="169">
        <f t="shared" ref="I9:J12" si="0">C9+F9</f>
        <v>4607</v>
      </c>
      <c r="J9" s="169">
        <f t="shared" si="0"/>
        <v>2612</v>
      </c>
      <c r="K9" s="921">
        <f>SUM(J9/I9*100)</f>
        <v>56.69633166919904</v>
      </c>
    </row>
    <row r="10" spans="1:11" ht="27" customHeight="1">
      <c r="A10" s="49" t="s">
        <v>4102</v>
      </c>
      <c r="B10" s="50" t="s">
        <v>4103</v>
      </c>
      <c r="C10" s="270">
        <v>2079</v>
      </c>
      <c r="D10" s="270">
        <v>846</v>
      </c>
      <c r="E10" s="271">
        <f t="shared" ref="E10:E19" si="1">SUM(D10/C10*100)</f>
        <v>40.692640692640694</v>
      </c>
      <c r="F10" s="272"/>
      <c r="G10" s="272">
        <v>0</v>
      </c>
      <c r="H10" s="271" t="e">
        <f>SUM(G10/F10*100)</f>
        <v>#DIV/0!</v>
      </c>
      <c r="I10" s="173">
        <f t="shared" si="0"/>
        <v>2079</v>
      </c>
      <c r="J10" s="173">
        <f t="shared" si="0"/>
        <v>846</v>
      </c>
      <c r="K10" s="273">
        <f>SUM(J10/I10*100)</f>
        <v>40.692640692640694</v>
      </c>
    </row>
    <row r="11" spans="1:11" ht="24.75" customHeight="1">
      <c r="A11" s="49"/>
      <c r="B11" s="50"/>
      <c r="C11" s="195"/>
      <c r="D11" s="195"/>
      <c r="E11" s="271" t="e">
        <f t="shared" si="1"/>
        <v>#DIV/0!</v>
      </c>
      <c r="F11" s="195"/>
      <c r="G11" s="195"/>
      <c r="H11" s="271" t="e">
        <f>SUM(G11/F11*100)</f>
        <v>#DIV/0!</v>
      </c>
      <c r="I11" s="173">
        <f t="shared" si="0"/>
        <v>0</v>
      </c>
      <c r="J11" s="173">
        <f t="shared" si="0"/>
        <v>0</v>
      </c>
      <c r="K11" s="273" t="e">
        <f>SUM(J11/I11*100)</f>
        <v>#DIV/0!</v>
      </c>
    </row>
    <row r="12" spans="1:11" s="11" customFormat="1" ht="29.25" customHeight="1">
      <c r="A12" s="49"/>
      <c r="B12" s="50"/>
      <c r="C12" s="195"/>
      <c r="D12" s="195"/>
      <c r="E12" s="271" t="e">
        <f t="shared" si="1"/>
        <v>#DIV/0!</v>
      </c>
      <c r="F12" s="195"/>
      <c r="G12" s="195"/>
      <c r="H12" s="271" t="e">
        <f>SUM(G12/F12*100)</f>
        <v>#DIV/0!</v>
      </c>
      <c r="I12" s="173">
        <f t="shared" si="0"/>
        <v>0</v>
      </c>
      <c r="J12" s="173">
        <f t="shared" si="0"/>
        <v>0</v>
      </c>
      <c r="K12" s="273" t="e">
        <f>SUM(J12/I12*100)</f>
        <v>#DIV/0!</v>
      </c>
    </row>
    <row r="13" spans="1:11" s="11" customFormat="1" ht="15.75" customHeight="1">
      <c r="A13" s="276" t="s">
        <v>2783</v>
      </c>
      <c r="B13" s="295"/>
      <c r="C13" s="278">
        <f>SUM(C9:C12)</f>
        <v>6686</v>
      </c>
      <c r="D13" s="278">
        <f>SUM(D9:D12)</f>
        <v>3458</v>
      </c>
      <c r="E13" s="273">
        <f t="shared" si="1"/>
        <v>51.720011965300628</v>
      </c>
      <c r="F13" s="278">
        <f>SUM(F9:F10)</f>
        <v>0</v>
      </c>
      <c r="G13" s="278">
        <f>SUM(G9:G10)</f>
        <v>0</v>
      </c>
      <c r="H13" s="273" t="e">
        <f>SUM(G13/F13*100)</f>
        <v>#DIV/0!</v>
      </c>
      <c r="I13" s="278">
        <f>SUM(C13+F13)</f>
        <v>6686</v>
      </c>
      <c r="J13" s="278">
        <f>SUM(D13+G13)</f>
        <v>3458</v>
      </c>
      <c r="K13" s="273">
        <f>SUM(J13/I13*100)</f>
        <v>51.720011965300628</v>
      </c>
    </row>
    <row r="14" spans="1:11" s="11" customFormat="1" ht="12.75" customHeight="1">
      <c r="A14" s="279" t="s">
        <v>4104</v>
      </c>
      <c r="B14" s="280"/>
      <c r="C14" s="280"/>
      <c r="D14" s="280"/>
      <c r="E14" s="280"/>
      <c r="F14" s="280"/>
      <c r="G14" s="280"/>
      <c r="H14" s="280"/>
      <c r="I14" s="280"/>
      <c r="J14" s="281"/>
      <c r="K14" s="282"/>
    </row>
    <row r="15" spans="1:11" s="11" customFormat="1" ht="18.75" customHeight="1">
      <c r="A15" s="283" t="s">
        <v>4100</v>
      </c>
      <c r="B15" s="284" t="s">
        <v>4101</v>
      </c>
      <c r="C15" s="185"/>
      <c r="D15" s="185"/>
      <c r="E15" s="271" t="e">
        <f t="shared" si="1"/>
        <v>#DIV/0!</v>
      </c>
      <c r="F15" s="195"/>
      <c r="G15" s="195"/>
      <c r="H15" s="271" t="e">
        <f>SUM(G15/F15*100)</f>
        <v>#DIV/0!</v>
      </c>
      <c r="I15" s="278">
        <f t="shared" ref="I15:J19" si="2">SUM(C15+F15)</f>
        <v>0</v>
      </c>
      <c r="J15" s="278">
        <f t="shared" si="2"/>
        <v>0</v>
      </c>
      <c r="K15" s="273" t="e">
        <f>SUM(J15/I15*100)</f>
        <v>#DIV/0!</v>
      </c>
    </row>
    <row r="16" spans="1:11" s="11" customFormat="1" ht="25.5">
      <c r="A16" s="283" t="s">
        <v>4102</v>
      </c>
      <c r="B16" s="284" t="s">
        <v>4103</v>
      </c>
      <c r="C16" s="185"/>
      <c r="D16" s="185"/>
      <c r="E16" s="271" t="e">
        <f t="shared" si="1"/>
        <v>#DIV/0!</v>
      </c>
      <c r="F16" s="195"/>
      <c r="G16" s="195"/>
      <c r="H16" s="271" t="e">
        <f>SUM(G16/F16*100)</f>
        <v>#DIV/0!</v>
      </c>
      <c r="I16" s="278">
        <f t="shared" si="2"/>
        <v>0</v>
      </c>
      <c r="J16" s="278">
        <f t="shared" si="2"/>
        <v>0</v>
      </c>
      <c r="K16" s="273" t="e">
        <f>SUM(J16/I16*100)</f>
        <v>#DIV/0!</v>
      </c>
    </row>
    <row r="17" spans="1:11" s="11" customFormat="1" ht="9" customHeight="1">
      <c r="A17" s="274"/>
      <c r="B17" s="275"/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278">
        <f t="shared" si="2"/>
        <v>0</v>
      </c>
      <c r="J17" s="278">
        <f t="shared" si="2"/>
        <v>0</v>
      </c>
      <c r="K17" s="273" t="e">
        <f>SUM(J17/I17*100)</f>
        <v>#DIV/0!</v>
      </c>
    </row>
    <row r="18" spans="1:11" s="11" customFormat="1" ht="15" customHeight="1">
      <c r="A18" s="276" t="s">
        <v>2783</v>
      </c>
      <c r="B18" s="277"/>
      <c r="C18" s="285">
        <f>SUM(C15:C17)</f>
        <v>0</v>
      </c>
      <c r="D18" s="285">
        <f>SUM(D15:D17)</f>
        <v>0</v>
      </c>
      <c r="E18" s="273" t="e">
        <f t="shared" si="1"/>
        <v>#DIV/0!</v>
      </c>
      <c r="F18" s="285">
        <f>SUM(F15:F17)</f>
        <v>0</v>
      </c>
      <c r="G18" s="285">
        <f>SUM(G15:G17)</f>
        <v>0</v>
      </c>
      <c r="H18" s="273" t="e">
        <f>SUM(G18/F18*100)</f>
        <v>#DIV/0!</v>
      </c>
      <c r="I18" s="278">
        <f t="shared" si="2"/>
        <v>0</v>
      </c>
      <c r="J18" s="278">
        <f t="shared" si="2"/>
        <v>0</v>
      </c>
      <c r="K18" s="273" t="e">
        <f>SUM(J18/I18*100)</f>
        <v>#DIV/0!</v>
      </c>
    </row>
    <row r="19" spans="1:11" ht="19.5" customHeight="1">
      <c r="A19" s="276" t="s">
        <v>4105</v>
      </c>
      <c r="B19" s="277"/>
      <c r="C19" s="286">
        <f>SUM(C13+C18)</f>
        <v>6686</v>
      </c>
      <c r="D19" s="286">
        <f>SUM(D13+D18)</f>
        <v>3458</v>
      </c>
      <c r="E19" s="273">
        <f t="shared" si="1"/>
        <v>51.720011965300628</v>
      </c>
      <c r="F19" s="286">
        <f>SUM(F13+F18)</f>
        <v>0</v>
      </c>
      <c r="G19" s="286">
        <f>SUM(G13+G18)</f>
        <v>0</v>
      </c>
      <c r="H19" s="273" t="e">
        <f>SUM(G19/F19*100)</f>
        <v>#DIV/0!</v>
      </c>
      <c r="I19" s="278">
        <f t="shared" si="2"/>
        <v>6686</v>
      </c>
      <c r="J19" s="278">
        <f t="shared" si="2"/>
        <v>3458</v>
      </c>
      <c r="K19" s="273">
        <f>SUM(J19/I19*100)</f>
        <v>51.720011965300628</v>
      </c>
    </row>
    <row r="20" spans="1:11" s="21" customFormat="1" ht="24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1">
      <c r="A21" s="5"/>
      <c r="B21" s="5"/>
    </row>
    <row r="22" spans="1:11" ht="11.1" customHeight="1">
      <c r="A22" s="5"/>
      <c r="B22" s="5"/>
    </row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5">
    <mergeCell ref="I7:K7"/>
    <mergeCell ref="A7:A8"/>
    <mergeCell ref="B7:B8"/>
    <mergeCell ref="C7:E7"/>
    <mergeCell ref="F7:H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8"/>
  <sheetViews>
    <sheetView workbookViewId="0">
      <selection activeCell="L10" sqref="L10"/>
    </sheetView>
  </sheetViews>
  <sheetFormatPr defaultRowHeight="12.75"/>
  <cols>
    <col min="1" max="1" width="13.140625" style="6" customWidth="1"/>
    <col min="2" max="2" width="20" style="6" customWidth="1"/>
    <col min="3" max="3" width="9.5703125" style="6" customWidth="1"/>
    <col min="4" max="5" width="9.140625" style="6"/>
    <col min="6" max="6" width="10" style="6" customWidth="1"/>
    <col min="7" max="8" width="9.7109375" style="6" customWidth="1"/>
    <col min="9" max="9" width="10" style="6" customWidth="1"/>
    <col min="10" max="10" width="9.4257812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18">
        <v>6113079</v>
      </c>
      <c r="D2" s="116"/>
      <c r="E2" s="116"/>
      <c r="F2" s="116"/>
      <c r="G2" s="116"/>
      <c r="H2" s="116"/>
      <c r="I2" s="117"/>
    </row>
    <row r="3" spans="1:11">
      <c r="A3" s="114"/>
      <c r="B3" s="115"/>
      <c r="C3" s="69" t="s">
        <v>7100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4120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7094</v>
      </c>
      <c r="E8" s="122" t="s">
        <v>6870</v>
      </c>
      <c r="F8" s="122" t="s">
        <v>6772</v>
      </c>
      <c r="G8" s="122" t="s">
        <v>7094</v>
      </c>
      <c r="H8" s="122" t="s">
        <v>6870</v>
      </c>
      <c r="I8" s="122" t="s">
        <v>6772</v>
      </c>
      <c r="J8" s="122" t="s">
        <v>7094</v>
      </c>
      <c r="K8" s="122" t="s">
        <v>6870</v>
      </c>
    </row>
    <row r="9" spans="1:11" ht="32.25" customHeight="1" thickTop="1">
      <c r="A9" s="49" t="s">
        <v>4100</v>
      </c>
      <c r="B9" s="291" t="s">
        <v>4101</v>
      </c>
      <c r="C9" s="268">
        <v>2493</v>
      </c>
      <c r="D9" s="268">
        <v>1231</v>
      </c>
      <c r="E9" s="920">
        <f>SUM(D9/C9*100)</f>
        <v>49.378259125551544</v>
      </c>
      <c r="F9" s="269"/>
      <c r="G9" s="269"/>
      <c r="H9" s="920" t="e">
        <f>SUM(G9/F9*100)</f>
        <v>#DIV/0!</v>
      </c>
      <c r="I9" s="169">
        <f t="shared" ref="I9:J14" si="0">C9+F9</f>
        <v>2493</v>
      </c>
      <c r="J9" s="169">
        <f t="shared" si="0"/>
        <v>1231</v>
      </c>
      <c r="K9" s="921">
        <f>SUM(J9/I9*100)</f>
        <v>49.378259125551544</v>
      </c>
    </row>
    <row r="10" spans="1:11" ht="28.5" customHeight="1">
      <c r="A10" s="49" t="s">
        <v>4102</v>
      </c>
      <c r="B10" s="50" t="s">
        <v>4103</v>
      </c>
      <c r="C10" s="270">
        <v>1327</v>
      </c>
      <c r="D10" s="270">
        <v>562</v>
      </c>
      <c r="E10" s="271">
        <f t="shared" ref="E10:E21" si="1">SUM(D10/C10*100)</f>
        <v>42.351168048229084</v>
      </c>
      <c r="F10" s="272"/>
      <c r="G10" s="272"/>
      <c r="H10" s="271" t="e">
        <f t="shared" ref="H10:H15" si="2">SUM(G10/F10*100)</f>
        <v>#DIV/0!</v>
      </c>
      <c r="I10" s="173">
        <f t="shared" si="0"/>
        <v>1327</v>
      </c>
      <c r="J10" s="173">
        <f t="shared" si="0"/>
        <v>562</v>
      </c>
      <c r="K10" s="273">
        <f t="shared" ref="K10:K15" si="3">SUM(J10/I10*100)</f>
        <v>42.351168048229084</v>
      </c>
    </row>
    <row r="11" spans="1:11" ht="11.1" customHeight="1">
      <c r="A11" s="274"/>
      <c r="B11" s="292"/>
      <c r="C11" s="195"/>
      <c r="D11" s="195"/>
      <c r="E11" s="271" t="e">
        <f t="shared" si="1"/>
        <v>#DIV/0!</v>
      </c>
      <c r="F11" s="195"/>
      <c r="G11" s="195"/>
      <c r="H11" s="271" t="e">
        <f t="shared" si="2"/>
        <v>#DIV/0!</v>
      </c>
      <c r="I11" s="173">
        <f t="shared" si="0"/>
        <v>0</v>
      </c>
      <c r="J11" s="173">
        <f t="shared" si="0"/>
        <v>0</v>
      </c>
      <c r="K11" s="273" t="e">
        <f t="shared" si="3"/>
        <v>#DIV/0!</v>
      </c>
    </row>
    <row r="12" spans="1:11" ht="11.1" customHeight="1">
      <c r="A12" s="274"/>
      <c r="B12" s="275"/>
      <c r="C12" s="195"/>
      <c r="D12" s="195"/>
      <c r="E12" s="271" t="e">
        <f t="shared" si="1"/>
        <v>#DIV/0!</v>
      </c>
      <c r="F12" s="195"/>
      <c r="G12" s="195"/>
      <c r="H12" s="271" t="e">
        <f t="shared" si="2"/>
        <v>#DIV/0!</v>
      </c>
      <c r="I12" s="173">
        <f t="shared" si="0"/>
        <v>0</v>
      </c>
      <c r="J12" s="173">
        <f t="shared" si="0"/>
        <v>0</v>
      </c>
      <c r="K12" s="273" t="e">
        <f t="shared" si="3"/>
        <v>#DIV/0!</v>
      </c>
    </row>
    <row r="13" spans="1:11" ht="11.1" customHeight="1">
      <c r="A13" s="274"/>
      <c r="B13" s="275"/>
      <c r="C13" s="195"/>
      <c r="D13" s="195"/>
      <c r="E13" s="271" t="e">
        <f t="shared" si="1"/>
        <v>#DIV/0!</v>
      </c>
      <c r="F13" s="195"/>
      <c r="G13" s="195"/>
      <c r="H13" s="271" t="e">
        <f t="shared" si="2"/>
        <v>#DIV/0!</v>
      </c>
      <c r="I13" s="173">
        <f t="shared" si="0"/>
        <v>0</v>
      </c>
      <c r="J13" s="173">
        <f t="shared" si="0"/>
        <v>0</v>
      </c>
      <c r="K13" s="273" t="e">
        <f t="shared" si="3"/>
        <v>#DIV/0!</v>
      </c>
    </row>
    <row r="14" spans="1:11" s="11" customFormat="1" ht="11.1" customHeight="1">
      <c r="A14" s="274"/>
      <c r="B14" s="275"/>
      <c r="C14" s="195"/>
      <c r="D14" s="195"/>
      <c r="E14" s="271" t="e">
        <f t="shared" si="1"/>
        <v>#DIV/0!</v>
      </c>
      <c r="F14" s="195"/>
      <c r="G14" s="195"/>
      <c r="H14" s="271" t="e">
        <f t="shared" si="2"/>
        <v>#DIV/0!</v>
      </c>
      <c r="I14" s="173">
        <f t="shared" si="0"/>
        <v>0</v>
      </c>
      <c r="J14" s="173">
        <f t="shared" si="0"/>
        <v>0</v>
      </c>
      <c r="K14" s="273" t="e">
        <f t="shared" si="3"/>
        <v>#DIV/0!</v>
      </c>
    </row>
    <row r="15" spans="1:11" s="11" customFormat="1" ht="15.75" customHeight="1">
      <c r="A15" s="276" t="s">
        <v>2783</v>
      </c>
      <c r="B15" s="277"/>
      <c r="C15" s="278">
        <f>SUM(C9:C12)</f>
        <v>3820</v>
      </c>
      <c r="D15" s="278">
        <f>SUM(D9:D12)</f>
        <v>1793</v>
      </c>
      <c r="E15" s="273">
        <f t="shared" si="1"/>
        <v>46.937172774869111</v>
      </c>
      <c r="F15" s="278">
        <f>SUM(F9:F12)</f>
        <v>0</v>
      </c>
      <c r="G15" s="278">
        <f>SUM(G9:G12)</f>
        <v>0</v>
      </c>
      <c r="H15" s="273" t="e">
        <f t="shared" si="2"/>
        <v>#DIV/0!</v>
      </c>
      <c r="I15" s="278">
        <f>SUM(C15+F15)</f>
        <v>3820</v>
      </c>
      <c r="J15" s="278">
        <f>SUM(D15+G15)</f>
        <v>1793</v>
      </c>
      <c r="K15" s="273">
        <f t="shared" si="3"/>
        <v>46.937172774869111</v>
      </c>
    </row>
    <row r="16" spans="1:11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1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278">
        <f t="shared" ref="I17:J21" si="4">SUM(C17+F17)</f>
        <v>0</v>
      </c>
      <c r="J17" s="278">
        <f t="shared" si="4"/>
        <v>0</v>
      </c>
      <c r="K17" s="273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271" t="e">
        <f t="shared" si="1"/>
        <v>#DIV/0!</v>
      </c>
      <c r="F18" s="195"/>
      <c r="G18" s="195"/>
      <c r="H18" s="271" t="e">
        <f>SUM(G18/F18*100)</f>
        <v>#DIV/0!</v>
      </c>
      <c r="I18" s="278">
        <f t="shared" si="4"/>
        <v>0</v>
      </c>
      <c r="J18" s="278">
        <f t="shared" si="4"/>
        <v>0</v>
      </c>
      <c r="K18" s="273" t="e">
        <f>SUM(J18/I18*100)</f>
        <v>#DIV/0!</v>
      </c>
    </row>
    <row r="19" spans="1:11" s="11" customFormat="1" ht="14.25" customHeight="1">
      <c r="A19" s="274"/>
      <c r="B19" s="275"/>
      <c r="C19" s="185"/>
      <c r="D19" s="185"/>
      <c r="E19" s="271" t="e">
        <f t="shared" si="1"/>
        <v>#DIV/0!</v>
      </c>
      <c r="F19" s="195"/>
      <c r="G19" s="195"/>
      <c r="H19" s="271" t="e">
        <f>SUM(G19/F19*100)</f>
        <v>#DIV/0!</v>
      </c>
      <c r="I19" s="278">
        <f t="shared" si="4"/>
        <v>0</v>
      </c>
      <c r="J19" s="278">
        <f t="shared" si="4"/>
        <v>0</v>
      </c>
      <c r="K19" s="273" t="e">
        <f>SUM(J19/I19*100)</f>
        <v>#DIV/0!</v>
      </c>
    </row>
    <row r="20" spans="1:11" s="11" customFormat="1" ht="14.25" customHeight="1">
      <c r="A20" s="276" t="s">
        <v>2783</v>
      </c>
      <c r="B20" s="277"/>
      <c r="C20" s="285">
        <f>SUM(C17:C19)</f>
        <v>0</v>
      </c>
      <c r="D20" s="285">
        <f>SUM(D17:D19)</f>
        <v>0</v>
      </c>
      <c r="E20" s="273" t="e">
        <f t="shared" si="1"/>
        <v>#DIV/0!</v>
      </c>
      <c r="F20" s="285">
        <f>SUM(F17:F19)</f>
        <v>0</v>
      </c>
      <c r="G20" s="285">
        <f>SUM(G17:G19)</f>
        <v>0</v>
      </c>
      <c r="H20" s="273" t="e">
        <f>SUM(G20/F20*100)</f>
        <v>#DIV/0!</v>
      </c>
      <c r="I20" s="278">
        <f t="shared" si="4"/>
        <v>0</v>
      </c>
      <c r="J20" s="278">
        <f t="shared" si="4"/>
        <v>0</v>
      </c>
      <c r="K20" s="273" t="e">
        <f>SUM(J20/I20*100)</f>
        <v>#DIV/0!</v>
      </c>
    </row>
    <row r="21" spans="1:11" ht="16.5" customHeight="1">
      <c r="A21" s="276" t="s">
        <v>4105</v>
      </c>
      <c r="B21" s="277"/>
      <c r="C21" s="286">
        <f>SUM(C15+C20)</f>
        <v>3820</v>
      </c>
      <c r="D21" s="286">
        <f>SUM(D15+D20)</f>
        <v>1793</v>
      </c>
      <c r="E21" s="273">
        <f t="shared" si="1"/>
        <v>46.937172774869111</v>
      </c>
      <c r="F21" s="286">
        <f>SUM(F15+F20)</f>
        <v>0</v>
      </c>
      <c r="G21" s="286">
        <f>SUM(G15+G20)</f>
        <v>0</v>
      </c>
      <c r="H21" s="273" t="e">
        <f>SUM(G21/F21*100)</f>
        <v>#DIV/0!</v>
      </c>
      <c r="I21" s="278">
        <f t="shared" si="4"/>
        <v>3820</v>
      </c>
      <c r="J21" s="278">
        <f t="shared" si="4"/>
        <v>1793</v>
      </c>
      <c r="K21" s="273">
        <f>SUM(J21/I21*100)</f>
        <v>46.937172774869111</v>
      </c>
    </row>
    <row r="22" spans="1:11" ht="16.5" customHeight="1">
      <c r="A22" s="1453" t="s">
        <v>4106</v>
      </c>
      <c r="B22" s="1453"/>
      <c r="C22" s="1453"/>
      <c r="D22" s="1453"/>
      <c r="E22" s="1453"/>
      <c r="F22" s="1453"/>
      <c r="G22" s="1453"/>
      <c r="H22" s="1453"/>
      <c r="I22" s="1453"/>
      <c r="J22" s="1453"/>
    </row>
    <row r="23" spans="1:11" s="296" customFormat="1" ht="17.25" customHeight="1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1">
      <c r="A24" s="1453"/>
      <c r="B24" s="1453"/>
      <c r="C24" s="1453"/>
      <c r="D24" s="1453"/>
      <c r="E24" s="1453"/>
      <c r="F24" s="1453"/>
      <c r="G24" s="1453"/>
      <c r="H24" s="1453"/>
      <c r="I24" s="1453"/>
      <c r="J24" s="1453"/>
    </row>
    <row r="25" spans="1:11" ht="11.1" customHeight="1">
      <c r="A25" s="5"/>
      <c r="B25" s="5"/>
      <c r="C25" s="5"/>
      <c r="D25" s="5"/>
      <c r="E25" s="5"/>
      <c r="F25" s="5"/>
      <c r="G25" s="5"/>
      <c r="H25" s="5"/>
    </row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</sheetData>
  <mergeCells count="7">
    <mergeCell ref="A24:J24"/>
    <mergeCell ref="A7:A8"/>
    <mergeCell ref="B7:B8"/>
    <mergeCell ref="A22:J22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9"/>
  <sheetViews>
    <sheetView workbookViewId="0">
      <selection activeCell="M21" sqref="M21"/>
    </sheetView>
  </sheetViews>
  <sheetFormatPr defaultRowHeight="12.75"/>
  <cols>
    <col min="1" max="1" width="13.140625" style="6" customWidth="1"/>
    <col min="2" max="2" width="20" style="6" customWidth="1"/>
    <col min="3" max="3" width="9.28515625" style="6" customWidth="1"/>
    <col min="4" max="5" width="9.42578125" style="6" customWidth="1"/>
    <col min="6" max="6" width="8.85546875" style="6" customWidth="1"/>
    <col min="7" max="8" width="9.5703125" style="6" customWidth="1"/>
    <col min="9" max="9" width="8.85546875" style="6" customWidth="1"/>
    <col min="10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413">
        <v>6113079</v>
      </c>
      <c r="D2" s="1414"/>
      <c r="E2" s="113"/>
      <c r="F2" s="116"/>
      <c r="G2" s="116"/>
      <c r="H2" s="116"/>
      <c r="I2" s="117"/>
    </row>
    <row r="3" spans="1:11">
      <c r="A3" s="114"/>
      <c r="B3" s="115"/>
      <c r="C3" s="69" t="s">
        <v>7097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4121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7094</v>
      </c>
      <c r="E8" s="122" t="s">
        <v>6870</v>
      </c>
      <c r="F8" s="122" t="s">
        <v>6772</v>
      </c>
      <c r="G8" s="122" t="s">
        <v>7094</v>
      </c>
      <c r="H8" s="122" t="s">
        <v>6870</v>
      </c>
      <c r="I8" s="122" t="s">
        <v>6772</v>
      </c>
      <c r="J8" s="122" t="s">
        <v>7094</v>
      </c>
      <c r="K8" s="122" t="s">
        <v>6870</v>
      </c>
    </row>
    <row r="9" spans="1:11" ht="32.25" customHeight="1" thickTop="1">
      <c r="A9" s="49" t="s">
        <v>4100</v>
      </c>
      <c r="B9" s="291" t="s">
        <v>4101</v>
      </c>
      <c r="C9" s="270">
        <v>553</v>
      </c>
      <c r="D9" s="270">
        <v>437</v>
      </c>
      <c r="E9" s="926">
        <f>SUM(D9/C9*100)</f>
        <v>79.023508137432188</v>
      </c>
      <c r="F9" s="272"/>
      <c r="G9" s="272"/>
      <c r="H9" s="926" t="e">
        <f>SUM(G9/F9*100)</f>
        <v>#DIV/0!</v>
      </c>
      <c r="I9" s="173">
        <f t="shared" ref="I9:J14" si="0">C9+F9</f>
        <v>553</v>
      </c>
      <c r="J9" s="173">
        <f t="shared" si="0"/>
        <v>437</v>
      </c>
      <c r="K9" s="927">
        <f>SUM(J9/I9*100)</f>
        <v>79.023508137432188</v>
      </c>
    </row>
    <row r="10" spans="1:11" ht="34.5" customHeight="1">
      <c r="A10" s="49" t="s">
        <v>4102</v>
      </c>
      <c r="B10" s="50" t="s">
        <v>4103</v>
      </c>
      <c r="C10" s="270">
        <v>3160</v>
      </c>
      <c r="D10" s="270">
        <v>1492</v>
      </c>
      <c r="E10" s="926">
        <f t="shared" ref="E10:E21" si="1">SUM(D10/C10*100)</f>
        <v>47.215189873417721</v>
      </c>
      <c r="F10" s="272"/>
      <c r="G10" s="272"/>
      <c r="H10" s="926" t="e">
        <f t="shared" ref="H10:H15" si="2">SUM(G10/F10*100)</f>
        <v>#DIV/0!</v>
      </c>
      <c r="I10" s="173">
        <f t="shared" si="0"/>
        <v>3160</v>
      </c>
      <c r="J10" s="173">
        <f t="shared" si="0"/>
        <v>1492</v>
      </c>
      <c r="K10" s="927">
        <f t="shared" ref="K10:K15" si="3">SUM(J10/I10*100)</f>
        <v>47.215189873417721</v>
      </c>
    </row>
    <row r="11" spans="1:11" ht="11.1" customHeight="1">
      <c r="A11" s="274"/>
      <c r="B11" s="292"/>
      <c r="C11" s="195"/>
      <c r="D11" s="195"/>
      <c r="E11" s="926" t="e">
        <f t="shared" si="1"/>
        <v>#DIV/0!</v>
      </c>
      <c r="F11" s="195"/>
      <c r="G11" s="195"/>
      <c r="H11" s="926" t="e">
        <f t="shared" si="2"/>
        <v>#DIV/0!</v>
      </c>
      <c r="I11" s="173">
        <f t="shared" si="0"/>
        <v>0</v>
      </c>
      <c r="J11" s="173">
        <f t="shared" si="0"/>
        <v>0</v>
      </c>
      <c r="K11" s="927" t="e">
        <f t="shared" si="3"/>
        <v>#DIV/0!</v>
      </c>
    </row>
    <row r="12" spans="1:11" ht="11.1" customHeight="1">
      <c r="A12" s="274"/>
      <c r="B12" s="275"/>
      <c r="C12" s="195"/>
      <c r="D12" s="195"/>
      <c r="E12" s="926" t="e">
        <f t="shared" si="1"/>
        <v>#DIV/0!</v>
      </c>
      <c r="F12" s="195"/>
      <c r="G12" s="195"/>
      <c r="H12" s="926" t="e">
        <f t="shared" si="2"/>
        <v>#DIV/0!</v>
      </c>
      <c r="I12" s="173">
        <f t="shared" si="0"/>
        <v>0</v>
      </c>
      <c r="J12" s="173">
        <f t="shared" si="0"/>
        <v>0</v>
      </c>
      <c r="K12" s="927" t="e">
        <f t="shared" si="3"/>
        <v>#DIV/0!</v>
      </c>
    </row>
    <row r="13" spans="1:11" ht="11.1" customHeight="1">
      <c r="A13" s="274"/>
      <c r="B13" s="275"/>
      <c r="C13" s="195"/>
      <c r="D13" s="195"/>
      <c r="E13" s="926" t="e">
        <f t="shared" si="1"/>
        <v>#DIV/0!</v>
      </c>
      <c r="F13" s="195"/>
      <c r="G13" s="195"/>
      <c r="H13" s="926" t="e">
        <f t="shared" si="2"/>
        <v>#DIV/0!</v>
      </c>
      <c r="I13" s="173">
        <f t="shared" si="0"/>
        <v>0</v>
      </c>
      <c r="J13" s="173">
        <f t="shared" si="0"/>
        <v>0</v>
      </c>
      <c r="K13" s="927" t="e">
        <f t="shared" si="3"/>
        <v>#DIV/0!</v>
      </c>
    </row>
    <row r="14" spans="1:11" s="11" customFormat="1" ht="11.1" customHeight="1">
      <c r="A14" s="274"/>
      <c r="B14" s="275"/>
      <c r="C14" s="195"/>
      <c r="D14" s="195"/>
      <c r="E14" s="926" t="e">
        <f t="shared" si="1"/>
        <v>#DIV/0!</v>
      </c>
      <c r="F14" s="195"/>
      <c r="G14" s="195"/>
      <c r="H14" s="926" t="e">
        <f t="shared" si="2"/>
        <v>#DIV/0!</v>
      </c>
      <c r="I14" s="173">
        <f t="shared" si="0"/>
        <v>0</v>
      </c>
      <c r="J14" s="173">
        <f t="shared" si="0"/>
        <v>0</v>
      </c>
      <c r="K14" s="927" t="e">
        <f t="shared" si="3"/>
        <v>#DIV/0!</v>
      </c>
    </row>
    <row r="15" spans="1:11" s="11" customFormat="1" ht="18.75" customHeight="1">
      <c r="A15" s="276" t="s">
        <v>2783</v>
      </c>
      <c r="B15" s="295"/>
      <c r="C15" s="278">
        <f>SUM(C9:C12)</f>
        <v>3713</v>
      </c>
      <c r="D15" s="278">
        <f>SUM(D9:D12)</f>
        <v>1929</v>
      </c>
      <c r="E15" s="927">
        <f t="shared" si="1"/>
        <v>51.952598976568808</v>
      </c>
      <c r="F15" s="278">
        <f>SUM(F9:F12)</f>
        <v>0</v>
      </c>
      <c r="G15" s="278">
        <f>SUM(G9:G12)</f>
        <v>0</v>
      </c>
      <c r="H15" s="927" t="e">
        <f t="shared" si="2"/>
        <v>#DIV/0!</v>
      </c>
      <c r="I15" s="278">
        <f>SUM(C15+F15)</f>
        <v>3713</v>
      </c>
      <c r="J15" s="278">
        <f>SUM(D15+G15)</f>
        <v>1929</v>
      </c>
      <c r="K15" s="927">
        <f t="shared" si="3"/>
        <v>51.952598976568808</v>
      </c>
    </row>
    <row r="16" spans="1:11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1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926" t="e">
        <f t="shared" si="1"/>
        <v>#DIV/0!</v>
      </c>
      <c r="F17" s="195"/>
      <c r="G17" s="195"/>
      <c r="H17" s="926" t="e">
        <f>SUM(G17/F17*100)</f>
        <v>#DIV/0!</v>
      </c>
      <c r="I17" s="278">
        <f t="shared" ref="I17:J21" si="4">SUM(C17+F17)</f>
        <v>0</v>
      </c>
      <c r="J17" s="278">
        <f t="shared" si="4"/>
        <v>0</v>
      </c>
      <c r="K17" s="927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926" t="e">
        <f t="shared" si="1"/>
        <v>#DIV/0!</v>
      </c>
      <c r="F18" s="195"/>
      <c r="G18" s="195"/>
      <c r="H18" s="926" t="e">
        <f>SUM(G18/F18*100)</f>
        <v>#DIV/0!</v>
      </c>
      <c r="I18" s="278">
        <f t="shared" si="4"/>
        <v>0</v>
      </c>
      <c r="J18" s="278">
        <f t="shared" si="4"/>
        <v>0</v>
      </c>
      <c r="K18" s="927" t="e">
        <f>SUM(J18/I18*100)</f>
        <v>#DIV/0!</v>
      </c>
    </row>
    <row r="19" spans="1:11" s="11" customFormat="1" ht="27" customHeight="1">
      <c r="A19" s="274"/>
      <c r="B19" s="275"/>
      <c r="C19" s="185"/>
      <c r="D19" s="185"/>
      <c r="E19" s="926" t="e">
        <f t="shared" si="1"/>
        <v>#DIV/0!</v>
      </c>
      <c r="F19" s="195"/>
      <c r="G19" s="195"/>
      <c r="H19" s="926" t="e">
        <f>SUM(G19/F19*100)</f>
        <v>#DIV/0!</v>
      </c>
      <c r="I19" s="278">
        <f t="shared" si="4"/>
        <v>0</v>
      </c>
      <c r="J19" s="278">
        <f t="shared" si="4"/>
        <v>0</v>
      </c>
      <c r="K19" s="927" t="e">
        <f>SUM(J19/I19*100)</f>
        <v>#DIV/0!</v>
      </c>
    </row>
    <row r="20" spans="1:11" s="11" customFormat="1" ht="16.5" customHeight="1">
      <c r="A20" s="276" t="s">
        <v>2783</v>
      </c>
      <c r="B20" s="277"/>
      <c r="C20" s="285">
        <f>SUM(C17:C19)</f>
        <v>0</v>
      </c>
      <c r="D20" s="285">
        <f>SUM(D17:D19)</f>
        <v>0</v>
      </c>
      <c r="E20" s="927" t="e">
        <f t="shared" si="1"/>
        <v>#DIV/0!</v>
      </c>
      <c r="F20" s="285">
        <f>SUM(F17:F19)</f>
        <v>0</v>
      </c>
      <c r="G20" s="285">
        <f>SUM(G17:G19)</f>
        <v>0</v>
      </c>
      <c r="H20" s="927" t="e">
        <f>SUM(G20/F20*100)</f>
        <v>#DIV/0!</v>
      </c>
      <c r="I20" s="278">
        <f t="shared" si="4"/>
        <v>0</v>
      </c>
      <c r="J20" s="278">
        <f t="shared" si="4"/>
        <v>0</v>
      </c>
      <c r="K20" s="927" t="e">
        <f>SUM(J20/I20*100)</f>
        <v>#DIV/0!</v>
      </c>
    </row>
    <row r="21" spans="1:11" ht="18.75" customHeight="1">
      <c r="A21" s="276" t="s">
        <v>4105</v>
      </c>
      <c r="B21" s="277"/>
      <c r="C21" s="286">
        <f>SUM(C15+C20)</f>
        <v>3713</v>
      </c>
      <c r="D21" s="286">
        <f>SUM(D15+D20)</f>
        <v>1929</v>
      </c>
      <c r="E21" s="927">
        <f t="shared" si="1"/>
        <v>51.952598976568808</v>
      </c>
      <c r="F21" s="286">
        <f>SUM(F15+F20)</f>
        <v>0</v>
      </c>
      <c r="G21" s="286">
        <f>SUM(G15+G20)</f>
        <v>0</v>
      </c>
      <c r="H21" s="927" t="e">
        <f>SUM(G21/F21*100)</f>
        <v>#DIV/0!</v>
      </c>
      <c r="I21" s="278">
        <f t="shared" si="4"/>
        <v>3713</v>
      </c>
      <c r="J21" s="278">
        <f t="shared" si="4"/>
        <v>1929</v>
      </c>
      <c r="K21" s="927">
        <f>SUM(J21/I21*100)</f>
        <v>51.952598976568808</v>
      </c>
    </row>
    <row r="22" spans="1:11" ht="30" customHeight="1">
      <c r="A22" s="1448" t="s">
        <v>4106</v>
      </c>
      <c r="B22" s="1448"/>
      <c r="C22" s="1448"/>
      <c r="D22" s="1448"/>
      <c r="E22" s="1448"/>
      <c r="F22" s="1448"/>
      <c r="G22" s="1448"/>
      <c r="H22" s="1448"/>
      <c r="I22" s="1448"/>
      <c r="J22" s="1448"/>
    </row>
    <row r="23" spans="1:11" ht="18.7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s="21" customFormat="1" ht="10.5" customHeight="1">
      <c r="A24" s="1448"/>
      <c r="B24" s="1448"/>
      <c r="C24" s="1448"/>
      <c r="D24" s="1448"/>
      <c r="E24" s="1448"/>
      <c r="F24" s="1448"/>
      <c r="G24" s="1448"/>
      <c r="H24" s="1448"/>
      <c r="I24" s="1448"/>
      <c r="J24" s="1448"/>
    </row>
    <row r="25" spans="1:1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1" ht="11.1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</sheetData>
  <mergeCells count="8">
    <mergeCell ref="I7:K7"/>
    <mergeCell ref="C2:D2"/>
    <mergeCell ref="A24:J24"/>
    <mergeCell ref="A7:A8"/>
    <mergeCell ref="B7:B8"/>
    <mergeCell ref="A22:J22"/>
    <mergeCell ref="C7:E7"/>
    <mergeCell ref="F7:H7"/>
  </mergeCells>
  <phoneticPr fontId="44" type="noConversion"/>
  <pageMargins left="0.25" right="0.25" top="0.75" bottom="0.75" header="0.3" footer="0.3"/>
  <pageSetup paperSize="9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selection activeCell="M18" sqref="M18"/>
    </sheetView>
  </sheetViews>
  <sheetFormatPr defaultRowHeight="12.75"/>
  <cols>
    <col min="1" max="1" width="13.140625" style="6" customWidth="1"/>
    <col min="2" max="2" width="19.85546875" style="6" customWidth="1"/>
    <col min="3" max="3" width="9.5703125" style="6" customWidth="1"/>
    <col min="4" max="5" width="9.42578125" style="6" customWidth="1"/>
    <col min="6" max="6" width="9.140625" style="6"/>
    <col min="7" max="8" width="9.42578125" style="6" customWidth="1"/>
    <col min="9" max="9" width="10" style="6" customWidth="1"/>
    <col min="10" max="10" width="8.710937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18">
        <v>6113079</v>
      </c>
      <c r="D2" s="116"/>
      <c r="E2" s="116"/>
      <c r="F2" s="116"/>
      <c r="G2" s="116"/>
      <c r="H2" s="116"/>
      <c r="I2" s="117"/>
    </row>
    <row r="3" spans="1:11">
      <c r="A3" s="114"/>
      <c r="B3" s="115"/>
      <c r="C3" s="69" t="s">
        <v>7084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82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s="11" customFormat="1" ht="26.25" thickTop="1">
      <c r="A9" s="49" t="s">
        <v>4100</v>
      </c>
      <c r="B9" s="50" t="s">
        <v>4101</v>
      </c>
      <c r="C9" s="268">
        <v>2</v>
      </c>
      <c r="D9" s="268">
        <v>6</v>
      </c>
      <c r="E9" s="920">
        <f>SUM(D9/C9*100)</f>
        <v>300</v>
      </c>
      <c r="F9" s="269"/>
      <c r="G9" s="269"/>
      <c r="H9" s="920" t="e">
        <f>SUM(G9/F9*100)</f>
        <v>#DIV/0!</v>
      </c>
      <c r="I9" s="169">
        <f t="shared" ref="I9:J12" si="0">C9+F9</f>
        <v>2</v>
      </c>
      <c r="J9" s="169">
        <f t="shared" si="0"/>
        <v>6</v>
      </c>
      <c r="K9" s="921">
        <f>SUM(J9/I9*100)</f>
        <v>300</v>
      </c>
    </row>
    <row r="10" spans="1:11" ht="34.5" customHeight="1">
      <c r="A10" s="283" t="s">
        <v>4102</v>
      </c>
      <c r="B10" s="50" t="s">
        <v>4103</v>
      </c>
      <c r="C10" s="272">
        <v>51</v>
      </c>
      <c r="D10" s="272">
        <v>32</v>
      </c>
      <c r="E10" s="271">
        <f t="shared" ref="E10:E19" si="1">SUM(D10/C10*100)</f>
        <v>62.745098039215684</v>
      </c>
      <c r="F10" s="272"/>
      <c r="G10" s="272"/>
      <c r="H10" s="271" t="e">
        <f>SUM(G10/F10*100)</f>
        <v>#DIV/0!</v>
      </c>
      <c r="I10" s="173">
        <f t="shared" si="0"/>
        <v>51</v>
      </c>
      <c r="J10" s="173">
        <f t="shared" si="0"/>
        <v>32</v>
      </c>
      <c r="K10" s="273">
        <f>SUM(J10/I10*100)</f>
        <v>62.745098039215684</v>
      </c>
    </row>
    <row r="11" spans="1:11" ht="11.1" customHeight="1">
      <c r="A11" s="274"/>
      <c r="B11" s="275"/>
      <c r="C11" s="195"/>
      <c r="D11" s="195"/>
      <c r="E11" s="271" t="e">
        <f t="shared" si="1"/>
        <v>#DIV/0!</v>
      </c>
      <c r="F11" s="195"/>
      <c r="G11" s="195"/>
      <c r="H11" s="271" t="e">
        <f>SUM(G11/F11*100)</f>
        <v>#DIV/0!</v>
      </c>
      <c r="I11" s="173">
        <f t="shared" si="0"/>
        <v>0</v>
      </c>
      <c r="J11" s="173">
        <f t="shared" si="0"/>
        <v>0</v>
      </c>
      <c r="K11" s="273" t="e">
        <f>SUM(J11/I11*100)</f>
        <v>#DIV/0!</v>
      </c>
    </row>
    <row r="12" spans="1:11" s="11" customFormat="1" ht="11.1" customHeight="1">
      <c r="A12" s="274"/>
      <c r="B12" s="275"/>
      <c r="C12" s="195"/>
      <c r="D12" s="195"/>
      <c r="E12" s="271" t="e">
        <f t="shared" si="1"/>
        <v>#DIV/0!</v>
      </c>
      <c r="F12" s="195"/>
      <c r="G12" s="195"/>
      <c r="H12" s="271" t="e">
        <f>SUM(G12/F12*100)</f>
        <v>#DIV/0!</v>
      </c>
      <c r="I12" s="173">
        <f t="shared" si="0"/>
        <v>0</v>
      </c>
      <c r="J12" s="173">
        <f t="shared" si="0"/>
        <v>0</v>
      </c>
      <c r="K12" s="273" t="e">
        <f>SUM(J12/I12*100)</f>
        <v>#DIV/0!</v>
      </c>
    </row>
    <row r="13" spans="1:11" s="11" customFormat="1" ht="17.25" customHeight="1">
      <c r="A13" s="276" t="s">
        <v>2783</v>
      </c>
      <c r="B13" s="295"/>
      <c r="C13" s="278">
        <f>SUM(C9:C10)</f>
        <v>53</v>
      </c>
      <c r="D13" s="278">
        <f>SUM(D9:D10)</f>
        <v>38</v>
      </c>
      <c r="E13" s="273">
        <f t="shared" si="1"/>
        <v>71.698113207547166</v>
      </c>
      <c r="F13" s="278">
        <f>SUM(F9:F10)</f>
        <v>0</v>
      </c>
      <c r="G13" s="278">
        <f>SUM(G9:G10)</f>
        <v>0</v>
      </c>
      <c r="H13" s="273" t="e">
        <f>SUM(G13/F13*100)</f>
        <v>#DIV/0!</v>
      </c>
      <c r="I13" s="278">
        <f>SUM(C13+F13)</f>
        <v>53</v>
      </c>
      <c r="J13" s="278">
        <f>SUM(D13+G13)</f>
        <v>38</v>
      </c>
      <c r="K13" s="273">
        <f>SUM(J13/I13*100)</f>
        <v>71.698113207547166</v>
      </c>
    </row>
    <row r="14" spans="1:11" s="11" customFormat="1" ht="12.75" customHeight="1">
      <c r="A14" s="279" t="s">
        <v>4104</v>
      </c>
      <c r="B14" s="280"/>
      <c r="C14" s="280"/>
      <c r="D14" s="280"/>
      <c r="E14" s="280"/>
      <c r="F14" s="280"/>
      <c r="G14" s="280"/>
      <c r="H14" s="280"/>
      <c r="I14" s="280"/>
      <c r="J14" s="281"/>
      <c r="K14" s="282"/>
    </row>
    <row r="15" spans="1:11" s="11" customFormat="1" ht="17.25" customHeight="1">
      <c r="A15" s="283" t="s">
        <v>4100</v>
      </c>
      <c r="B15" s="284" t="s">
        <v>4101</v>
      </c>
      <c r="C15" s="185"/>
      <c r="D15" s="185"/>
      <c r="E15" s="271" t="e">
        <f t="shared" si="1"/>
        <v>#DIV/0!</v>
      </c>
      <c r="F15" s="195"/>
      <c r="G15" s="195"/>
      <c r="H15" s="271" t="e">
        <f>SUM(G15/F15*100)</f>
        <v>#DIV/0!</v>
      </c>
      <c r="I15" s="278">
        <f t="shared" ref="I15:J19" si="2">SUM(C15+F15)</f>
        <v>0</v>
      </c>
      <c r="J15" s="278">
        <f t="shared" si="2"/>
        <v>0</v>
      </c>
      <c r="K15" s="273" t="e">
        <f>SUM(J15/I15*100)</f>
        <v>#DIV/0!</v>
      </c>
    </row>
    <row r="16" spans="1:11" s="11" customFormat="1" ht="25.5">
      <c r="A16" s="283" t="s">
        <v>4102</v>
      </c>
      <c r="B16" s="284" t="s">
        <v>4103</v>
      </c>
      <c r="C16" s="185"/>
      <c r="D16" s="185"/>
      <c r="E16" s="271" t="e">
        <f t="shared" si="1"/>
        <v>#DIV/0!</v>
      </c>
      <c r="F16" s="195"/>
      <c r="G16" s="195"/>
      <c r="H16" s="271" t="e">
        <f>SUM(G16/F16*100)</f>
        <v>#DIV/0!</v>
      </c>
      <c r="I16" s="278">
        <f t="shared" si="2"/>
        <v>0</v>
      </c>
      <c r="J16" s="278">
        <f t="shared" si="2"/>
        <v>0</v>
      </c>
      <c r="K16" s="273" t="e">
        <f>SUM(J16/I16*100)</f>
        <v>#DIV/0!</v>
      </c>
    </row>
    <row r="17" spans="1:11" s="11" customFormat="1" ht="12" customHeight="1">
      <c r="A17" s="274"/>
      <c r="B17" s="275"/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278">
        <f t="shared" si="2"/>
        <v>0</v>
      </c>
      <c r="J17" s="278">
        <f t="shared" si="2"/>
        <v>0</v>
      </c>
      <c r="K17" s="273" t="e">
        <f>SUM(J17/I17*100)</f>
        <v>#DIV/0!</v>
      </c>
    </row>
    <row r="18" spans="1:11" s="11" customFormat="1" ht="16.5" customHeight="1">
      <c r="A18" s="276" t="s">
        <v>2783</v>
      </c>
      <c r="B18" s="277"/>
      <c r="C18" s="285">
        <f>SUM(C15:C17)</f>
        <v>0</v>
      </c>
      <c r="D18" s="285">
        <f>SUM(D15:D17)</f>
        <v>0</v>
      </c>
      <c r="E18" s="273" t="e">
        <f t="shared" si="1"/>
        <v>#DIV/0!</v>
      </c>
      <c r="F18" s="285">
        <f>SUM(F15:F17)</f>
        <v>0</v>
      </c>
      <c r="G18" s="285">
        <f>SUM(G15:G17)</f>
        <v>0</v>
      </c>
      <c r="H18" s="273" t="e">
        <f>SUM(G18/F18*100)</f>
        <v>#DIV/0!</v>
      </c>
      <c r="I18" s="278">
        <f t="shared" si="2"/>
        <v>0</v>
      </c>
      <c r="J18" s="278">
        <f t="shared" si="2"/>
        <v>0</v>
      </c>
      <c r="K18" s="273" t="e">
        <f>SUM(J18/I18*100)</f>
        <v>#DIV/0!</v>
      </c>
    </row>
    <row r="19" spans="1:11" ht="18.75" customHeight="1">
      <c r="A19" s="276" t="s">
        <v>4105</v>
      </c>
      <c r="B19" s="277"/>
      <c r="C19" s="286">
        <f>SUM(C13+C18)</f>
        <v>53</v>
      </c>
      <c r="D19" s="286">
        <f>SUM(D13+D18)</f>
        <v>38</v>
      </c>
      <c r="E19" s="273">
        <f t="shared" si="1"/>
        <v>71.698113207547166</v>
      </c>
      <c r="F19" s="286">
        <f>SUM(F13+F18)</f>
        <v>0</v>
      </c>
      <c r="G19" s="286">
        <f>SUM(G13+G18)</f>
        <v>0</v>
      </c>
      <c r="H19" s="273" t="e">
        <f>SUM(G19/F19*100)</f>
        <v>#DIV/0!</v>
      </c>
      <c r="I19" s="278">
        <f t="shared" si="2"/>
        <v>53</v>
      </c>
      <c r="J19" s="278">
        <f t="shared" si="2"/>
        <v>38</v>
      </c>
      <c r="K19" s="273">
        <f>SUM(J19/I19*100)</f>
        <v>71.698113207547166</v>
      </c>
    </row>
    <row r="20" spans="1:11" s="21" customFormat="1">
      <c r="A20" s="1448" t="s">
        <v>4106</v>
      </c>
      <c r="B20" s="1448"/>
      <c r="C20" s="1448"/>
      <c r="D20" s="1448"/>
      <c r="E20" s="1448"/>
      <c r="F20" s="1448"/>
      <c r="G20" s="1448"/>
      <c r="H20" s="1448"/>
      <c r="I20" s="1448"/>
      <c r="J20" s="1448"/>
    </row>
    <row r="21" spans="1:11">
      <c r="A21" s="5"/>
      <c r="B21" s="5"/>
      <c r="C21" s="5"/>
      <c r="D21" s="5"/>
      <c r="E21" s="5"/>
      <c r="F21" s="5"/>
      <c r="G21" s="5"/>
      <c r="H21" s="5"/>
      <c r="I21" s="5"/>
    </row>
    <row r="22" spans="1:11" ht="27" customHeight="1"/>
    <row r="23" spans="1:11" ht="11.1" customHeight="1"/>
    <row r="24" spans="1:11" ht="11.1" customHeight="1"/>
    <row r="25" spans="1:11" ht="10.5" customHeight="1"/>
    <row r="27" spans="1:11" ht="10.5" hidden="1" customHeight="1"/>
    <row r="28" spans="1:11" ht="10.5" hidden="1" customHeight="1"/>
    <row r="29" spans="1:11" ht="10.5" hidden="1" customHeight="1"/>
    <row r="30" spans="1:11" ht="10.5" hidden="1" customHeight="1"/>
    <row r="31" spans="1:11" ht="10.5" hidden="1" customHeight="1"/>
    <row r="32" spans="1:11" ht="10.5" hidden="1" customHeight="1"/>
    <row r="33" ht="10.5" hidden="1" customHeight="1"/>
    <row r="34" ht="10.5" hidden="1" customHeight="1"/>
    <row r="35" ht="10.5" hidden="1" customHeight="1"/>
    <row r="36" ht="10.5" hidden="1" customHeight="1"/>
    <row r="37" ht="10.5" hidden="1" customHeight="1"/>
    <row r="38" ht="10.5" hidden="1" customHeight="1"/>
    <row r="39" ht="10.5" hidden="1" customHeight="1"/>
    <row r="40" ht="10.5" hidden="1" customHeight="1"/>
    <row r="41" ht="10.5" hidden="1" customHeight="1"/>
    <row r="42" ht="10.5" hidden="1" customHeight="1"/>
    <row r="43" ht="10.5" hidden="1" customHeight="1"/>
    <row r="44" ht="10.5" hidden="1" customHeight="1"/>
    <row r="45" ht="10.5" hidden="1" customHeight="1"/>
    <row r="46" ht="10.5" hidden="1" customHeight="1"/>
    <row r="47" ht="10.5" hidden="1" customHeight="1"/>
    <row r="48" ht="10.5" hidden="1" customHeight="1"/>
    <row r="49" ht="10.5" hidden="1" customHeight="1"/>
    <row r="50" ht="10.5" hidden="1" customHeight="1"/>
    <row r="51" ht="10.5" hidden="1" customHeight="1"/>
    <row r="52" ht="10.5" hidden="1" customHeight="1"/>
    <row r="53" ht="10.5" hidden="1" customHeight="1"/>
    <row r="54" ht="10.5" hidden="1" customHeight="1"/>
    <row r="55" ht="10.5" hidden="1" customHeight="1"/>
    <row r="56" ht="10.5" hidden="1" customHeight="1"/>
    <row r="57" ht="10.5" hidden="1" customHeight="1"/>
    <row r="58" ht="10.5" hidden="1" customHeight="1"/>
    <row r="59" ht="10.5" hidden="1" customHeight="1"/>
    <row r="60" ht="10.5" hidden="1" customHeight="1"/>
    <row r="61" ht="10.5" hidden="1" customHeight="1"/>
    <row r="65" ht="9.75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0.5" customHeight="1"/>
    <row r="82" ht="10.5" customHeight="1"/>
    <row r="83" ht="9.75" customHeight="1"/>
    <row r="84" ht="10.5" hidden="1" customHeight="1"/>
    <row r="85" ht="10.5" hidden="1" customHeight="1"/>
    <row r="86" ht="10.5" hidden="1" customHeight="1"/>
    <row r="87" ht="10.5" hidden="1" customHeight="1"/>
    <row r="88" ht="10.5" hidden="1" customHeight="1"/>
    <row r="89" ht="10.5" hidden="1" customHeight="1"/>
    <row r="90" ht="24.75" hidden="1" customHeight="1"/>
    <row r="91" ht="24.75" hidden="1" customHeight="1"/>
    <row r="92" ht="24.75" hidden="1" customHeight="1"/>
    <row r="93" ht="24.75" hidden="1" customHeight="1"/>
    <row r="94" ht="24.75" hidden="1" customHeight="1"/>
    <row r="95" ht="24.75" hidden="1" customHeight="1"/>
    <row r="96" ht="24.75" hidden="1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1.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6">
    <mergeCell ref="A20:J20"/>
    <mergeCell ref="A7:A8"/>
    <mergeCell ref="B7:B8"/>
    <mergeCell ref="C7:E7"/>
    <mergeCell ref="F7:H7"/>
    <mergeCell ref="I7:K7"/>
  </mergeCells>
  <phoneticPr fontId="44" type="noConversion"/>
  <pageMargins left="0.71" right="0.71" top="0.75" bottom="0.75" header="0.31" footer="0.31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L11" sqref="L11"/>
    </sheetView>
  </sheetViews>
  <sheetFormatPr defaultRowHeight="12.75"/>
  <cols>
    <col min="1" max="1" width="13.140625" style="6" customWidth="1"/>
    <col min="2" max="2" width="28.140625" style="6" customWidth="1"/>
    <col min="3" max="3" width="9.7109375" style="6" customWidth="1"/>
    <col min="4" max="5" width="9.5703125" style="6" customWidth="1"/>
    <col min="6" max="6" width="9.140625" style="6"/>
    <col min="7" max="8" width="9.28515625" style="6" customWidth="1"/>
    <col min="9" max="9" width="9.5703125" style="6" customWidth="1"/>
    <col min="10" max="10" width="9.4257812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 ht="15">
      <c r="A2" s="114"/>
      <c r="B2" s="115" t="s">
        <v>1244</v>
      </c>
      <c r="C2" s="1454">
        <v>6113079</v>
      </c>
      <c r="D2" s="1455"/>
      <c r="E2" s="875"/>
      <c r="F2" s="116"/>
      <c r="G2" s="116"/>
      <c r="H2" s="116"/>
      <c r="I2" s="117"/>
    </row>
    <row r="3" spans="1:11">
      <c r="A3" s="114"/>
      <c r="B3" s="115"/>
      <c r="C3" s="69" t="s">
        <v>7084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4122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7094</v>
      </c>
      <c r="E8" s="122" t="s">
        <v>6870</v>
      </c>
      <c r="F8" s="122" t="s">
        <v>6772</v>
      </c>
      <c r="G8" s="122" t="s">
        <v>7094</v>
      </c>
      <c r="H8" s="122" t="s">
        <v>6870</v>
      </c>
      <c r="I8" s="122" t="s">
        <v>6772</v>
      </c>
      <c r="J8" s="122" t="s">
        <v>7094</v>
      </c>
      <c r="K8" s="122" t="s">
        <v>6870</v>
      </c>
    </row>
    <row r="9" spans="1:11" ht="32.25" customHeight="1" thickTop="1">
      <c r="A9" s="52" t="s">
        <v>4100</v>
      </c>
      <c r="B9" s="297" t="s">
        <v>4101</v>
      </c>
      <c r="C9" s="269">
        <v>8294</v>
      </c>
      <c r="D9" s="269">
        <v>5288</v>
      </c>
      <c r="E9" s="920">
        <f>SUM(D9/C9*100)</f>
        <v>63.756932722449967</v>
      </c>
      <c r="F9" s="269"/>
      <c r="G9" s="269"/>
      <c r="H9" s="920" t="e">
        <f>SUM(G9/F9*100)</f>
        <v>#DIV/0!</v>
      </c>
      <c r="I9" s="169">
        <f t="shared" ref="I9:J14" si="0">C9+F9</f>
        <v>8294</v>
      </c>
      <c r="J9" s="873">
        <f t="shared" si="0"/>
        <v>5288</v>
      </c>
      <c r="K9" s="921">
        <f>SUM(J9/I9*100)</f>
        <v>63.756932722449967</v>
      </c>
    </row>
    <row r="10" spans="1:11" ht="34.5" customHeight="1">
      <c r="A10" s="52" t="s">
        <v>4102</v>
      </c>
      <c r="B10" s="298" t="s">
        <v>4103</v>
      </c>
      <c r="C10" s="272">
        <v>3438</v>
      </c>
      <c r="D10" s="272">
        <v>1758</v>
      </c>
      <c r="E10" s="271">
        <f t="shared" ref="E10:E21" si="1">SUM(D10/C10*100)</f>
        <v>51.134380453752179</v>
      </c>
      <c r="F10" s="272"/>
      <c r="G10" s="272"/>
      <c r="H10" s="271" t="e">
        <f t="shared" ref="H10:H15" si="2">SUM(G10/F10*100)</f>
        <v>#DIV/0!</v>
      </c>
      <c r="I10" s="173">
        <f t="shared" si="0"/>
        <v>3438</v>
      </c>
      <c r="J10" s="299">
        <f t="shared" si="0"/>
        <v>1758</v>
      </c>
      <c r="K10" s="273">
        <f t="shared" ref="K10:K15" si="3">SUM(J10/I10*100)</f>
        <v>51.134380453752179</v>
      </c>
    </row>
    <row r="11" spans="1:11" ht="51" customHeight="1">
      <c r="A11" s="52" t="s">
        <v>4108</v>
      </c>
      <c r="B11" s="298" t="s">
        <v>4109</v>
      </c>
      <c r="C11" s="272">
        <v>4</v>
      </c>
      <c r="D11" s="272"/>
      <c r="E11" s="271">
        <f t="shared" si="1"/>
        <v>0</v>
      </c>
      <c r="F11" s="272"/>
      <c r="G11" s="272"/>
      <c r="H11" s="271" t="e">
        <f t="shared" si="2"/>
        <v>#DIV/0!</v>
      </c>
      <c r="I11" s="173">
        <f t="shared" si="0"/>
        <v>4</v>
      </c>
      <c r="J11" s="299">
        <f t="shared" si="0"/>
        <v>0</v>
      </c>
      <c r="K11" s="273">
        <f t="shared" si="3"/>
        <v>0</v>
      </c>
    </row>
    <row r="12" spans="1:11" ht="11.1" customHeight="1">
      <c r="A12" s="274"/>
      <c r="B12" s="292"/>
      <c r="C12" s="185"/>
      <c r="D12" s="185"/>
      <c r="E12" s="271" t="e">
        <f t="shared" si="1"/>
        <v>#DIV/0!</v>
      </c>
      <c r="F12" s="185"/>
      <c r="G12" s="185"/>
      <c r="H12" s="271" t="e">
        <f t="shared" si="2"/>
        <v>#DIV/0!</v>
      </c>
      <c r="I12" s="173">
        <f t="shared" si="0"/>
        <v>0</v>
      </c>
      <c r="J12" s="299">
        <f t="shared" si="0"/>
        <v>0</v>
      </c>
      <c r="K12" s="273" t="e">
        <f t="shared" si="3"/>
        <v>#DIV/0!</v>
      </c>
    </row>
    <row r="13" spans="1:11" ht="11.1" customHeight="1">
      <c r="A13" s="274"/>
      <c r="B13" s="275"/>
      <c r="C13" s="185"/>
      <c r="D13" s="185"/>
      <c r="E13" s="271" t="e">
        <f t="shared" si="1"/>
        <v>#DIV/0!</v>
      </c>
      <c r="F13" s="185"/>
      <c r="G13" s="185"/>
      <c r="H13" s="271" t="e">
        <f t="shared" si="2"/>
        <v>#DIV/0!</v>
      </c>
      <c r="I13" s="173">
        <f t="shared" si="0"/>
        <v>0</v>
      </c>
      <c r="J13" s="299">
        <f t="shared" si="0"/>
        <v>0</v>
      </c>
      <c r="K13" s="273" t="e">
        <f t="shared" si="3"/>
        <v>#DIV/0!</v>
      </c>
    </row>
    <row r="14" spans="1:11" s="11" customFormat="1" ht="11.1" customHeight="1">
      <c r="A14" s="274"/>
      <c r="B14" s="275"/>
      <c r="C14" s="185"/>
      <c r="D14" s="185"/>
      <c r="E14" s="271" t="e">
        <f t="shared" si="1"/>
        <v>#DIV/0!</v>
      </c>
      <c r="F14" s="185"/>
      <c r="G14" s="185"/>
      <c r="H14" s="271" t="e">
        <f t="shared" si="2"/>
        <v>#DIV/0!</v>
      </c>
      <c r="I14" s="173">
        <f t="shared" si="0"/>
        <v>0</v>
      </c>
      <c r="J14" s="299">
        <f t="shared" si="0"/>
        <v>0</v>
      </c>
      <c r="K14" s="273" t="e">
        <f t="shared" si="3"/>
        <v>#DIV/0!</v>
      </c>
    </row>
    <row r="15" spans="1:11" s="11" customFormat="1" ht="18.75" customHeight="1">
      <c r="A15" s="299" t="s">
        <v>2783</v>
      </c>
      <c r="B15" s="285"/>
      <c r="C15" s="288">
        <f>SUM(C9:C12)</f>
        <v>11736</v>
      </c>
      <c r="D15" s="288">
        <f>SUM(D9:D12)</f>
        <v>7046</v>
      </c>
      <c r="E15" s="273">
        <f t="shared" si="1"/>
        <v>60.037491479209272</v>
      </c>
      <c r="F15" s="288">
        <f>SUM(F9:F12)</f>
        <v>0</v>
      </c>
      <c r="G15" s="288">
        <f>SUM(G9:G12)</f>
        <v>0</v>
      </c>
      <c r="H15" s="273" t="e">
        <f t="shared" si="2"/>
        <v>#DIV/0!</v>
      </c>
      <c r="I15" s="288">
        <f>SUM(C15+F15)</f>
        <v>11736</v>
      </c>
      <c r="J15" s="929">
        <f>SUM(D15+G15)</f>
        <v>7046</v>
      </c>
      <c r="K15" s="273">
        <f t="shared" si="3"/>
        <v>60.037491479209272</v>
      </c>
    </row>
    <row r="16" spans="1:11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288">
        <f t="shared" ref="I17:J21" si="4">SUM(C17+F17)</f>
        <v>0</v>
      </c>
      <c r="J17" s="929">
        <f t="shared" si="4"/>
        <v>0</v>
      </c>
      <c r="K17" s="273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271" t="e">
        <f t="shared" si="1"/>
        <v>#DIV/0!</v>
      </c>
      <c r="F18" s="195"/>
      <c r="G18" s="195"/>
      <c r="H18" s="271" t="e">
        <f>SUM(G18/F18*100)</f>
        <v>#DIV/0!</v>
      </c>
      <c r="I18" s="288">
        <f t="shared" si="4"/>
        <v>0</v>
      </c>
      <c r="J18" s="929">
        <f t="shared" si="4"/>
        <v>0</v>
      </c>
      <c r="K18" s="273" t="e">
        <f>SUM(J18/I18*100)</f>
        <v>#DIV/0!</v>
      </c>
    </row>
    <row r="19" spans="1:11" s="11" customFormat="1" ht="27" customHeight="1">
      <c r="A19" s="274"/>
      <c r="B19" s="275"/>
      <c r="C19" s="185"/>
      <c r="D19" s="185"/>
      <c r="E19" s="271" t="e">
        <f t="shared" si="1"/>
        <v>#DIV/0!</v>
      </c>
      <c r="F19" s="195"/>
      <c r="G19" s="195"/>
      <c r="H19" s="271" t="e">
        <f>SUM(G19/F19*100)</f>
        <v>#DIV/0!</v>
      </c>
      <c r="I19" s="288">
        <f t="shared" si="4"/>
        <v>0</v>
      </c>
      <c r="J19" s="929">
        <f t="shared" si="4"/>
        <v>0</v>
      </c>
      <c r="K19" s="273" t="e">
        <f>SUM(J19/I19*100)</f>
        <v>#DIV/0!</v>
      </c>
    </row>
    <row r="20" spans="1:11" s="11" customFormat="1" ht="15" customHeight="1">
      <c r="A20" s="276" t="s">
        <v>2783</v>
      </c>
      <c r="B20" s="277"/>
      <c r="C20" s="285">
        <f>SUM(C17:C19)</f>
        <v>0</v>
      </c>
      <c r="D20" s="285">
        <f>SUM(D17:D19)</f>
        <v>0</v>
      </c>
      <c r="E20" s="273" t="e">
        <f t="shared" si="1"/>
        <v>#DIV/0!</v>
      </c>
      <c r="F20" s="285">
        <f>SUM(F17:F19)</f>
        <v>0</v>
      </c>
      <c r="G20" s="285">
        <f>SUM(G17:G19)</f>
        <v>0</v>
      </c>
      <c r="H20" s="273" t="e">
        <f>SUM(G20/F20*100)</f>
        <v>#DIV/0!</v>
      </c>
      <c r="I20" s="288">
        <f t="shared" si="4"/>
        <v>0</v>
      </c>
      <c r="J20" s="929">
        <f t="shared" si="4"/>
        <v>0</v>
      </c>
      <c r="K20" s="273" t="e">
        <f>SUM(J20/I20*100)</f>
        <v>#DIV/0!</v>
      </c>
    </row>
    <row r="21" spans="1:11" ht="18" customHeight="1">
      <c r="A21" s="276" t="s">
        <v>4105</v>
      </c>
      <c r="B21" s="277"/>
      <c r="C21" s="286">
        <f>SUM(C15+C20)</f>
        <v>11736</v>
      </c>
      <c r="D21" s="286">
        <f>SUM(D15+D20)</f>
        <v>7046</v>
      </c>
      <c r="E21" s="273">
        <f t="shared" si="1"/>
        <v>60.037491479209272</v>
      </c>
      <c r="F21" s="286">
        <f>SUM(F15+F20)</f>
        <v>0</v>
      </c>
      <c r="G21" s="286">
        <f>SUM(G15+G20)</f>
        <v>0</v>
      </c>
      <c r="H21" s="273" t="e">
        <f>SUM(G21/F21*100)</f>
        <v>#DIV/0!</v>
      </c>
      <c r="I21" s="288">
        <f t="shared" si="4"/>
        <v>11736</v>
      </c>
      <c r="J21" s="929">
        <f t="shared" si="4"/>
        <v>7046</v>
      </c>
      <c r="K21" s="273">
        <f>SUM(J21/I21*100)</f>
        <v>60.037491479209272</v>
      </c>
    </row>
    <row r="22" spans="1:11" s="21" customFormat="1" ht="33.75" customHeight="1">
      <c r="A22" s="1448" t="s">
        <v>4106</v>
      </c>
      <c r="B22" s="1448"/>
      <c r="C22" s="1448"/>
      <c r="D22" s="1448"/>
      <c r="E22" s="1448"/>
      <c r="F22" s="1448"/>
      <c r="G22" s="1448"/>
      <c r="H22" s="1448"/>
      <c r="I22" s="1448"/>
      <c r="J22" s="1448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A22:J22"/>
    <mergeCell ref="A7:A8"/>
    <mergeCell ref="B7:B8"/>
    <mergeCell ref="C7:E7"/>
    <mergeCell ref="F7:H7"/>
    <mergeCell ref="I7:K7"/>
  </mergeCells>
  <phoneticPr fontId="44" type="noConversion"/>
  <pageMargins left="0.75" right="0.75" top="1" bottom="1" header="0.5" footer="0.5"/>
  <pageSetup paperSize="9" scale="89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selection activeCell="N16" sqref="N16"/>
    </sheetView>
  </sheetViews>
  <sheetFormatPr defaultRowHeight="12.75"/>
  <cols>
    <col min="1" max="1" width="13.140625" style="6" customWidth="1"/>
    <col min="2" max="2" width="20" style="6" customWidth="1"/>
    <col min="3" max="3" width="9.85546875" style="6" customWidth="1"/>
    <col min="4" max="5" width="9.140625" style="6"/>
    <col min="6" max="6" width="9.42578125" style="6" customWidth="1"/>
    <col min="7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18">
        <v>6113079</v>
      </c>
      <c r="D2" s="116"/>
      <c r="E2" s="116"/>
      <c r="F2" s="116"/>
      <c r="G2" s="116"/>
      <c r="H2" s="116"/>
      <c r="I2" s="117"/>
    </row>
    <row r="3" spans="1:11">
      <c r="A3" s="114"/>
      <c r="B3" s="115"/>
      <c r="C3" s="69" t="s">
        <v>7102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4123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42.75" customHeight="1" thickTop="1">
      <c r="A9" s="49" t="s">
        <v>4124</v>
      </c>
      <c r="B9" s="50" t="s">
        <v>4125</v>
      </c>
      <c r="C9" s="268">
        <v>2872</v>
      </c>
      <c r="D9" s="268">
        <v>1925</v>
      </c>
      <c r="E9" s="930">
        <f>SUM(D9/C9*100)</f>
        <v>67.026462395543177</v>
      </c>
      <c r="F9" s="272"/>
      <c r="G9" s="272"/>
      <c r="H9" s="930" t="e">
        <f>SUM(G9/F9*100)</f>
        <v>#DIV/0!</v>
      </c>
      <c r="I9" s="173">
        <f t="shared" ref="I9:J12" si="0">C9+F9</f>
        <v>2872</v>
      </c>
      <c r="J9" s="173">
        <f t="shared" si="0"/>
        <v>1925</v>
      </c>
      <c r="K9" s="931">
        <f>SUM(J9/I9*100)</f>
        <v>67.026462395543177</v>
      </c>
    </row>
    <row r="10" spans="1:11" ht="40.5" customHeight="1">
      <c r="A10" s="49" t="s">
        <v>4126</v>
      </c>
      <c r="B10" s="50" t="s">
        <v>4127</v>
      </c>
      <c r="C10" s="195">
        <v>2819</v>
      </c>
      <c r="D10" s="195">
        <v>1427</v>
      </c>
      <c r="E10" s="930">
        <f t="shared" ref="E10:E19" si="1">SUM(D10/C10*100)</f>
        <v>50.620787513302588</v>
      </c>
      <c r="F10" s="272"/>
      <c r="G10" s="272"/>
      <c r="H10" s="930" t="e">
        <f>SUM(G10/F10*100)</f>
        <v>#DIV/0!</v>
      </c>
      <c r="I10" s="173">
        <f t="shared" si="0"/>
        <v>2819</v>
      </c>
      <c r="J10" s="173">
        <f t="shared" si="0"/>
        <v>1427</v>
      </c>
      <c r="K10" s="931">
        <f>SUM(J10/I10*100)</f>
        <v>50.620787513302588</v>
      </c>
    </row>
    <row r="11" spans="1:11" ht="11.1" customHeight="1">
      <c r="A11" s="274"/>
      <c r="B11" s="292"/>
      <c r="C11" s="195"/>
      <c r="D11" s="195"/>
      <c r="E11" s="930" t="e">
        <f t="shared" si="1"/>
        <v>#DIV/0!</v>
      </c>
      <c r="F11" s="195"/>
      <c r="G11" s="195"/>
      <c r="H11" s="930" t="e">
        <f>SUM(G11/F11*100)</f>
        <v>#DIV/0!</v>
      </c>
      <c r="I11" s="173">
        <f t="shared" si="0"/>
        <v>0</v>
      </c>
      <c r="J11" s="173">
        <f t="shared" si="0"/>
        <v>0</v>
      </c>
      <c r="K11" s="931" t="e">
        <f>SUM(J11/I11*100)</f>
        <v>#DIV/0!</v>
      </c>
    </row>
    <row r="12" spans="1:11" s="11" customFormat="1" ht="11.1" customHeight="1">
      <c r="A12" s="274"/>
      <c r="B12" s="275"/>
      <c r="C12" s="195"/>
      <c r="D12" s="195"/>
      <c r="E12" s="930" t="e">
        <f t="shared" si="1"/>
        <v>#DIV/0!</v>
      </c>
      <c r="F12" s="195"/>
      <c r="G12" s="195"/>
      <c r="H12" s="930" t="e">
        <f>SUM(G12/F12*100)</f>
        <v>#DIV/0!</v>
      </c>
      <c r="I12" s="173">
        <f t="shared" si="0"/>
        <v>0</v>
      </c>
      <c r="J12" s="173">
        <f t="shared" si="0"/>
        <v>0</v>
      </c>
      <c r="K12" s="931" t="e">
        <f>SUM(J12/I12*100)</f>
        <v>#DIV/0!</v>
      </c>
    </row>
    <row r="13" spans="1:11" s="11" customFormat="1" ht="16.5" customHeight="1">
      <c r="A13" s="276" t="s">
        <v>2783</v>
      </c>
      <c r="B13" s="277"/>
      <c r="C13" s="278">
        <f>SUM(C9:C10)</f>
        <v>5691</v>
      </c>
      <c r="D13" s="278">
        <f>SUM(D9:D10)</f>
        <v>3352</v>
      </c>
      <c r="E13" s="931">
        <f t="shared" si="1"/>
        <v>58.900017571604288</v>
      </c>
      <c r="F13" s="278">
        <f>SUM(F9:F10)</f>
        <v>0</v>
      </c>
      <c r="G13" s="278">
        <f>SUM(G9:G10)</f>
        <v>0</v>
      </c>
      <c r="H13" s="931" t="e">
        <f>SUM(G13/F13*100)</f>
        <v>#DIV/0!</v>
      </c>
      <c r="I13" s="278">
        <f>SUM(C13+F13)</f>
        <v>5691</v>
      </c>
      <c r="J13" s="278">
        <f>SUM(D13+G13)</f>
        <v>3352</v>
      </c>
      <c r="K13" s="931">
        <f>SUM(J13/I13*100)</f>
        <v>58.900017571604288</v>
      </c>
    </row>
    <row r="14" spans="1:11" s="11" customFormat="1" ht="12.75" customHeight="1">
      <c r="A14" s="279" t="s">
        <v>4104</v>
      </c>
      <c r="B14" s="280"/>
      <c r="C14" s="280"/>
      <c r="D14" s="280"/>
      <c r="E14" s="280"/>
      <c r="F14" s="280"/>
      <c r="G14" s="280"/>
      <c r="H14" s="280"/>
      <c r="I14" s="280"/>
      <c r="J14" s="281"/>
      <c r="K14" s="282"/>
    </row>
    <row r="15" spans="1:11" s="11" customFormat="1" ht="24.75" customHeight="1">
      <c r="A15" s="283" t="s">
        <v>4100</v>
      </c>
      <c r="B15" s="284" t="s">
        <v>4101</v>
      </c>
      <c r="C15" s="185"/>
      <c r="D15" s="185"/>
      <c r="E15" s="930" t="e">
        <f t="shared" si="1"/>
        <v>#DIV/0!</v>
      </c>
      <c r="F15" s="195"/>
      <c r="G15" s="195"/>
      <c r="H15" s="930" t="e">
        <f>SUM(G15/F15*100)</f>
        <v>#DIV/0!</v>
      </c>
      <c r="I15" s="278">
        <f t="shared" ref="I15:J19" si="2">SUM(C15+F15)</f>
        <v>0</v>
      </c>
      <c r="J15" s="278">
        <f t="shared" si="2"/>
        <v>0</v>
      </c>
      <c r="K15" s="931" t="e">
        <f>SUM(J15/I15*100)</f>
        <v>#DIV/0!</v>
      </c>
    </row>
    <row r="16" spans="1:11" s="11" customFormat="1" ht="25.5">
      <c r="A16" s="283" t="s">
        <v>4102</v>
      </c>
      <c r="B16" s="284" t="s">
        <v>4103</v>
      </c>
      <c r="C16" s="185"/>
      <c r="D16" s="185"/>
      <c r="E16" s="930" t="e">
        <f t="shared" si="1"/>
        <v>#DIV/0!</v>
      </c>
      <c r="F16" s="195"/>
      <c r="G16" s="195"/>
      <c r="H16" s="930" t="e">
        <f>SUM(G16/F16*100)</f>
        <v>#DIV/0!</v>
      </c>
      <c r="I16" s="278">
        <f t="shared" si="2"/>
        <v>0</v>
      </c>
      <c r="J16" s="278">
        <f t="shared" si="2"/>
        <v>0</v>
      </c>
      <c r="K16" s="931" t="e">
        <f>SUM(J16/I16*100)</f>
        <v>#DIV/0!</v>
      </c>
    </row>
    <row r="17" spans="1:11" s="11" customFormat="1" ht="27" customHeight="1">
      <c r="A17" s="274"/>
      <c r="B17" s="275"/>
      <c r="C17" s="185"/>
      <c r="D17" s="185"/>
      <c r="E17" s="930" t="e">
        <f t="shared" si="1"/>
        <v>#DIV/0!</v>
      </c>
      <c r="F17" s="195"/>
      <c r="G17" s="195"/>
      <c r="H17" s="930" t="e">
        <f>SUM(G17/F17*100)</f>
        <v>#DIV/0!</v>
      </c>
      <c r="I17" s="278">
        <f t="shared" si="2"/>
        <v>0</v>
      </c>
      <c r="J17" s="278">
        <f t="shared" si="2"/>
        <v>0</v>
      </c>
      <c r="K17" s="931" t="e">
        <f>SUM(J17/I17*100)</f>
        <v>#DIV/0!</v>
      </c>
    </row>
    <row r="18" spans="1:11" s="11" customFormat="1" ht="12" customHeight="1">
      <c r="A18" s="276" t="s">
        <v>2783</v>
      </c>
      <c r="B18" s="277"/>
      <c r="C18" s="285">
        <f>SUM(C15:C17)</f>
        <v>0</v>
      </c>
      <c r="D18" s="285">
        <f>SUM(D15:D17)</f>
        <v>0</v>
      </c>
      <c r="E18" s="931" t="e">
        <f t="shared" si="1"/>
        <v>#DIV/0!</v>
      </c>
      <c r="F18" s="285">
        <f>SUM(F15:F17)</f>
        <v>0</v>
      </c>
      <c r="G18" s="285">
        <f>SUM(G15:G17)</f>
        <v>0</v>
      </c>
      <c r="H18" s="931" t="e">
        <f>SUM(G18/F18*100)</f>
        <v>#DIV/0!</v>
      </c>
      <c r="I18" s="278">
        <f t="shared" si="2"/>
        <v>0</v>
      </c>
      <c r="J18" s="278">
        <f t="shared" si="2"/>
        <v>0</v>
      </c>
      <c r="K18" s="931" t="e">
        <f>SUM(J18/I18*100)</f>
        <v>#DIV/0!</v>
      </c>
    </row>
    <row r="19" spans="1:11" ht="17.25" customHeight="1">
      <c r="A19" s="276" t="s">
        <v>4105</v>
      </c>
      <c r="B19" s="277"/>
      <c r="C19" s="286">
        <f>SUM(C13+C18)</f>
        <v>5691</v>
      </c>
      <c r="D19" s="286">
        <f>SUM(D13+D18)</f>
        <v>3352</v>
      </c>
      <c r="E19" s="931">
        <f t="shared" si="1"/>
        <v>58.900017571604288</v>
      </c>
      <c r="F19" s="286">
        <f>SUM(F13+F18)</f>
        <v>0</v>
      </c>
      <c r="G19" s="286">
        <f>SUM(G13+G18)</f>
        <v>0</v>
      </c>
      <c r="H19" s="931" t="e">
        <f>SUM(G19/F19*100)</f>
        <v>#DIV/0!</v>
      </c>
      <c r="I19" s="278">
        <f t="shared" si="2"/>
        <v>5691</v>
      </c>
      <c r="J19" s="278">
        <f t="shared" si="2"/>
        <v>3352</v>
      </c>
      <c r="K19" s="931">
        <f>SUM(J19/I19*100)</f>
        <v>58.900017571604288</v>
      </c>
    </row>
    <row r="20" spans="1:11" s="21" customFormat="1" ht="33.75" customHeight="1">
      <c r="A20" s="1448" t="s">
        <v>4106</v>
      </c>
      <c r="B20" s="1448"/>
      <c r="C20" s="1448"/>
      <c r="D20" s="1448"/>
      <c r="E20" s="1448"/>
      <c r="F20" s="1448"/>
      <c r="G20" s="1448"/>
      <c r="H20" s="1448"/>
      <c r="I20" s="1448"/>
      <c r="J20" s="1448"/>
    </row>
    <row r="22" spans="1:11" ht="11.1" customHeight="1"/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6">
    <mergeCell ref="A20:J20"/>
    <mergeCell ref="A7:A8"/>
    <mergeCell ref="B7:B8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9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79"/>
  <sheetViews>
    <sheetView workbookViewId="0">
      <selection activeCell="N11" sqref="N11"/>
    </sheetView>
  </sheetViews>
  <sheetFormatPr defaultRowHeight="12.75"/>
  <cols>
    <col min="1" max="1" width="13.140625" style="6" customWidth="1"/>
    <col min="2" max="2" width="20" style="6" customWidth="1"/>
    <col min="3" max="3" width="9.42578125" style="6" customWidth="1"/>
    <col min="4" max="5" width="9.5703125" style="6" customWidth="1"/>
    <col min="6" max="6" width="9.140625" style="6"/>
    <col min="7" max="9" width="9.7109375" style="6" customWidth="1"/>
    <col min="10" max="10" width="9.4257812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18">
        <v>6113079</v>
      </c>
      <c r="D2" s="116"/>
      <c r="E2" s="116"/>
      <c r="F2" s="116"/>
      <c r="G2" s="116"/>
      <c r="H2" s="116"/>
      <c r="I2" s="117"/>
    </row>
    <row r="3" spans="1:11">
      <c r="A3" s="114"/>
      <c r="B3" s="115"/>
      <c r="C3" s="69" t="s">
        <v>7101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4128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18"/>
      <c r="C8" s="122" t="s">
        <v>6772</v>
      </c>
      <c r="D8" s="122" t="s">
        <v>7103</v>
      </c>
      <c r="E8" s="122" t="s">
        <v>6870</v>
      </c>
      <c r="F8" s="122" t="s">
        <v>6772</v>
      </c>
      <c r="G8" s="122" t="s">
        <v>7103</v>
      </c>
      <c r="H8" s="122" t="s">
        <v>6870</v>
      </c>
      <c r="I8" s="122" t="s">
        <v>6772</v>
      </c>
      <c r="J8" s="122" t="s">
        <v>7103</v>
      </c>
      <c r="K8" s="122" t="s">
        <v>6870</v>
      </c>
    </row>
    <row r="9" spans="1:11" ht="32.25" customHeight="1" thickTop="1">
      <c r="A9" s="283" t="s">
        <v>4100</v>
      </c>
      <c r="B9" s="284" t="s">
        <v>4101</v>
      </c>
      <c r="C9" s="293">
        <v>5139</v>
      </c>
      <c r="D9" s="293">
        <v>1502</v>
      </c>
      <c r="E9" s="922">
        <f>SUM(D9/C9*100)</f>
        <v>29.227476162677561</v>
      </c>
      <c r="F9" s="269"/>
      <c r="G9" s="269"/>
      <c r="H9" s="922" t="e">
        <f>SUM(G9/F9*100)</f>
        <v>#DIV/0!</v>
      </c>
      <c r="I9" s="169">
        <f t="shared" ref="I9:J14" si="0">C9+F9</f>
        <v>5139</v>
      </c>
      <c r="J9" s="169">
        <f t="shared" si="0"/>
        <v>1502</v>
      </c>
      <c r="K9" s="925">
        <f>SUM(J9/I9*100)</f>
        <v>29.227476162677561</v>
      </c>
    </row>
    <row r="10" spans="1:11" ht="34.5" customHeight="1">
      <c r="A10" s="283" t="s">
        <v>4102</v>
      </c>
      <c r="B10" s="284" t="s">
        <v>4103</v>
      </c>
      <c r="C10" s="272">
        <v>2993</v>
      </c>
      <c r="D10" s="272">
        <v>650</v>
      </c>
      <c r="E10" s="923">
        <f t="shared" ref="E10:E21" si="1">SUM(D10/C10*100)</f>
        <v>21.717340461075842</v>
      </c>
      <c r="F10" s="272"/>
      <c r="G10" s="272"/>
      <c r="H10" s="923" t="e">
        <f t="shared" ref="H10:H15" si="2">SUM(G10/F10*100)</f>
        <v>#DIV/0!</v>
      </c>
      <c r="I10" s="173">
        <f t="shared" si="0"/>
        <v>2993</v>
      </c>
      <c r="J10" s="173">
        <f t="shared" si="0"/>
        <v>650</v>
      </c>
      <c r="K10" s="924">
        <f t="shared" ref="K10:K15" si="3">SUM(J10/I10*100)</f>
        <v>21.717340461075842</v>
      </c>
    </row>
    <row r="11" spans="1:11" ht="11.1" customHeight="1">
      <c r="A11" s="274"/>
      <c r="B11" s="275"/>
      <c r="C11" s="195"/>
      <c r="D11" s="195"/>
      <c r="E11" s="923" t="e">
        <f t="shared" si="1"/>
        <v>#DIV/0!</v>
      </c>
      <c r="F11" s="195"/>
      <c r="G11" s="195"/>
      <c r="H11" s="923" t="e">
        <f t="shared" si="2"/>
        <v>#DIV/0!</v>
      </c>
      <c r="I11" s="173">
        <f t="shared" si="0"/>
        <v>0</v>
      </c>
      <c r="J11" s="173">
        <f t="shared" si="0"/>
        <v>0</v>
      </c>
      <c r="K11" s="924" t="e">
        <f t="shared" si="3"/>
        <v>#DIV/0!</v>
      </c>
    </row>
    <row r="12" spans="1:11" ht="11.1" customHeight="1">
      <c r="A12" s="274"/>
      <c r="B12" s="275"/>
      <c r="C12" s="195"/>
      <c r="D12" s="195"/>
      <c r="E12" s="923" t="e">
        <f t="shared" si="1"/>
        <v>#DIV/0!</v>
      </c>
      <c r="F12" s="195"/>
      <c r="G12" s="195"/>
      <c r="H12" s="923" t="e">
        <f t="shared" si="2"/>
        <v>#DIV/0!</v>
      </c>
      <c r="I12" s="173">
        <f t="shared" si="0"/>
        <v>0</v>
      </c>
      <c r="J12" s="173">
        <f t="shared" si="0"/>
        <v>0</v>
      </c>
      <c r="K12" s="924" t="e">
        <f t="shared" si="3"/>
        <v>#DIV/0!</v>
      </c>
    </row>
    <row r="13" spans="1:11" ht="11.1" customHeight="1">
      <c r="A13" s="274"/>
      <c r="B13" s="275"/>
      <c r="C13" s="195"/>
      <c r="D13" s="195"/>
      <c r="E13" s="923" t="e">
        <f t="shared" si="1"/>
        <v>#DIV/0!</v>
      </c>
      <c r="F13" s="195"/>
      <c r="G13" s="195"/>
      <c r="H13" s="923" t="e">
        <f t="shared" si="2"/>
        <v>#DIV/0!</v>
      </c>
      <c r="I13" s="173">
        <f t="shared" si="0"/>
        <v>0</v>
      </c>
      <c r="J13" s="173">
        <f t="shared" si="0"/>
        <v>0</v>
      </c>
      <c r="K13" s="924" t="e">
        <f t="shared" si="3"/>
        <v>#DIV/0!</v>
      </c>
    </row>
    <row r="14" spans="1:11" s="11" customFormat="1" ht="11.1" customHeight="1">
      <c r="A14" s="274"/>
      <c r="B14" s="275"/>
      <c r="C14" s="195"/>
      <c r="D14" s="195"/>
      <c r="E14" s="923" t="e">
        <f t="shared" si="1"/>
        <v>#DIV/0!</v>
      </c>
      <c r="F14" s="195"/>
      <c r="G14" s="195"/>
      <c r="H14" s="923" t="e">
        <f t="shared" si="2"/>
        <v>#DIV/0!</v>
      </c>
      <c r="I14" s="173">
        <f t="shared" si="0"/>
        <v>0</v>
      </c>
      <c r="J14" s="173">
        <f t="shared" si="0"/>
        <v>0</v>
      </c>
      <c r="K14" s="924" t="e">
        <f t="shared" si="3"/>
        <v>#DIV/0!</v>
      </c>
    </row>
    <row r="15" spans="1:11" s="11" customFormat="1" ht="15.75" customHeight="1">
      <c r="A15" s="276" t="s">
        <v>2783</v>
      </c>
      <c r="B15" s="295"/>
      <c r="C15" s="278">
        <f>SUM(C9:C12)</f>
        <v>8132</v>
      </c>
      <c r="D15" s="278">
        <f>SUM(D9:D12)</f>
        <v>2152</v>
      </c>
      <c r="E15" s="924">
        <f t="shared" si="1"/>
        <v>26.463354648303</v>
      </c>
      <c r="F15" s="278">
        <f>SUM(F9:F12)</f>
        <v>0</v>
      </c>
      <c r="G15" s="278">
        <f>SUM(G9:G12)</f>
        <v>0</v>
      </c>
      <c r="H15" s="924" t="e">
        <f t="shared" si="2"/>
        <v>#DIV/0!</v>
      </c>
      <c r="I15" s="278">
        <f>SUM(C15+F15)</f>
        <v>8132</v>
      </c>
      <c r="J15" s="278">
        <f>SUM(D15+G15)</f>
        <v>2152</v>
      </c>
      <c r="K15" s="924">
        <f t="shared" si="3"/>
        <v>26.463354648303</v>
      </c>
    </row>
    <row r="16" spans="1:11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1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923" t="e">
        <f t="shared" si="1"/>
        <v>#DIV/0!</v>
      </c>
      <c r="F17" s="195"/>
      <c r="G17" s="195"/>
      <c r="H17" s="923" t="e">
        <f>SUM(G17/F17*100)</f>
        <v>#DIV/0!</v>
      </c>
      <c r="I17" s="278">
        <f t="shared" ref="I17:J21" si="4">SUM(C17+F17)</f>
        <v>0</v>
      </c>
      <c r="J17" s="278">
        <f t="shared" si="4"/>
        <v>0</v>
      </c>
      <c r="K17" s="924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923" t="e">
        <f t="shared" si="1"/>
        <v>#DIV/0!</v>
      </c>
      <c r="F18" s="195"/>
      <c r="G18" s="195"/>
      <c r="H18" s="923" t="e">
        <f>SUM(G18/F18*100)</f>
        <v>#DIV/0!</v>
      </c>
      <c r="I18" s="278">
        <f t="shared" si="4"/>
        <v>0</v>
      </c>
      <c r="J18" s="278">
        <f t="shared" si="4"/>
        <v>0</v>
      </c>
      <c r="K18" s="924" t="e">
        <f>SUM(J18/I18*100)</f>
        <v>#DIV/0!</v>
      </c>
    </row>
    <row r="19" spans="1:11" s="11" customFormat="1" ht="27" customHeight="1">
      <c r="A19" s="274"/>
      <c r="B19" s="275"/>
      <c r="C19" s="185"/>
      <c r="D19" s="185"/>
      <c r="E19" s="923" t="e">
        <f t="shared" si="1"/>
        <v>#DIV/0!</v>
      </c>
      <c r="F19" s="195"/>
      <c r="G19" s="195"/>
      <c r="H19" s="923" t="e">
        <f>SUM(G19/F19*100)</f>
        <v>#DIV/0!</v>
      </c>
      <c r="I19" s="278">
        <f t="shared" si="4"/>
        <v>0</v>
      </c>
      <c r="J19" s="278">
        <f t="shared" si="4"/>
        <v>0</v>
      </c>
      <c r="K19" s="924" t="e">
        <f>SUM(J19/I19*100)</f>
        <v>#DIV/0!</v>
      </c>
    </row>
    <row r="20" spans="1:11" s="11" customFormat="1" ht="11.1" customHeight="1">
      <c r="A20" s="276" t="s">
        <v>2783</v>
      </c>
      <c r="B20" s="277"/>
      <c r="C20" s="285">
        <f>SUM(C17:C19)</f>
        <v>0</v>
      </c>
      <c r="D20" s="285">
        <f>SUM(D17:D19)</f>
        <v>0</v>
      </c>
      <c r="E20" s="924" t="e">
        <f t="shared" si="1"/>
        <v>#DIV/0!</v>
      </c>
      <c r="F20" s="285">
        <f>SUM(F17:F19)</f>
        <v>0</v>
      </c>
      <c r="G20" s="285">
        <f>SUM(G17:G19)</f>
        <v>0</v>
      </c>
      <c r="H20" s="924" t="e">
        <f>SUM(G20/F20*100)</f>
        <v>#DIV/0!</v>
      </c>
      <c r="I20" s="278">
        <f t="shared" si="4"/>
        <v>0</v>
      </c>
      <c r="J20" s="278">
        <f t="shared" si="4"/>
        <v>0</v>
      </c>
      <c r="K20" s="924" t="e">
        <f>SUM(J20/I20*100)</f>
        <v>#DIV/0!</v>
      </c>
    </row>
    <row r="21" spans="1:11">
      <c r="A21" s="276" t="s">
        <v>4105</v>
      </c>
      <c r="B21" s="277"/>
      <c r="C21" s="286">
        <f>SUM(C15+C20)</f>
        <v>8132</v>
      </c>
      <c r="D21" s="286">
        <f>SUM(D15+D20)</f>
        <v>2152</v>
      </c>
      <c r="E21" s="924">
        <f t="shared" si="1"/>
        <v>26.463354648303</v>
      </c>
      <c r="F21" s="286">
        <f>SUM(F15+F20)</f>
        <v>0</v>
      </c>
      <c r="G21" s="286">
        <f>SUM(G15+G20)</f>
        <v>0</v>
      </c>
      <c r="H21" s="924" t="e">
        <f>SUM(G21/F21*100)</f>
        <v>#DIV/0!</v>
      </c>
      <c r="I21" s="278">
        <f t="shared" si="4"/>
        <v>8132</v>
      </c>
      <c r="J21" s="278">
        <f t="shared" si="4"/>
        <v>2152</v>
      </c>
      <c r="K21" s="924">
        <f>SUM(J21/I21*100)</f>
        <v>26.463354648303</v>
      </c>
    </row>
    <row r="22" spans="1:11">
      <c r="A22" s="1448" t="s">
        <v>4106</v>
      </c>
      <c r="B22" s="1448"/>
      <c r="C22" s="1448"/>
      <c r="D22" s="1448"/>
      <c r="E22" s="1448"/>
      <c r="F22" s="1448"/>
      <c r="G22" s="1448"/>
      <c r="H22" s="1448"/>
      <c r="I22" s="1448"/>
      <c r="J22" s="1448"/>
    </row>
    <row r="23" spans="1:11">
      <c r="A23" s="5"/>
      <c r="I23" s="300"/>
      <c r="J23" s="300"/>
    </row>
    <row r="24" spans="1:11" s="21" customFormat="1" ht="8.25" customHeight="1">
      <c r="A24" s="1448"/>
      <c r="B24" s="1448"/>
      <c r="C24" s="1448"/>
      <c r="D24" s="1448"/>
      <c r="E24" s="1448"/>
      <c r="F24" s="1448"/>
      <c r="G24" s="1448"/>
      <c r="H24" s="1448"/>
      <c r="I24" s="1448"/>
      <c r="J24" s="1448"/>
    </row>
    <row r="25" spans="1:11">
      <c r="A25" s="5"/>
    </row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</sheetData>
  <mergeCells count="7">
    <mergeCell ref="A24:J24"/>
    <mergeCell ref="A7:A8"/>
    <mergeCell ref="B7:B8"/>
    <mergeCell ref="A22:J22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78"/>
  <sheetViews>
    <sheetView topLeftCell="A10" zoomScaleSheetLayoutView="100" workbookViewId="0">
      <selection activeCell="L14" sqref="L14"/>
    </sheetView>
  </sheetViews>
  <sheetFormatPr defaultRowHeight="12.75"/>
  <cols>
    <col min="1" max="1" width="13.140625" style="6" customWidth="1"/>
    <col min="2" max="2" width="20" style="6" customWidth="1"/>
    <col min="3" max="3" width="9.5703125" style="6" customWidth="1"/>
    <col min="4" max="5" width="9.42578125" style="6" customWidth="1"/>
    <col min="6" max="6" width="8.7109375" style="6" customWidth="1"/>
    <col min="7" max="8" width="9.28515625" style="6" customWidth="1"/>
    <col min="9" max="9" width="9.5703125" style="6" customWidth="1"/>
    <col min="10" max="10" width="9.4257812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116"/>
      <c r="H1" s="116"/>
      <c r="I1" s="117"/>
    </row>
    <row r="2" spans="1:11">
      <c r="A2" s="114"/>
      <c r="B2" s="115" t="s">
        <v>1244</v>
      </c>
      <c r="C2" s="118">
        <v>6113079</v>
      </c>
      <c r="D2" s="116"/>
      <c r="E2" s="116"/>
      <c r="F2" s="116"/>
      <c r="G2" s="116"/>
      <c r="H2" s="116"/>
      <c r="I2" s="117"/>
    </row>
    <row r="3" spans="1:11">
      <c r="A3" s="114"/>
      <c r="B3" s="115"/>
      <c r="C3" s="69" t="s">
        <v>7104</v>
      </c>
      <c r="D3" s="116"/>
      <c r="E3" s="116"/>
      <c r="F3" s="116"/>
      <c r="G3" s="116"/>
      <c r="H3" s="116"/>
      <c r="I3" s="117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80"/>
      <c r="H4" s="80"/>
      <c r="I4" s="119"/>
    </row>
    <row r="5" spans="1:11" ht="15.75">
      <c r="A5" s="114"/>
      <c r="B5" s="115" t="s">
        <v>4094</v>
      </c>
      <c r="C5" s="266" t="s">
        <v>4129</v>
      </c>
      <c r="D5" s="267"/>
      <c r="E5" s="267"/>
      <c r="F5" s="267"/>
      <c r="G5" s="80"/>
      <c r="H5" s="80"/>
      <c r="I5" s="119"/>
    </row>
    <row r="7" spans="1:11" ht="21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32.25" customHeight="1" thickBot="1">
      <c r="A8" s="1418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32.25" customHeight="1" thickTop="1">
      <c r="A9" s="49" t="s">
        <v>4100</v>
      </c>
      <c r="B9" s="291" t="s">
        <v>4101</v>
      </c>
      <c r="C9" s="268">
        <v>1062</v>
      </c>
      <c r="D9" s="268">
        <v>560</v>
      </c>
      <c r="E9" s="920">
        <f>SUM(D9/C9*100)</f>
        <v>52.730696798493405</v>
      </c>
      <c r="F9" s="269"/>
      <c r="G9" s="269"/>
      <c r="H9" s="920" t="e">
        <f>SUM(G9/F9*100)</f>
        <v>#DIV/0!</v>
      </c>
      <c r="I9" s="301">
        <f t="shared" ref="I9:J13" si="0">C9+F9</f>
        <v>1062</v>
      </c>
      <c r="J9" s="169">
        <f t="shared" si="0"/>
        <v>560</v>
      </c>
      <c r="K9" s="921">
        <f>SUM(J9/I9*100)</f>
        <v>52.730696798493405</v>
      </c>
    </row>
    <row r="10" spans="1:11" ht="30" customHeight="1">
      <c r="A10" s="49" t="s">
        <v>4102</v>
      </c>
      <c r="B10" s="50" t="s">
        <v>4103</v>
      </c>
      <c r="C10" s="270">
        <v>1065</v>
      </c>
      <c r="D10" s="270">
        <v>464</v>
      </c>
      <c r="E10" s="271">
        <f t="shared" ref="E10:E21" si="1">SUM(D10/C10*100)</f>
        <v>43.568075117370888</v>
      </c>
      <c r="F10" s="272"/>
      <c r="G10" s="272"/>
      <c r="H10" s="271" t="e">
        <f t="shared" ref="H10:H15" si="2">SUM(G10/F10*100)</f>
        <v>#DIV/0!</v>
      </c>
      <c r="I10" s="302">
        <f t="shared" si="0"/>
        <v>1065</v>
      </c>
      <c r="J10" s="173">
        <f t="shared" si="0"/>
        <v>464</v>
      </c>
      <c r="K10" s="273">
        <f t="shared" ref="K10:K15" si="3">SUM(J10/I10*100)</f>
        <v>43.568075117370888</v>
      </c>
    </row>
    <row r="11" spans="1:11" ht="52.5" customHeight="1">
      <c r="A11" s="49" t="s">
        <v>4108</v>
      </c>
      <c r="B11" s="50" t="s">
        <v>4109</v>
      </c>
      <c r="C11" s="270">
        <v>352</v>
      </c>
      <c r="D11" s="270">
        <v>203</v>
      </c>
      <c r="E11" s="271">
        <f t="shared" si="1"/>
        <v>57.67045454545454</v>
      </c>
      <c r="F11" s="272"/>
      <c r="G11" s="272"/>
      <c r="H11" s="271" t="e">
        <f t="shared" si="2"/>
        <v>#DIV/0!</v>
      </c>
      <c r="I11" s="302">
        <f t="shared" si="0"/>
        <v>352</v>
      </c>
      <c r="J11" s="173">
        <f t="shared" si="0"/>
        <v>203</v>
      </c>
      <c r="K11" s="273">
        <f t="shared" si="3"/>
        <v>57.67045454545454</v>
      </c>
    </row>
    <row r="12" spans="1:11" ht="53.25" customHeight="1">
      <c r="A12" s="49" t="s">
        <v>4118</v>
      </c>
      <c r="B12" s="50" t="s">
        <v>4119</v>
      </c>
      <c r="C12" s="270">
        <v>276</v>
      </c>
      <c r="D12" s="270">
        <v>131</v>
      </c>
      <c r="E12" s="271">
        <f t="shared" si="1"/>
        <v>47.463768115942031</v>
      </c>
      <c r="F12" s="272"/>
      <c r="G12" s="272"/>
      <c r="H12" s="271" t="e">
        <f t="shared" si="2"/>
        <v>#DIV/0!</v>
      </c>
      <c r="I12" s="302">
        <f t="shared" si="0"/>
        <v>276</v>
      </c>
      <c r="J12" s="302">
        <f t="shared" si="0"/>
        <v>131</v>
      </c>
      <c r="K12" s="273">
        <f t="shared" si="3"/>
        <v>47.463768115942031</v>
      </c>
    </row>
    <row r="13" spans="1:11" ht="14.25" customHeight="1">
      <c r="A13" s="49"/>
      <c r="B13" s="50"/>
      <c r="C13" s="195"/>
      <c r="D13" s="195"/>
      <c r="E13" s="271" t="e">
        <f t="shared" si="1"/>
        <v>#DIV/0!</v>
      </c>
      <c r="F13" s="195"/>
      <c r="G13" s="195"/>
      <c r="H13" s="271" t="e">
        <f t="shared" si="2"/>
        <v>#DIV/0!</v>
      </c>
      <c r="I13" s="302">
        <f t="shared" si="0"/>
        <v>0</v>
      </c>
      <c r="J13" s="302">
        <f t="shared" si="0"/>
        <v>0</v>
      </c>
      <c r="K13" s="273" t="e">
        <f t="shared" si="3"/>
        <v>#DIV/0!</v>
      </c>
    </row>
    <row r="14" spans="1:11" s="11" customFormat="1" ht="11.1" customHeight="1">
      <c r="A14" s="274"/>
      <c r="B14" s="275"/>
      <c r="C14" s="195"/>
      <c r="D14" s="195"/>
      <c r="E14" s="271" t="e">
        <f t="shared" si="1"/>
        <v>#DIV/0!</v>
      </c>
      <c r="F14" s="195"/>
      <c r="G14" s="195"/>
      <c r="H14" s="271" t="e">
        <f t="shared" si="2"/>
        <v>#DIV/0!</v>
      </c>
      <c r="I14" s="173"/>
      <c r="J14" s="285"/>
      <c r="K14" s="273" t="e">
        <f t="shared" si="3"/>
        <v>#DIV/0!</v>
      </c>
    </row>
    <row r="15" spans="1:11" s="11" customFormat="1" ht="14.25" customHeight="1">
      <c r="A15" s="276" t="s">
        <v>2783</v>
      </c>
      <c r="B15" s="277"/>
      <c r="C15" s="278">
        <f>SUM(C9:C14)</f>
        <v>2755</v>
      </c>
      <c r="D15" s="278">
        <f>SUM(D9:D14)</f>
        <v>1358</v>
      </c>
      <c r="E15" s="273">
        <f t="shared" si="1"/>
        <v>49.292196007259527</v>
      </c>
      <c r="F15" s="278">
        <f>SUM(F9:F13)</f>
        <v>0</v>
      </c>
      <c r="G15" s="278">
        <f>SUM(G9:G13)</f>
        <v>0</v>
      </c>
      <c r="H15" s="273" t="e">
        <f t="shared" si="2"/>
        <v>#DIV/0!</v>
      </c>
      <c r="I15" s="278">
        <f>SUM(C15+F15)</f>
        <v>2755</v>
      </c>
      <c r="J15" s="278">
        <f>SUM(D15+G15)</f>
        <v>1358</v>
      </c>
      <c r="K15" s="273">
        <f t="shared" si="3"/>
        <v>49.292196007259527</v>
      </c>
    </row>
    <row r="16" spans="1:11" s="11" customFormat="1" ht="12.75" customHeight="1">
      <c r="A16" s="279" t="s">
        <v>4104</v>
      </c>
      <c r="B16" s="280"/>
      <c r="C16" s="280"/>
      <c r="D16" s="280"/>
      <c r="E16" s="280"/>
      <c r="F16" s="280"/>
      <c r="G16" s="280"/>
      <c r="H16" s="280"/>
      <c r="I16" s="280"/>
      <c r="J16" s="281"/>
      <c r="K16" s="282"/>
    </row>
    <row r="17" spans="1:11" s="11" customFormat="1" ht="24.75" customHeight="1">
      <c r="A17" s="283" t="s">
        <v>4100</v>
      </c>
      <c r="B17" s="284" t="s">
        <v>4101</v>
      </c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278">
        <f t="shared" ref="I17:J21" si="4">SUM(C17+F17)</f>
        <v>0</v>
      </c>
      <c r="J17" s="278">
        <f t="shared" si="4"/>
        <v>0</v>
      </c>
      <c r="K17" s="273" t="e">
        <f>SUM(J17/I17*100)</f>
        <v>#DIV/0!</v>
      </c>
    </row>
    <row r="18" spans="1:11" s="11" customFormat="1" ht="25.5">
      <c r="A18" s="283" t="s">
        <v>4102</v>
      </c>
      <c r="B18" s="284" t="s">
        <v>4103</v>
      </c>
      <c r="C18" s="185"/>
      <c r="D18" s="185"/>
      <c r="E18" s="271" t="e">
        <f t="shared" si="1"/>
        <v>#DIV/0!</v>
      </c>
      <c r="F18" s="195"/>
      <c r="G18" s="195"/>
      <c r="H18" s="271" t="e">
        <f>SUM(G18/F18*100)</f>
        <v>#DIV/0!</v>
      </c>
      <c r="I18" s="278">
        <f t="shared" si="4"/>
        <v>0</v>
      </c>
      <c r="J18" s="278">
        <f t="shared" si="4"/>
        <v>0</v>
      </c>
      <c r="K18" s="273" t="e">
        <f>SUM(J18/I18*100)</f>
        <v>#DIV/0!</v>
      </c>
    </row>
    <row r="19" spans="1:11" s="11" customFormat="1" ht="27" customHeight="1">
      <c r="A19" s="274"/>
      <c r="B19" s="275"/>
      <c r="C19" s="185"/>
      <c r="D19" s="185"/>
      <c r="E19" s="271" t="e">
        <f t="shared" si="1"/>
        <v>#DIV/0!</v>
      </c>
      <c r="F19" s="195"/>
      <c r="G19" s="195"/>
      <c r="H19" s="271" t="e">
        <f>SUM(G19/F19*100)</f>
        <v>#DIV/0!</v>
      </c>
      <c r="I19" s="278">
        <f t="shared" si="4"/>
        <v>0</v>
      </c>
      <c r="J19" s="278">
        <f t="shared" si="4"/>
        <v>0</v>
      </c>
      <c r="K19" s="273" t="e">
        <f>SUM(J19/I19*100)</f>
        <v>#DIV/0!</v>
      </c>
    </row>
    <row r="20" spans="1:11" s="11" customFormat="1" ht="11.1" customHeight="1">
      <c r="A20" s="276" t="s">
        <v>2783</v>
      </c>
      <c r="B20" s="295"/>
      <c r="C20" s="285">
        <f>SUM(C17:C19)</f>
        <v>0</v>
      </c>
      <c r="D20" s="285">
        <f>SUM(D17:D19)</f>
        <v>0</v>
      </c>
      <c r="E20" s="273" t="e">
        <f t="shared" si="1"/>
        <v>#DIV/0!</v>
      </c>
      <c r="F20" s="285">
        <f>SUM(F17:F19)</f>
        <v>0</v>
      </c>
      <c r="G20" s="285">
        <f>SUM(G17:G19)</f>
        <v>0</v>
      </c>
      <c r="H20" s="273" t="e">
        <f>SUM(G20/F20*100)</f>
        <v>#DIV/0!</v>
      </c>
      <c r="I20" s="278">
        <f t="shared" si="4"/>
        <v>0</v>
      </c>
      <c r="J20" s="278">
        <f t="shared" si="4"/>
        <v>0</v>
      </c>
      <c r="K20" s="273" t="e">
        <f>SUM(J20/I20*100)</f>
        <v>#DIV/0!</v>
      </c>
    </row>
    <row r="21" spans="1:11">
      <c r="A21" s="276" t="s">
        <v>4105</v>
      </c>
      <c r="B21" s="295"/>
      <c r="C21" s="286">
        <f>SUM(C15+C20)</f>
        <v>2755</v>
      </c>
      <c r="D21" s="286">
        <f>SUM(D15+D20)</f>
        <v>1358</v>
      </c>
      <c r="E21" s="273">
        <f t="shared" si="1"/>
        <v>49.292196007259527</v>
      </c>
      <c r="F21" s="286">
        <f>SUM(F15+F20)</f>
        <v>0</v>
      </c>
      <c r="G21" s="286">
        <f>SUM(G15+G20)</f>
        <v>0</v>
      </c>
      <c r="H21" s="273" t="e">
        <f>SUM(G21/F21*100)</f>
        <v>#DIV/0!</v>
      </c>
      <c r="I21" s="278">
        <f t="shared" si="4"/>
        <v>2755</v>
      </c>
      <c r="J21" s="278">
        <f t="shared" si="4"/>
        <v>1358</v>
      </c>
      <c r="K21" s="273">
        <f>SUM(J21/I21*100)</f>
        <v>49.292196007259527</v>
      </c>
    </row>
    <row r="22" spans="1:11">
      <c r="A22" s="303"/>
      <c r="B22" s="303"/>
      <c r="C22" s="304"/>
      <c r="D22" s="304"/>
      <c r="E22" s="304"/>
      <c r="F22" s="304"/>
      <c r="G22" s="304"/>
      <c r="H22" s="304"/>
      <c r="I22" s="300"/>
      <c r="J22" s="300"/>
    </row>
    <row r="23" spans="1:11" s="21" customFormat="1" ht="1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</sheetData>
  <mergeCells count="5">
    <mergeCell ref="I7:K7"/>
    <mergeCell ref="A7:A8"/>
    <mergeCell ref="B7:B8"/>
    <mergeCell ref="C7:E7"/>
    <mergeCell ref="F7:H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SheetLayoutView="100" workbookViewId="0">
      <selection activeCell="T8" sqref="T8"/>
    </sheetView>
  </sheetViews>
  <sheetFormatPr defaultRowHeight="12.75"/>
  <cols>
    <col min="1" max="1" width="21.5703125" style="1244" customWidth="1"/>
    <col min="2" max="2" width="9.140625" style="1244"/>
    <col min="3" max="3" width="5.85546875" style="1244" customWidth="1"/>
    <col min="4" max="4" width="8" style="1244" customWidth="1"/>
    <col min="5" max="5" width="5.85546875" style="1245" customWidth="1"/>
    <col min="6" max="7" width="6.28515625" style="1245" customWidth="1"/>
    <col min="8" max="8" width="6" style="1245" customWidth="1"/>
    <col min="9" max="9" width="5.85546875" style="1245" customWidth="1"/>
    <col min="10" max="10" width="6" style="1245" customWidth="1"/>
    <col min="11" max="11" width="6.7109375" style="1245" customWidth="1"/>
    <col min="12" max="12" width="6.42578125" style="1245" customWidth="1"/>
    <col min="13" max="13" width="5.85546875" style="1244" customWidth="1"/>
    <col min="14" max="14" width="6.28515625" style="1244" customWidth="1"/>
    <col min="15" max="15" width="6.7109375" style="1244" customWidth="1"/>
    <col min="16" max="16" width="5.7109375" style="698" customWidth="1"/>
    <col min="17" max="18" width="6.7109375" style="698" customWidth="1"/>
    <col min="19" max="16384" width="9.140625" style="698"/>
  </cols>
  <sheetData>
    <row r="1" spans="1:23" s="1189" customFormat="1" ht="25.5" customHeight="1">
      <c r="A1" s="820"/>
      <c r="B1" s="821" t="s">
        <v>1242</v>
      </c>
      <c r="C1" s="1184" t="s">
        <v>7120</v>
      </c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7"/>
      <c r="O1" s="1187"/>
      <c r="P1" s="1187"/>
      <c r="Q1" s="1187"/>
      <c r="R1" s="1188"/>
      <c r="S1" s="1187"/>
      <c r="T1" s="1188"/>
      <c r="W1" s="1190"/>
    </row>
    <row r="2" spans="1:23" s="1189" customFormat="1" ht="17.25" customHeight="1">
      <c r="A2" s="820"/>
      <c r="B2" s="821" t="s">
        <v>1244</v>
      </c>
      <c r="C2" s="1184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7"/>
      <c r="O2" s="1187"/>
      <c r="P2" s="1187"/>
      <c r="Q2" s="1187"/>
      <c r="R2" s="1188"/>
      <c r="S2" s="1187"/>
      <c r="T2" s="1188"/>
      <c r="W2" s="1190"/>
    </row>
    <row r="3" spans="1:23" s="1189" customFormat="1" ht="24.75" customHeight="1">
      <c r="A3" s="820"/>
      <c r="B3" s="821" t="s">
        <v>1245</v>
      </c>
      <c r="C3" s="1184" t="s">
        <v>7145</v>
      </c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7"/>
      <c r="O3" s="1187"/>
      <c r="P3" s="1187"/>
      <c r="Q3" s="1187"/>
      <c r="R3" s="1188"/>
      <c r="S3" s="1187"/>
      <c r="T3" s="1188"/>
      <c r="W3" s="1190"/>
    </row>
    <row r="4" spans="1:23" s="1189" customFormat="1" ht="18" customHeight="1">
      <c r="A4" s="820"/>
      <c r="B4" s="821" t="s">
        <v>1246</v>
      </c>
      <c r="C4" s="823" t="s">
        <v>1222</v>
      </c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1228"/>
      <c r="O4" s="1187"/>
      <c r="P4" s="1187"/>
      <c r="Q4" s="1187"/>
      <c r="R4" s="1188"/>
      <c r="S4" s="1187"/>
      <c r="T4" s="1188"/>
      <c r="W4" s="1190"/>
    </row>
    <row r="5" spans="1:23" s="1189" customFormat="1" ht="12" customHeight="1">
      <c r="A5" s="1193"/>
      <c r="C5" s="1229"/>
      <c r="F5" s="1195"/>
      <c r="G5" s="1195"/>
      <c r="H5" s="1195"/>
      <c r="I5" s="1195"/>
      <c r="J5" s="1195"/>
      <c r="K5" s="1195"/>
      <c r="L5" s="1195"/>
      <c r="M5" s="1195"/>
      <c r="O5" s="1187"/>
      <c r="P5" s="1187"/>
      <c r="Q5" s="1187"/>
      <c r="R5" s="1188"/>
      <c r="S5" s="1187"/>
      <c r="T5" s="1188"/>
      <c r="W5" s="1190"/>
    </row>
    <row r="6" spans="1:23" ht="65.25" customHeight="1">
      <c r="A6" s="1393" t="s">
        <v>4580</v>
      </c>
      <c r="B6" s="1392" t="s">
        <v>4969</v>
      </c>
      <c r="C6" s="1392" t="s">
        <v>4970</v>
      </c>
      <c r="D6" s="1392" t="s">
        <v>7150</v>
      </c>
      <c r="E6" s="1392" t="s">
        <v>1249</v>
      </c>
      <c r="F6" s="1392"/>
      <c r="G6" s="1392"/>
      <c r="H6" s="1392"/>
      <c r="I6" s="1392"/>
      <c r="J6" s="1392"/>
      <c r="K6" s="1392"/>
      <c r="L6" s="1392"/>
      <c r="M6" s="1392"/>
      <c r="N6" s="1392"/>
      <c r="O6" s="1392"/>
      <c r="P6" s="1392" t="s">
        <v>1250</v>
      </c>
      <c r="Q6" s="1392"/>
      <c r="R6" s="1392"/>
    </row>
    <row r="7" spans="1:23" s="1329" customFormat="1" ht="77.25" customHeight="1">
      <c r="A7" s="1393"/>
      <c r="B7" s="1392"/>
      <c r="C7" s="1392"/>
      <c r="D7" s="1392"/>
      <c r="E7" s="1230" t="s">
        <v>4581</v>
      </c>
      <c r="F7" s="1231" t="s">
        <v>4558</v>
      </c>
      <c r="G7" s="1231" t="s">
        <v>4559</v>
      </c>
      <c r="H7" s="1230" t="s">
        <v>4971</v>
      </c>
      <c r="I7" s="1230" t="s">
        <v>4972</v>
      </c>
      <c r="J7" s="1230" t="s">
        <v>4973</v>
      </c>
      <c r="K7" s="1230" t="s">
        <v>4974</v>
      </c>
      <c r="L7" s="1230" t="s">
        <v>4975</v>
      </c>
      <c r="M7" s="1230" t="s">
        <v>4565</v>
      </c>
      <c r="N7" s="1230" t="s">
        <v>4976</v>
      </c>
      <c r="O7" s="1230" t="s">
        <v>4977</v>
      </c>
      <c r="P7" s="1230" t="s">
        <v>4582</v>
      </c>
      <c r="Q7" s="1230" t="s">
        <v>4978</v>
      </c>
      <c r="R7" s="1230" t="s">
        <v>4583</v>
      </c>
    </row>
    <row r="8" spans="1:23" ht="30" customHeight="1">
      <c r="A8" s="1232" t="s">
        <v>1235</v>
      </c>
      <c r="B8" s="1233">
        <v>16</v>
      </c>
      <c r="C8" s="1233">
        <v>2</v>
      </c>
      <c r="D8" s="1233">
        <v>2922</v>
      </c>
      <c r="E8" s="1234">
        <v>6</v>
      </c>
      <c r="F8" s="1234">
        <v>2</v>
      </c>
      <c r="G8" s="1234">
        <v>2</v>
      </c>
      <c r="H8" s="1235">
        <v>3</v>
      </c>
      <c r="I8" s="1236">
        <f t="shared" ref="I8:I17" si="0">E8-H8</f>
        <v>3</v>
      </c>
      <c r="J8" s="1234">
        <v>13</v>
      </c>
      <c r="K8" s="1235">
        <v>10</v>
      </c>
      <c r="L8" s="1236">
        <f t="shared" ref="L8:L17" si="1">J8-K8</f>
        <v>3</v>
      </c>
      <c r="M8" s="1199"/>
      <c r="N8" s="1200"/>
      <c r="O8" s="1236">
        <f t="shared" ref="O8:O17" si="2">M8-N8</f>
        <v>0</v>
      </c>
      <c r="P8" s="1237"/>
      <c r="Q8" s="1237"/>
      <c r="R8" s="1237"/>
    </row>
    <row r="9" spans="1:23" ht="36.75" customHeight="1">
      <c r="A9" s="1232" t="s">
        <v>7142</v>
      </c>
      <c r="B9" s="1233">
        <v>5</v>
      </c>
      <c r="C9" s="1233">
        <v>1</v>
      </c>
      <c r="D9" s="1233"/>
      <c r="E9" s="1238">
        <v>2</v>
      </c>
      <c r="F9" s="1234">
        <v>1</v>
      </c>
      <c r="G9" s="1234">
        <v>1</v>
      </c>
      <c r="H9" s="1235"/>
      <c r="I9" s="1236">
        <f t="shared" si="0"/>
        <v>2</v>
      </c>
      <c r="J9" s="1234">
        <v>4</v>
      </c>
      <c r="K9" s="1235"/>
      <c r="L9" s="1236">
        <f t="shared" si="1"/>
        <v>4</v>
      </c>
      <c r="M9" s="1199"/>
      <c r="N9" s="1200"/>
      <c r="O9" s="1236">
        <f t="shared" si="2"/>
        <v>0</v>
      </c>
      <c r="P9" s="1237"/>
      <c r="Q9" s="1237"/>
      <c r="R9" s="1237"/>
    </row>
    <row r="10" spans="1:23" ht="19.5" customHeight="1">
      <c r="A10" s="1239"/>
      <c r="B10" s="1232"/>
      <c r="C10" s="1232"/>
      <c r="D10" s="1232"/>
      <c r="E10" s="1199"/>
      <c r="F10" s="1240"/>
      <c r="G10" s="1240"/>
      <c r="H10" s="1235"/>
      <c r="I10" s="1236">
        <f t="shared" si="0"/>
        <v>0</v>
      </c>
      <c r="J10" s="1240"/>
      <c r="K10" s="1235"/>
      <c r="L10" s="1236">
        <f t="shared" si="1"/>
        <v>0</v>
      </c>
      <c r="M10" s="1199"/>
      <c r="N10" s="1200"/>
      <c r="O10" s="1236">
        <f t="shared" si="2"/>
        <v>0</v>
      </c>
      <c r="P10" s="1237"/>
      <c r="Q10" s="1237"/>
      <c r="R10" s="1237"/>
    </row>
    <row r="11" spans="1:23" ht="18.75" customHeight="1">
      <c r="A11" s="1232"/>
      <c r="B11" s="1232"/>
      <c r="C11" s="1232"/>
      <c r="D11" s="1232"/>
      <c r="E11" s="1232"/>
      <c r="F11" s="1241"/>
      <c r="G11" s="1241"/>
      <c r="H11" s="1235"/>
      <c r="I11" s="1236">
        <f t="shared" si="0"/>
        <v>0</v>
      </c>
      <c r="J11" s="1232"/>
      <c r="K11" s="1235"/>
      <c r="L11" s="1236">
        <f t="shared" si="1"/>
        <v>0</v>
      </c>
      <c r="M11" s="1232"/>
      <c r="N11" s="1200"/>
      <c r="O11" s="1236">
        <f t="shared" si="2"/>
        <v>0</v>
      </c>
      <c r="P11" s="1237"/>
      <c r="Q11" s="1237"/>
      <c r="R11" s="1237"/>
    </row>
    <row r="12" spans="1:23" ht="19.5" customHeight="1">
      <c r="A12" s="1232"/>
      <c r="B12" s="1232"/>
      <c r="C12" s="1232"/>
      <c r="D12" s="1232"/>
      <c r="E12" s="1232"/>
      <c r="F12" s="1241"/>
      <c r="G12" s="1241"/>
      <c r="H12" s="1235"/>
      <c r="I12" s="1236">
        <f t="shared" si="0"/>
        <v>0</v>
      </c>
      <c r="J12" s="1232"/>
      <c r="K12" s="1235"/>
      <c r="L12" s="1236">
        <f t="shared" si="1"/>
        <v>0</v>
      </c>
      <c r="M12" s="1232"/>
      <c r="N12" s="1200"/>
      <c r="O12" s="1236">
        <f t="shared" si="2"/>
        <v>0</v>
      </c>
      <c r="P12" s="1237"/>
      <c r="Q12" s="1237"/>
      <c r="R12" s="1237"/>
    </row>
    <row r="13" spans="1:23" ht="18.75" customHeight="1">
      <c r="A13" s="1232"/>
      <c r="B13" s="1232"/>
      <c r="C13" s="1232"/>
      <c r="D13" s="1232"/>
      <c r="E13" s="1232"/>
      <c r="F13" s="1241"/>
      <c r="G13" s="1241"/>
      <c r="H13" s="1235"/>
      <c r="I13" s="1236">
        <f t="shared" si="0"/>
        <v>0</v>
      </c>
      <c r="J13" s="1232"/>
      <c r="K13" s="1235"/>
      <c r="L13" s="1236">
        <f t="shared" si="1"/>
        <v>0</v>
      </c>
      <c r="M13" s="1232"/>
      <c r="N13" s="1200"/>
      <c r="O13" s="1236">
        <f t="shared" si="2"/>
        <v>0</v>
      </c>
      <c r="P13" s="1237"/>
      <c r="Q13" s="1237"/>
      <c r="R13" s="1237"/>
    </row>
    <row r="14" spans="1:23" ht="15" customHeight="1">
      <c r="A14" s="1232"/>
      <c r="B14" s="1232"/>
      <c r="C14" s="1232"/>
      <c r="D14" s="1232"/>
      <c r="E14" s="1232"/>
      <c r="F14" s="1241"/>
      <c r="G14" s="1241"/>
      <c r="H14" s="1235"/>
      <c r="I14" s="1236">
        <f t="shared" si="0"/>
        <v>0</v>
      </c>
      <c r="J14" s="1232"/>
      <c r="K14" s="1235"/>
      <c r="L14" s="1236">
        <f t="shared" si="1"/>
        <v>0</v>
      </c>
      <c r="M14" s="1232"/>
      <c r="N14" s="1200"/>
      <c r="O14" s="1236">
        <f t="shared" si="2"/>
        <v>0</v>
      </c>
      <c r="P14" s="1237"/>
      <c r="Q14" s="1237"/>
      <c r="R14" s="1237"/>
    </row>
    <row r="15" spans="1:23" ht="21.75" customHeight="1">
      <c r="A15" s="1232"/>
      <c r="B15" s="1232"/>
      <c r="C15" s="1232"/>
      <c r="D15" s="1232"/>
      <c r="E15" s="1232"/>
      <c r="F15" s="1241"/>
      <c r="G15" s="1241"/>
      <c r="H15" s="1235"/>
      <c r="I15" s="1236">
        <f t="shared" si="0"/>
        <v>0</v>
      </c>
      <c r="J15" s="1232"/>
      <c r="K15" s="1235"/>
      <c r="L15" s="1236">
        <f t="shared" si="1"/>
        <v>0</v>
      </c>
      <c r="M15" s="1232"/>
      <c r="N15" s="1200"/>
      <c r="O15" s="1236">
        <f t="shared" si="2"/>
        <v>0</v>
      </c>
      <c r="P15" s="1237"/>
      <c r="Q15" s="1237"/>
      <c r="R15" s="1237"/>
    </row>
    <row r="16" spans="1:23" ht="21.75" customHeight="1">
      <c r="A16" s="1232"/>
      <c r="B16" s="1232"/>
      <c r="C16" s="1232"/>
      <c r="D16" s="1232"/>
      <c r="E16" s="1232"/>
      <c r="F16" s="1241"/>
      <c r="G16" s="1241"/>
      <c r="H16" s="1235"/>
      <c r="I16" s="1236">
        <f t="shared" si="0"/>
        <v>0</v>
      </c>
      <c r="J16" s="1232"/>
      <c r="K16" s="1235"/>
      <c r="L16" s="1236">
        <f t="shared" si="1"/>
        <v>0</v>
      </c>
      <c r="M16" s="1232"/>
      <c r="N16" s="1200"/>
      <c r="O16" s="1236">
        <f t="shared" si="2"/>
        <v>0</v>
      </c>
      <c r="P16" s="1237"/>
      <c r="Q16" s="1237"/>
      <c r="R16" s="1237"/>
    </row>
    <row r="17" spans="1:31" ht="12" customHeight="1">
      <c r="A17" s="1232"/>
      <c r="B17" s="1232"/>
      <c r="C17" s="1232"/>
      <c r="D17" s="1232"/>
      <c r="E17" s="1232"/>
      <c r="F17" s="1241"/>
      <c r="G17" s="1241"/>
      <c r="H17" s="1235"/>
      <c r="I17" s="1236">
        <f t="shared" si="0"/>
        <v>0</v>
      </c>
      <c r="J17" s="1232"/>
      <c r="K17" s="1235"/>
      <c r="L17" s="1236">
        <f t="shared" si="1"/>
        <v>0</v>
      </c>
      <c r="M17" s="1232"/>
      <c r="N17" s="1200"/>
      <c r="O17" s="1236">
        <f t="shared" si="2"/>
        <v>0</v>
      </c>
      <c r="P17" s="1237"/>
      <c r="Q17" s="1237"/>
      <c r="R17" s="1237"/>
    </row>
    <row r="18" spans="1:31" s="1330" customFormat="1" ht="12" customHeight="1">
      <c r="A18" s="1242" t="s">
        <v>4556</v>
      </c>
      <c r="B18" s="1242">
        <v>5</v>
      </c>
      <c r="C18" s="1242">
        <v>2</v>
      </c>
      <c r="D18" s="1242">
        <f>SUM(D8:D17)</f>
        <v>2922</v>
      </c>
      <c r="E18" s="1242">
        <f t="shared" ref="E18:R18" si="3">SUM(E8:E17)</f>
        <v>8</v>
      </c>
      <c r="F18" s="1242">
        <f t="shared" si="3"/>
        <v>3</v>
      </c>
      <c r="G18" s="1242">
        <f t="shared" si="3"/>
        <v>3</v>
      </c>
      <c r="H18" s="1242">
        <f t="shared" si="3"/>
        <v>3</v>
      </c>
      <c r="I18" s="1242">
        <f t="shared" si="3"/>
        <v>5</v>
      </c>
      <c r="J18" s="1242">
        <f t="shared" si="3"/>
        <v>17</v>
      </c>
      <c r="K18" s="1242">
        <f t="shared" si="3"/>
        <v>10</v>
      </c>
      <c r="L18" s="1242">
        <f t="shared" si="3"/>
        <v>7</v>
      </c>
      <c r="M18" s="1242">
        <f t="shared" si="3"/>
        <v>0</v>
      </c>
      <c r="N18" s="1242">
        <f t="shared" si="3"/>
        <v>0</v>
      </c>
      <c r="O18" s="1242">
        <f t="shared" si="3"/>
        <v>0</v>
      </c>
      <c r="P18" s="1242">
        <f t="shared" si="3"/>
        <v>0</v>
      </c>
      <c r="Q18" s="1242">
        <f t="shared" si="3"/>
        <v>0</v>
      </c>
      <c r="R18" s="1242">
        <f t="shared" si="3"/>
        <v>0</v>
      </c>
    </row>
    <row r="19" spans="1:31">
      <c r="A19" s="1243" t="s">
        <v>7143</v>
      </c>
    </row>
    <row r="20" spans="1:31" s="1246" customFormat="1" ht="27" customHeight="1">
      <c r="A20" s="698" t="s">
        <v>7147</v>
      </c>
      <c r="B20" s="698"/>
      <c r="C20" s="698"/>
      <c r="D20" s="1316"/>
      <c r="E20" s="698" t="s">
        <v>4455</v>
      </c>
      <c r="F20" s="698"/>
      <c r="G20" s="698"/>
      <c r="H20" s="1316"/>
      <c r="L20" s="1316"/>
      <c r="M20" s="1317"/>
      <c r="N20" s="1317"/>
      <c r="O20" s="11" t="s">
        <v>7148</v>
      </c>
      <c r="P20" s="11"/>
      <c r="Q20" s="698"/>
      <c r="R20" s="1317"/>
      <c r="S20" s="1318"/>
      <c r="T20" s="1319"/>
      <c r="U20" s="1317"/>
      <c r="V20" s="1317"/>
      <c r="W20" s="1316"/>
      <c r="X20" s="1317"/>
      <c r="Y20" s="698"/>
      <c r="AB20" s="1317"/>
      <c r="AC20" s="1317"/>
      <c r="AD20" s="1317"/>
      <c r="AE20" s="1317"/>
    </row>
    <row r="21" spans="1:31" s="1246" customFormat="1" ht="17.25" customHeight="1">
      <c r="A21" s="698" t="s">
        <v>4456</v>
      </c>
      <c r="B21" s="698"/>
      <c r="C21" s="698"/>
      <c r="D21" s="1316"/>
      <c r="E21" s="698" t="s">
        <v>4457</v>
      </c>
      <c r="F21" s="698"/>
      <c r="G21" s="698"/>
      <c r="H21" s="1316"/>
      <c r="L21" s="1316"/>
      <c r="M21" s="1317"/>
      <c r="N21" s="1317"/>
      <c r="O21" s="11" t="s">
        <v>280</v>
      </c>
      <c r="P21" s="11"/>
      <c r="Q21" s="698"/>
      <c r="R21" s="1317"/>
      <c r="S21" s="1320"/>
      <c r="T21" s="1321"/>
      <c r="U21" s="1317"/>
      <c r="V21" s="1317"/>
      <c r="W21" s="1316"/>
      <c r="X21" s="1317"/>
      <c r="Y21" s="698"/>
      <c r="AB21" s="1317"/>
      <c r="AC21" s="1317"/>
      <c r="AD21" s="1317"/>
      <c r="AE21" s="1317"/>
    </row>
    <row r="22" spans="1:31">
      <c r="A22" s="1331"/>
      <c r="B22" s="1331"/>
      <c r="C22" s="1331"/>
      <c r="D22" s="1331"/>
      <c r="E22" s="1332"/>
      <c r="F22" s="1332"/>
      <c r="G22" s="1332"/>
      <c r="H22" s="1332"/>
      <c r="I22" s="1332"/>
      <c r="J22" s="1332"/>
      <c r="K22" s="1332"/>
      <c r="L22" s="1332"/>
      <c r="M22" s="1331"/>
      <c r="N22" s="1331"/>
      <c r="O22" s="1331"/>
      <c r="R22" s="1333"/>
    </row>
    <row r="23" spans="1:31">
      <c r="A23" s="1331"/>
      <c r="B23" s="1331"/>
      <c r="C23" s="1331"/>
      <c r="D23" s="1331"/>
      <c r="E23" s="1332"/>
      <c r="F23" s="1332"/>
      <c r="G23" s="1332"/>
      <c r="H23" s="1332"/>
      <c r="I23" s="1332"/>
      <c r="J23" s="1332"/>
      <c r="K23" s="1332"/>
      <c r="L23" s="1332"/>
      <c r="M23" s="1331"/>
      <c r="N23" s="1331"/>
      <c r="O23" s="1331"/>
    </row>
    <row r="24" spans="1:31">
      <c r="A24" s="1331"/>
      <c r="B24" s="1331"/>
      <c r="C24" s="1331"/>
      <c r="D24" s="1331"/>
      <c r="E24" s="1332"/>
      <c r="F24" s="1332"/>
      <c r="G24" s="1332"/>
      <c r="H24" s="1332"/>
      <c r="I24" s="1332"/>
      <c r="J24" s="1332"/>
      <c r="K24" s="1332"/>
      <c r="L24" s="1332"/>
      <c r="M24" s="1331"/>
      <c r="N24" s="1331"/>
      <c r="O24" s="1331"/>
    </row>
  </sheetData>
  <mergeCells count="6">
    <mergeCell ref="E6:O6"/>
    <mergeCell ref="P6:R6"/>
    <mergeCell ref="A6:A7"/>
    <mergeCell ref="B6:B7"/>
    <mergeCell ref="C6:C7"/>
    <mergeCell ref="D6:D7"/>
  </mergeCells>
  <phoneticPr fontId="44" type="noConversion"/>
  <pageMargins left="0.23622047244094491" right="0.23622047244094491" top="0.35433070866141736" bottom="0.35433070866141736" header="0.31496062992125984" footer="0.31496062992125984"/>
  <pageSetup paperSize="9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M13" sqref="M13"/>
    </sheetView>
  </sheetViews>
  <sheetFormatPr defaultRowHeight="12.75"/>
  <cols>
    <col min="1" max="1" width="9.140625" style="6"/>
    <col min="2" max="2" width="22.140625" style="6" customWidth="1"/>
    <col min="3" max="5" width="9.28515625" style="6" customWidth="1"/>
    <col min="6" max="8" width="9.42578125" style="6" customWidth="1"/>
    <col min="9" max="9" width="9.7109375" style="6" customWidth="1"/>
    <col min="10" max="10" width="8.85546875" style="6" customWidth="1"/>
    <col min="11" max="16384" width="9.140625" style="6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</row>
    <row r="2" spans="1:11">
      <c r="A2" s="114"/>
      <c r="B2" s="115" t="s">
        <v>1244</v>
      </c>
      <c r="C2" s="305">
        <v>6113079</v>
      </c>
      <c r="D2" s="116"/>
      <c r="E2" s="116"/>
      <c r="F2" s="116"/>
      <c r="G2" s="116"/>
      <c r="H2" s="116"/>
      <c r="I2" s="116"/>
      <c r="J2" s="116"/>
    </row>
    <row r="3" spans="1:11">
      <c r="A3" s="114"/>
      <c r="B3" s="115"/>
      <c r="C3" s="69" t="s">
        <v>7088</v>
      </c>
      <c r="D3" s="116"/>
      <c r="E3" s="116"/>
      <c r="F3" s="116"/>
      <c r="G3" s="116"/>
      <c r="H3" s="116"/>
      <c r="I3" s="116"/>
      <c r="J3" s="116"/>
    </row>
    <row r="4" spans="1:11" ht="15.75">
      <c r="A4" s="114"/>
      <c r="B4" s="115" t="s">
        <v>1246</v>
      </c>
      <c r="C4" s="266" t="s">
        <v>1230</v>
      </c>
      <c r="D4" s="267"/>
      <c r="E4" s="267"/>
      <c r="F4" s="267"/>
      <c r="G4" s="267"/>
      <c r="H4" s="267"/>
      <c r="I4" s="80"/>
      <c r="J4" s="80"/>
    </row>
    <row r="5" spans="1:11" ht="15.75">
      <c r="A5" s="114"/>
      <c r="B5" s="115" t="s">
        <v>4094</v>
      </c>
      <c r="C5" s="266" t="s">
        <v>1026</v>
      </c>
      <c r="D5" s="267"/>
      <c r="E5" s="267"/>
      <c r="F5" s="267"/>
      <c r="G5" s="267"/>
      <c r="H5" s="267"/>
      <c r="I5" s="80"/>
      <c r="J5" s="80"/>
    </row>
    <row r="7" spans="1:11" ht="12.75" customHeight="1">
      <c r="A7" s="1417" t="s">
        <v>4096</v>
      </c>
      <c r="B7" s="1417" t="s">
        <v>4097</v>
      </c>
      <c r="C7" s="1449" t="s">
        <v>4098</v>
      </c>
      <c r="D7" s="1450"/>
      <c r="E7" s="1451"/>
      <c r="F7" s="1449" t="s">
        <v>4099</v>
      </c>
      <c r="G7" s="1450"/>
      <c r="H7" s="1451"/>
      <c r="I7" s="1449" t="s">
        <v>2783</v>
      </c>
      <c r="J7" s="1450"/>
      <c r="K7" s="1451"/>
    </row>
    <row r="8" spans="1:11" ht="23.25" thickBot="1">
      <c r="A8" s="1418"/>
      <c r="B8" s="1418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s="11" customFormat="1" ht="26.25" thickTop="1">
      <c r="A9" s="49" t="s">
        <v>4100</v>
      </c>
      <c r="B9" s="50" t="s">
        <v>4101</v>
      </c>
      <c r="C9" s="268">
        <v>47</v>
      </c>
      <c r="D9" s="268">
        <v>150</v>
      </c>
      <c r="E9" s="920">
        <f>SUM(D9/C9*100)</f>
        <v>319.14893617021278</v>
      </c>
      <c r="F9" s="269"/>
      <c r="G9" s="269"/>
      <c r="H9" s="920" t="e">
        <f>SUM(G9/F9*100)</f>
        <v>#DIV/0!</v>
      </c>
      <c r="I9" s="169">
        <f t="shared" ref="I9:J12" si="0">C9+F9</f>
        <v>47</v>
      </c>
      <c r="J9" s="873">
        <f t="shared" si="0"/>
        <v>150</v>
      </c>
      <c r="K9" s="921">
        <f>SUM(J9/I9*100)</f>
        <v>319.14893617021278</v>
      </c>
    </row>
    <row r="10" spans="1:11" ht="25.5">
      <c r="A10" s="283" t="s">
        <v>4102</v>
      </c>
      <c r="B10" s="284" t="s">
        <v>4103</v>
      </c>
      <c r="C10" s="272">
        <v>2</v>
      </c>
      <c r="D10" s="272">
        <v>8</v>
      </c>
      <c r="E10" s="271">
        <f t="shared" ref="E10:E19" si="1">SUM(D10/C10*100)</f>
        <v>400</v>
      </c>
      <c r="F10" s="272"/>
      <c r="G10" s="272"/>
      <c r="H10" s="271" t="e">
        <f>SUM(G10/F10*100)</f>
        <v>#DIV/0!</v>
      </c>
      <c r="I10" s="173">
        <f t="shared" si="0"/>
        <v>2</v>
      </c>
      <c r="J10" s="299">
        <f t="shared" si="0"/>
        <v>8</v>
      </c>
      <c r="K10" s="273">
        <f>SUM(J10/I10*100)</f>
        <v>400</v>
      </c>
    </row>
    <row r="11" spans="1:11">
      <c r="A11" s="274"/>
      <c r="B11" s="275"/>
      <c r="C11" s="195"/>
      <c r="D11" s="195"/>
      <c r="E11" s="271" t="e">
        <f t="shared" si="1"/>
        <v>#DIV/0!</v>
      </c>
      <c r="F11" s="195"/>
      <c r="G11" s="195"/>
      <c r="H11" s="271" t="e">
        <f>SUM(G11/F11*100)</f>
        <v>#DIV/0!</v>
      </c>
      <c r="I11" s="173">
        <f t="shared" si="0"/>
        <v>0</v>
      </c>
      <c r="J11" s="299">
        <f t="shared" si="0"/>
        <v>0</v>
      </c>
      <c r="K11" s="273" t="e">
        <f>SUM(J11/I11*100)</f>
        <v>#DIV/0!</v>
      </c>
    </row>
    <row r="12" spans="1:11" s="11" customFormat="1">
      <c r="A12" s="274"/>
      <c r="B12" s="275"/>
      <c r="C12" s="195"/>
      <c r="D12" s="195"/>
      <c r="E12" s="271" t="e">
        <f t="shared" si="1"/>
        <v>#DIV/0!</v>
      </c>
      <c r="F12" s="195"/>
      <c r="G12" s="195"/>
      <c r="H12" s="271" t="e">
        <f>SUM(G12/F12*100)</f>
        <v>#DIV/0!</v>
      </c>
      <c r="I12" s="173">
        <f t="shared" si="0"/>
        <v>0</v>
      </c>
      <c r="J12" s="299">
        <f t="shared" si="0"/>
        <v>0</v>
      </c>
      <c r="K12" s="273" t="e">
        <f>SUM(J12/I12*100)</f>
        <v>#DIV/0!</v>
      </c>
    </row>
    <row r="13" spans="1:11" s="11" customFormat="1" ht="18" customHeight="1">
      <c r="A13" s="276" t="s">
        <v>2783</v>
      </c>
      <c r="B13" s="277"/>
      <c r="C13" s="278">
        <f>SUM(C9:C10)</f>
        <v>49</v>
      </c>
      <c r="D13" s="278">
        <f>SUM(D9:D10)</f>
        <v>158</v>
      </c>
      <c r="E13" s="273">
        <f t="shared" si="1"/>
        <v>322.44897959183675</v>
      </c>
      <c r="F13" s="278">
        <f>SUM(F9:F10)</f>
        <v>0</v>
      </c>
      <c r="G13" s="278">
        <f>SUM(G9:G10)</f>
        <v>0</v>
      </c>
      <c r="H13" s="273" t="e">
        <f>SUM(G13/F13*100)</f>
        <v>#DIV/0!</v>
      </c>
      <c r="I13" s="278">
        <f>SUM(C13+F13)</f>
        <v>49</v>
      </c>
      <c r="J13" s="928">
        <f>SUM(D13+G13)</f>
        <v>158</v>
      </c>
      <c r="K13" s="273">
        <f>SUM(J13/I13*100)</f>
        <v>322.44897959183675</v>
      </c>
    </row>
    <row r="14" spans="1:11" s="11" customFormat="1">
      <c r="A14" s="279" t="s">
        <v>4104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2"/>
    </row>
    <row r="15" spans="1:11" s="11" customFormat="1" ht="25.5">
      <c r="A15" s="283" t="s">
        <v>4100</v>
      </c>
      <c r="B15" s="284" t="s">
        <v>4101</v>
      </c>
      <c r="C15" s="185"/>
      <c r="D15" s="185"/>
      <c r="E15" s="271" t="e">
        <f t="shared" si="1"/>
        <v>#DIV/0!</v>
      </c>
      <c r="F15" s="195"/>
      <c r="G15" s="195"/>
      <c r="H15" s="271" t="e">
        <f>SUM(G15/F15*100)</f>
        <v>#DIV/0!</v>
      </c>
      <c r="I15" s="278">
        <f t="shared" ref="I15:J19" si="2">SUM(C15+F15)</f>
        <v>0</v>
      </c>
      <c r="J15" s="928">
        <f t="shared" si="2"/>
        <v>0</v>
      </c>
      <c r="K15" s="273" t="e">
        <f>SUM(J15/I15*100)</f>
        <v>#DIV/0!</v>
      </c>
    </row>
    <row r="16" spans="1:11" s="11" customFormat="1" ht="25.5">
      <c r="A16" s="283" t="s">
        <v>4102</v>
      </c>
      <c r="B16" s="284" t="s">
        <v>4103</v>
      </c>
      <c r="C16" s="185"/>
      <c r="D16" s="185"/>
      <c r="E16" s="271" t="e">
        <f t="shared" si="1"/>
        <v>#DIV/0!</v>
      </c>
      <c r="F16" s="195"/>
      <c r="G16" s="195"/>
      <c r="H16" s="271" t="e">
        <f>SUM(G16/F16*100)</f>
        <v>#DIV/0!</v>
      </c>
      <c r="I16" s="278">
        <f t="shared" si="2"/>
        <v>0</v>
      </c>
      <c r="J16" s="928">
        <f t="shared" si="2"/>
        <v>0</v>
      </c>
      <c r="K16" s="273" t="e">
        <f>SUM(J16/I16*100)</f>
        <v>#DIV/0!</v>
      </c>
    </row>
    <row r="17" spans="1:11" s="11" customFormat="1">
      <c r="A17" s="274"/>
      <c r="B17" s="275"/>
      <c r="C17" s="185"/>
      <c r="D17" s="185"/>
      <c r="E17" s="271" t="e">
        <f t="shared" si="1"/>
        <v>#DIV/0!</v>
      </c>
      <c r="F17" s="195"/>
      <c r="G17" s="195"/>
      <c r="H17" s="271" t="e">
        <f>SUM(G17/F17*100)</f>
        <v>#DIV/0!</v>
      </c>
      <c r="I17" s="278">
        <f t="shared" si="2"/>
        <v>0</v>
      </c>
      <c r="J17" s="928">
        <f t="shared" si="2"/>
        <v>0</v>
      </c>
      <c r="K17" s="273" t="e">
        <f>SUM(J17/I17*100)</f>
        <v>#DIV/0!</v>
      </c>
    </row>
    <row r="18" spans="1:11" s="11" customFormat="1">
      <c r="A18" s="276" t="s">
        <v>2783</v>
      </c>
      <c r="B18" s="277"/>
      <c r="C18" s="285">
        <f>SUM(C15:C17)</f>
        <v>0</v>
      </c>
      <c r="D18" s="285">
        <f>SUM(D15:D17)</f>
        <v>0</v>
      </c>
      <c r="E18" s="273" t="e">
        <f t="shared" si="1"/>
        <v>#DIV/0!</v>
      </c>
      <c r="F18" s="285">
        <f>SUM(F15:F17)</f>
        <v>0</v>
      </c>
      <c r="G18" s="285">
        <f>SUM(G15:G17)</f>
        <v>0</v>
      </c>
      <c r="H18" s="273" t="e">
        <f>SUM(G18/F18*100)</f>
        <v>#DIV/0!</v>
      </c>
      <c r="I18" s="278">
        <f t="shared" si="2"/>
        <v>0</v>
      </c>
      <c r="J18" s="928">
        <f t="shared" si="2"/>
        <v>0</v>
      </c>
      <c r="K18" s="273" t="e">
        <f>SUM(J18/I18*100)</f>
        <v>#DIV/0!</v>
      </c>
    </row>
    <row r="19" spans="1:11">
      <c r="A19" s="276" t="s">
        <v>4105</v>
      </c>
      <c r="B19" s="277"/>
      <c r="C19" s="286">
        <f>SUM(C13+C18)</f>
        <v>49</v>
      </c>
      <c r="D19" s="286">
        <f>SUM(D13+D18)</f>
        <v>158</v>
      </c>
      <c r="E19" s="273">
        <f t="shared" si="1"/>
        <v>322.44897959183675</v>
      </c>
      <c r="F19" s="286">
        <f>SUM(F13+F18)</f>
        <v>0</v>
      </c>
      <c r="G19" s="286">
        <f>SUM(G13+G18)</f>
        <v>0</v>
      </c>
      <c r="H19" s="273" t="e">
        <f>SUM(G19/F19*100)</f>
        <v>#DIV/0!</v>
      </c>
      <c r="I19" s="278">
        <f t="shared" si="2"/>
        <v>49</v>
      </c>
      <c r="J19" s="928">
        <f t="shared" si="2"/>
        <v>158</v>
      </c>
      <c r="K19" s="273">
        <f>SUM(J19/I19*100)</f>
        <v>322.44897959183675</v>
      </c>
    </row>
    <row r="20" spans="1:11" s="21" customFormat="1">
      <c r="A20" s="1448" t="s">
        <v>4106</v>
      </c>
      <c r="B20" s="1448"/>
      <c r="C20" s="1448"/>
      <c r="D20" s="1448"/>
      <c r="E20" s="1448"/>
      <c r="F20" s="1448"/>
      <c r="G20" s="1448"/>
      <c r="H20" s="1448"/>
      <c r="I20" s="1448"/>
      <c r="J20" s="1448"/>
    </row>
    <row r="21" spans="1:11" ht="14.25">
      <c r="A21" s="5"/>
      <c r="B21" s="306"/>
      <c r="C21" s="306"/>
      <c r="D21" s="306"/>
      <c r="E21" s="306"/>
      <c r="F21" s="307"/>
      <c r="G21" s="307"/>
      <c r="H21" s="307"/>
      <c r="I21" s="308"/>
      <c r="J21" s="20"/>
    </row>
    <row r="22" spans="1:11">
      <c r="A22" s="303"/>
      <c r="B22" s="309"/>
      <c r="C22" s="309"/>
      <c r="D22" s="309"/>
      <c r="E22" s="309"/>
      <c r="F22" s="309"/>
      <c r="G22" s="309"/>
      <c r="H22" s="309"/>
      <c r="I22" s="309"/>
      <c r="J22" s="11"/>
    </row>
    <row r="23" spans="1:11">
      <c r="A23" s="5"/>
      <c r="B23" s="5"/>
      <c r="C23" s="5"/>
      <c r="D23" s="5"/>
      <c r="E23" s="5"/>
      <c r="F23" s="5"/>
      <c r="G23" s="5"/>
      <c r="H23" s="5"/>
    </row>
  </sheetData>
  <mergeCells count="6">
    <mergeCell ref="A20:J20"/>
    <mergeCell ref="A7:A8"/>
    <mergeCell ref="B7:B8"/>
    <mergeCell ref="C7:E7"/>
    <mergeCell ref="F7:H7"/>
    <mergeCell ref="I7:K7"/>
  </mergeCells>
  <phoneticPr fontId="44" type="noConversion"/>
  <pageMargins left="0.71" right="0.71" top="0.75" bottom="0.75" header="0.31" footer="0.31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R12" sqref="R12"/>
    </sheetView>
  </sheetViews>
  <sheetFormatPr defaultRowHeight="12.75"/>
  <cols>
    <col min="1" max="1" width="2.7109375" style="334" customWidth="1"/>
    <col min="2" max="2" width="14.7109375" style="5" customWidth="1"/>
    <col min="3" max="3" width="9.85546875" style="5" customWidth="1"/>
    <col min="4" max="4" width="9.42578125" style="5" customWidth="1"/>
    <col min="5" max="5" width="12" style="5" customWidth="1"/>
    <col min="6" max="6" width="9.7109375" style="5" customWidth="1"/>
    <col min="7" max="7" width="12.5703125" style="5" customWidth="1"/>
    <col min="8" max="9" width="9.7109375" style="5" customWidth="1"/>
    <col min="10" max="10" width="15.28515625" style="5" customWidth="1"/>
    <col min="11" max="11" width="10.7109375" style="5" customWidth="1"/>
    <col min="12" max="12" width="7.85546875" style="5" customWidth="1"/>
    <col min="13" max="13" width="9.7109375" style="5" customWidth="1"/>
    <col min="14" max="14" width="10.7109375" style="5" customWidth="1"/>
    <col min="15" max="15" width="9.7109375" style="5" customWidth="1"/>
    <col min="16" max="16384" width="9.140625" style="5"/>
  </cols>
  <sheetData>
    <row r="1" spans="1:15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100000000000001" customHeight="1">
      <c r="A2" s="310" t="s">
        <v>2863</v>
      </c>
      <c r="B2" s="6"/>
      <c r="C2" s="6"/>
      <c r="D2" s="6"/>
      <c r="E2" s="311" t="s">
        <v>4093</v>
      </c>
      <c r="F2" s="312"/>
      <c r="G2" s="313"/>
      <c r="H2" s="313"/>
      <c r="I2" s="313"/>
      <c r="J2" s="313"/>
      <c r="K2" s="313"/>
      <c r="L2" s="313"/>
      <c r="M2" s="313"/>
      <c r="N2" s="313"/>
      <c r="O2" s="313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15" customFormat="1" ht="20.100000000000001" customHeight="1">
      <c r="A4" s="1462" t="s">
        <v>7105</v>
      </c>
      <c r="B4" s="1462"/>
      <c r="C4" s="1462"/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</row>
    <row r="5" spans="1:15" s="315" customFormat="1" ht="20.100000000000001" customHeight="1">
      <c r="A5" s="1463"/>
      <c r="B5" s="1463"/>
      <c r="C5" s="1463"/>
      <c r="D5" s="1463"/>
      <c r="E5" s="1463"/>
      <c r="F5" s="1463"/>
      <c r="G5" s="1463"/>
      <c r="H5" s="1463"/>
      <c r="I5" s="1463"/>
      <c r="J5" s="1463"/>
      <c r="K5" s="1463"/>
      <c r="L5" s="1463"/>
      <c r="M5" s="1463"/>
      <c r="N5" s="1463"/>
      <c r="O5" s="1463"/>
    </row>
    <row r="6" spans="1:15" ht="15" customHeight="1" thickBot="1">
      <c r="A6" s="6"/>
      <c r="B6" s="6"/>
      <c r="C6" s="6"/>
      <c r="D6" s="6"/>
      <c r="E6" s="6"/>
      <c r="F6" s="316"/>
      <c r="G6" s="6"/>
      <c r="H6" s="6"/>
      <c r="I6" s="6"/>
      <c r="J6" s="6"/>
      <c r="K6" s="6"/>
      <c r="L6" s="6"/>
      <c r="M6" s="6"/>
      <c r="O6" s="317" t="s">
        <v>4131</v>
      </c>
    </row>
    <row r="7" spans="1:15" ht="20.100000000000001" customHeight="1">
      <c r="A7" s="1470" t="s">
        <v>4132</v>
      </c>
      <c r="B7" s="1477" t="s">
        <v>4133</v>
      </c>
      <c r="C7" s="1477"/>
      <c r="D7" s="1476" t="s">
        <v>4134</v>
      </c>
      <c r="E7" s="1477"/>
      <c r="F7" s="1464" t="s">
        <v>4135</v>
      </c>
      <c r="G7" s="1465"/>
      <c r="H7" s="1465"/>
      <c r="I7" s="1465"/>
      <c r="J7" s="1465"/>
      <c r="K7" s="1465"/>
      <c r="L7" s="1465"/>
      <c r="M7" s="1465"/>
      <c r="N7" s="1465"/>
      <c r="O7" s="1466"/>
    </row>
    <row r="8" spans="1:15" ht="20.100000000000001" customHeight="1">
      <c r="A8" s="1471"/>
      <c r="B8" s="1480"/>
      <c r="C8" s="1480"/>
      <c r="D8" s="1478"/>
      <c r="E8" s="1479"/>
      <c r="F8" s="1459" t="s">
        <v>4556</v>
      </c>
      <c r="G8" s="1467" t="s">
        <v>4136</v>
      </c>
      <c r="H8" s="1468"/>
      <c r="I8" s="1468"/>
      <c r="J8" s="1468"/>
      <c r="K8" s="1468"/>
      <c r="L8" s="1468"/>
      <c r="M8" s="1468"/>
      <c r="N8" s="1468"/>
      <c r="O8" s="1469"/>
    </row>
    <row r="9" spans="1:15" ht="20.100000000000001" customHeight="1">
      <c r="A9" s="1472"/>
      <c r="B9" s="1480"/>
      <c r="C9" s="1480"/>
      <c r="D9" s="1401"/>
      <c r="E9" s="1480"/>
      <c r="F9" s="1460"/>
      <c r="G9" s="1481" t="s">
        <v>4137</v>
      </c>
      <c r="H9" s="318" t="s">
        <v>4138</v>
      </c>
      <c r="I9" s="318" t="s">
        <v>85</v>
      </c>
      <c r="J9" s="319" t="s">
        <v>4139</v>
      </c>
      <c r="K9" s="320"/>
      <c r="L9" s="318" t="s">
        <v>4140</v>
      </c>
      <c r="M9" s="318" t="s">
        <v>4141</v>
      </c>
      <c r="N9" s="321" t="s">
        <v>4142</v>
      </c>
      <c r="O9" s="1474" t="s">
        <v>4143</v>
      </c>
    </row>
    <row r="10" spans="1:15" ht="30" customHeight="1" thickBot="1">
      <c r="A10" s="1473"/>
      <c r="B10" s="1480"/>
      <c r="C10" s="1480"/>
      <c r="D10" s="941" t="s">
        <v>4556</v>
      </c>
      <c r="E10" s="322" t="s">
        <v>4136</v>
      </c>
      <c r="F10" s="1461"/>
      <c r="G10" s="1482"/>
      <c r="H10" s="323" t="s">
        <v>4144</v>
      </c>
      <c r="I10" s="323" t="s">
        <v>4144</v>
      </c>
      <c r="J10" s="320" t="s">
        <v>4145</v>
      </c>
      <c r="K10" s="320" t="s">
        <v>4146</v>
      </c>
      <c r="L10" s="323" t="s">
        <v>4147</v>
      </c>
      <c r="M10" s="323" t="s">
        <v>4144</v>
      </c>
      <c r="N10" s="324" t="s">
        <v>4144</v>
      </c>
      <c r="O10" s="1475"/>
    </row>
    <row r="11" spans="1:15" ht="12.95" customHeight="1" thickTop="1">
      <c r="A11" s="325">
        <v>0</v>
      </c>
      <c r="B11" s="1456">
        <v>1</v>
      </c>
      <c r="C11" s="1456"/>
      <c r="D11" s="942">
        <v>2</v>
      </c>
      <c r="E11" s="326">
        <v>3</v>
      </c>
      <c r="F11" s="327">
        <v>4</v>
      </c>
      <c r="G11" s="326">
        <v>5</v>
      </c>
      <c r="H11" s="328">
        <v>6</v>
      </c>
      <c r="I11" s="326">
        <v>7</v>
      </c>
      <c r="J11" s="328">
        <v>8</v>
      </c>
      <c r="K11" s="326">
        <v>9</v>
      </c>
      <c r="L11" s="328">
        <v>10</v>
      </c>
      <c r="M11" s="326">
        <v>11</v>
      </c>
      <c r="N11" s="328">
        <v>12</v>
      </c>
      <c r="O11" s="329">
        <v>13</v>
      </c>
    </row>
    <row r="12" spans="1:15" ht="24.75" customHeight="1">
      <c r="A12" s="1456">
        <v>1</v>
      </c>
      <c r="B12" s="1456" t="s">
        <v>4148</v>
      </c>
      <c r="C12" s="624" t="s">
        <v>6772</v>
      </c>
      <c r="D12" s="935">
        <v>3535</v>
      </c>
      <c r="E12" s="330">
        <v>3526</v>
      </c>
      <c r="F12" s="330">
        <v>191595</v>
      </c>
      <c r="G12" s="331">
        <f>SUM(H12:O12)</f>
        <v>191478</v>
      </c>
      <c r="H12" s="330">
        <v>47752</v>
      </c>
      <c r="I12" s="330">
        <v>2165</v>
      </c>
      <c r="J12" s="330">
        <v>126105</v>
      </c>
      <c r="K12" s="330">
        <v>303</v>
      </c>
      <c r="L12" s="330">
        <v>11298</v>
      </c>
      <c r="M12" s="330">
        <v>3855</v>
      </c>
      <c r="N12" s="330"/>
      <c r="O12" s="332"/>
    </row>
    <row r="13" spans="1:15" ht="24.75" customHeight="1">
      <c r="A13" s="1456"/>
      <c r="B13" s="1456"/>
      <c r="C13" s="934" t="s">
        <v>7106</v>
      </c>
      <c r="D13" s="935">
        <v>2205</v>
      </c>
      <c r="E13" s="330">
        <v>2204</v>
      </c>
      <c r="F13" s="330">
        <v>96836</v>
      </c>
      <c r="G13" s="331">
        <f>SUM(H13:O13)</f>
        <v>96835</v>
      </c>
      <c r="H13" s="330">
        <v>33215</v>
      </c>
      <c r="I13" s="330">
        <v>1534</v>
      </c>
      <c r="J13" s="330">
        <v>52598</v>
      </c>
      <c r="K13" s="330">
        <v>61</v>
      </c>
      <c r="L13" s="330">
        <v>7433</v>
      </c>
      <c r="M13" s="330">
        <v>1994</v>
      </c>
      <c r="N13" s="330"/>
      <c r="O13" s="332"/>
    </row>
    <row r="14" spans="1:15" ht="24.75" customHeight="1">
      <c r="A14" s="1456"/>
      <c r="B14" s="1456"/>
      <c r="C14" s="624" t="s">
        <v>6870</v>
      </c>
      <c r="D14" s="939">
        <f>SUM(D13/D12*100)</f>
        <v>62.376237623762378</v>
      </c>
      <c r="E14" s="939">
        <f t="shared" ref="E14:O14" si="0">SUM(E13/E12*100)</f>
        <v>62.50709018718095</v>
      </c>
      <c r="F14" s="939">
        <f t="shared" si="0"/>
        <v>50.542028758579292</v>
      </c>
      <c r="G14" s="939">
        <f t="shared" si="0"/>
        <v>50.572389517333583</v>
      </c>
      <c r="H14" s="939">
        <f t="shared" si="0"/>
        <v>69.55729602948567</v>
      </c>
      <c r="I14" s="939">
        <f t="shared" si="0"/>
        <v>70.854503464203233</v>
      </c>
      <c r="J14" s="939">
        <f t="shared" si="0"/>
        <v>41.709686372467388</v>
      </c>
      <c r="K14" s="939">
        <f t="shared" si="0"/>
        <v>20.132013201320131</v>
      </c>
      <c r="L14" s="939">
        <f t="shared" si="0"/>
        <v>65.790405381483453</v>
      </c>
      <c r="M14" s="939">
        <f t="shared" si="0"/>
        <v>51.725032425421539</v>
      </c>
      <c r="N14" s="939" t="e">
        <f t="shared" si="0"/>
        <v>#DIV/0!</v>
      </c>
      <c r="O14" s="943" t="e">
        <f t="shared" si="0"/>
        <v>#DIV/0!</v>
      </c>
    </row>
    <row r="15" spans="1:15" ht="23.25" customHeight="1">
      <c r="A15" s="1456">
        <v>2</v>
      </c>
      <c r="B15" s="1456" t="s">
        <v>4149</v>
      </c>
      <c r="C15" s="624" t="s">
        <v>6772</v>
      </c>
      <c r="D15" s="935">
        <v>319</v>
      </c>
      <c r="E15" s="330">
        <v>317</v>
      </c>
      <c r="F15" s="330">
        <v>3354</v>
      </c>
      <c r="G15" s="331">
        <f>SUM(H15:O15)</f>
        <v>3492</v>
      </c>
      <c r="H15" s="330">
        <v>0</v>
      </c>
      <c r="I15" s="330">
        <v>0</v>
      </c>
      <c r="J15" s="330">
        <v>3480</v>
      </c>
      <c r="K15" s="330">
        <v>12</v>
      </c>
      <c r="L15" s="330">
        <v>0</v>
      </c>
      <c r="M15" s="330">
        <v>0</v>
      </c>
      <c r="N15" s="330"/>
      <c r="O15" s="332"/>
    </row>
    <row r="16" spans="1:15" ht="23.25" customHeight="1">
      <c r="A16" s="1456"/>
      <c r="B16" s="1456"/>
      <c r="C16" s="934" t="s">
        <v>7106</v>
      </c>
      <c r="D16" s="935">
        <v>173</v>
      </c>
      <c r="E16" s="330">
        <v>173</v>
      </c>
      <c r="F16" s="330">
        <v>1637</v>
      </c>
      <c r="G16" s="331">
        <f>SUM(H16:O16)</f>
        <v>1637</v>
      </c>
      <c r="H16" s="330">
        <v>0</v>
      </c>
      <c r="I16" s="330">
        <v>0</v>
      </c>
      <c r="J16" s="330">
        <v>1632</v>
      </c>
      <c r="K16" s="330">
        <v>5</v>
      </c>
      <c r="L16" s="330">
        <v>0</v>
      </c>
      <c r="M16" s="330">
        <v>0</v>
      </c>
      <c r="N16" s="330"/>
      <c r="O16" s="332"/>
    </row>
    <row r="17" spans="1:15" ht="23.25" customHeight="1">
      <c r="A17" s="1456"/>
      <c r="B17" s="1456"/>
      <c r="C17" s="624" t="s">
        <v>6870</v>
      </c>
      <c r="D17" s="939">
        <f t="shared" ref="D17:O17" si="1">SUM(D16/D15*100)</f>
        <v>54.231974921630098</v>
      </c>
      <c r="E17" s="939">
        <f t="shared" si="1"/>
        <v>54.57413249211357</v>
      </c>
      <c r="F17" s="939">
        <f t="shared" si="1"/>
        <v>48.807394156231368</v>
      </c>
      <c r="G17" s="939">
        <f t="shared" si="1"/>
        <v>46.878579610538374</v>
      </c>
      <c r="H17" s="939" t="e">
        <f t="shared" si="1"/>
        <v>#DIV/0!</v>
      </c>
      <c r="I17" s="939" t="e">
        <f t="shared" si="1"/>
        <v>#DIV/0!</v>
      </c>
      <c r="J17" s="939">
        <f t="shared" si="1"/>
        <v>46.896551724137929</v>
      </c>
      <c r="K17" s="939">
        <f t="shared" si="1"/>
        <v>41.666666666666671</v>
      </c>
      <c r="L17" s="939" t="e">
        <f t="shared" si="1"/>
        <v>#DIV/0!</v>
      </c>
      <c r="M17" s="939" t="e">
        <f t="shared" si="1"/>
        <v>#DIV/0!</v>
      </c>
      <c r="N17" s="939" t="e">
        <f t="shared" si="1"/>
        <v>#DIV/0!</v>
      </c>
      <c r="O17" s="943" t="e">
        <f t="shared" si="1"/>
        <v>#DIV/0!</v>
      </c>
    </row>
    <row r="18" spans="1:15" ht="25.5" customHeight="1">
      <c r="A18" s="1457">
        <v>3</v>
      </c>
      <c r="B18" s="1457" t="s">
        <v>4624</v>
      </c>
      <c r="C18" s="624" t="s">
        <v>6772</v>
      </c>
      <c r="D18" s="936">
        <f t="shared" ref="D18:F19" si="2">SUM(D12+D15)</f>
        <v>3854</v>
      </c>
      <c r="E18" s="335">
        <f t="shared" si="2"/>
        <v>3843</v>
      </c>
      <c r="F18" s="335">
        <f t="shared" si="2"/>
        <v>194949</v>
      </c>
      <c r="G18" s="335">
        <f>SUM(H18:O18)</f>
        <v>194970</v>
      </c>
      <c r="H18" s="335">
        <f t="shared" ref="H18:O18" si="3">SUM(H12+H15)</f>
        <v>47752</v>
      </c>
      <c r="I18" s="335">
        <f t="shared" si="3"/>
        <v>2165</v>
      </c>
      <c r="J18" s="335">
        <f t="shared" si="3"/>
        <v>129585</v>
      </c>
      <c r="K18" s="335">
        <f t="shared" si="3"/>
        <v>315</v>
      </c>
      <c r="L18" s="335">
        <f t="shared" si="3"/>
        <v>11298</v>
      </c>
      <c r="M18" s="335">
        <f t="shared" si="3"/>
        <v>3855</v>
      </c>
      <c r="N18" s="335">
        <f t="shared" si="3"/>
        <v>0</v>
      </c>
      <c r="O18" s="944">
        <f t="shared" si="3"/>
        <v>0</v>
      </c>
    </row>
    <row r="19" spans="1:15" ht="24.95" customHeight="1">
      <c r="A19" s="1457"/>
      <c r="B19" s="1457"/>
      <c r="C19" s="934" t="s">
        <v>7106</v>
      </c>
      <c r="D19" s="937">
        <f t="shared" si="2"/>
        <v>2378</v>
      </c>
      <c r="E19" s="932">
        <f t="shared" si="2"/>
        <v>2377</v>
      </c>
      <c r="F19" s="933">
        <f t="shared" si="2"/>
        <v>98473</v>
      </c>
      <c r="G19" s="932">
        <f>SUM(G13+G16)</f>
        <v>98472</v>
      </c>
      <c r="H19" s="933">
        <f t="shared" ref="H19:O19" si="4">SUM(H13+H16)</f>
        <v>33215</v>
      </c>
      <c r="I19" s="933">
        <f t="shared" si="4"/>
        <v>1534</v>
      </c>
      <c r="J19" s="933">
        <f t="shared" si="4"/>
        <v>54230</v>
      </c>
      <c r="K19" s="933">
        <f t="shared" si="4"/>
        <v>66</v>
      </c>
      <c r="L19" s="933">
        <f t="shared" si="4"/>
        <v>7433</v>
      </c>
      <c r="M19" s="933">
        <f t="shared" si="4"/>
        <v>1994</v>
      </c>
      <c r="N19" s="933">
        <f t="shared" si="4"/>
        <v>0</v>
      </c>
      <c r="O19" s="945">
        <f t="shared" si="4"/>
        <v>0</v>
      </c>
    </row>
    <row r="20" spans="1:15" ht="24.95" customHeight="1" thickBot="1">
      <c r="A20" s="1458"/>
      <c r="B20" s="1458"/>
      <c r="C20" s="938" t="s">
        <v>6870</v>
      </c>
      <c r="D20" s="940">
        <f t="shared" ref="D20:O20" si="5">SUM(D19/D18*100)</f>
        <v>61.702127659574465</v>
      </c>
      <c r="E20" s="940">
        <f t="shared" si="5"/>
        <v>61.852719229768404</v>
      </c>
      <c r="F20" s="940">
        <f t="shared" si="5"/>
        <v>50.512185238190497</v>
      </c>
      <c r="G20" s="940">
        <f t="shared" si="5"/>
        <v>50.506231727958152</v>
      </c>
      <c r="H20" s="940">
        <f t="shared" si="5"/>
        <v>69.55729602948567</v>
      </c>
      <c r="I20" s="940">
        <f t="shared" si="5"/>
        <v>70.854503464203233</v>
      </c>
      <c r="J20" s="940">
        <f t="shared" si="5"/>
        <v>41.848979434348109</v>
      </c>
      <c r="K20" s="940">
        <f t="shared" si="5"/>
        <v>20.952380952380953</v>
      </c>
      <c r="L20" s="940">
        <f t="shared" si="5"/>
        <v>65.790405381483453</v>
      </c>
      <c r="M20" s="940">
        <f t="shared" si="5"/>
        <v>51.725032425421539</v>
      </c>
      <c r="N20" s="940" t="e">
        <f t="shared" si="5"/>
        <v>#DIV/0!</v>
      </c>
      <c r="O20" s="946" t="e">
        <f t="shared" si="5"/>
        <v>#DIV/0!</v>
      </c>
    </row>
    <row r="21" spans="1:15">
      <c r="A21" s="333" t="s">
        <v>4150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mergeCells count="17">
    <mergeCell ref="A4:O4"/>
    <mergeCell ref="A5:O5"/>
    <mergeCell ref="F7:O7"/>
    <mergeCell ref="G8:O8"/>
    <mergeCell ref="A7:A10"/>
    <mergeCell ref="O9:O10"/>
    <mergeCell ref="D7:E9"/>
    <mergeCell ref="G9:G10"/>
    <mergeCell ref="B7:C10"/>
    <mergeCell ref="A12:A14"/>
    <mergeCell ref="A15:A17"/>
    <mergeCell ref="A18:A20"/>
    <mergeCell ref="F8:F10"/>
    <mergeCell ref="B18:B20"/>
    <mergeCell ref="B11:C11"/>
    <mergeCell ref="B12:B14"/>
    <mergeCell ref="B15:B17"/>
  </mergeCells>
  <phoneticPr fontId="44" type="noConversion"/>
  <pageMargins left="0.71" right="0.71" top="0.75" bottom="0.75" header="0.31" footer="0.31"/>
  <pageSetup paperSize="9" scale="81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I743"/>
  <sheetViews>
    <sheetView workbookViewId="0">
      <selection activeCell="A719" sqref="A719"/>
    </sheetView>
  </sheetViews>
  <sheetFormatPr defaultColWidth="8.7109375" defaultRowHeight="12.75"/>
  <cols>
    <col min="1" max="1" width="7.7109375" style="11" customWidth="1"/>
    <col min="2" max="2" width="84" style="11" customWidth="1"/>
    <col min="3" max="4" width="8.42578125" style="11" customWidth="1"/>
    <col min="5" max="5" width="9.42578125" style="11" customWidth="1"/>
    <col min="6" max="16384" width="8.7109375" style="11"/>
  </cols>
  <sheetData>
    <row r="1" spans="1:9" ht="15">
      <c r="A1" s="336"/>
      <c r="B1" s="337" t="s">
        <v>1242</v>
      </c>
      <c r="C1" s="77" t="s">
        <v>4093</v>
      </c>
      <c r="D1" s="948"/>
      <c r="E1" s="949"/>
      <c r="F1" s="950"/>
    </row>
    <row r="2" spans="1:9" ht="15">
      <c r="A2" s="336"/>
      <c r="B2" s="337" t="s">
        <v>1244</v>
      </c>
      <c r="C2" s="1454">
        <v>6113079</v>
      </c>
      <c r="D2" s="1455"/>
      <c r="E2" s="949"/>
      <c r="F2" s="950"/>
    </row>
    <row r="3" spans="1:9" ht="15">
      <c r="A3" s="336"/>
      <c r="B3" s="337" t="s">
        <v>1245</v>
      </c>
      <c r="C3" s="951" t="s">
        <v>7108</v>
      </c>
      <c r="D3" s="948"/>
      <c r="E3" s="949"/>
      <c r="F3" s="950"/>
    </row>
    <row r="4" spans="1:9" ht="14.25">
      <c r="A4" s="336"/>
      <c r="B4" s="337" t="s">
        <v>4151</v>
      </c>
      <c r="C4" s="952" t="s">
        <v>4152</v>
      </c>
      <c r="D4" s="953"/>
      <c r="E4" s="954"/>
      <c r="F4" s="950"/>
    </row>
    <row r="5" spans="1:9" ht="14.25">
      <c r="A5" s="336"/>
      <c r="B5" s="337" t="s">
        <v>4094</v>
      </c>
      <c r="C5" s="952"/>
      <c r="D5" s="953"/>
      <c r="E5" s="954"/>
      <c r="F5" s="950"/>
    </row>
    <row r="6" spans="1:9" ht="15.75">
      <c r="A6" s="338"/>
      <c r="B6" s="338"/>
      <c r="C6" s="338"/>
      <c r="D6" s="338"/>
      <c r="E6" s="955"/>
      <c r="F6" s="955"/>
    </row>
    <row r="7" spans="1:9" ht="34.5" customHeight="1">
      <c r="A7" s="339" t="s">
        <v>4153</v>
      </c>
      <c r="B7" s="963" t="s">
        <v>4154</v>
      </c>
      <c r="C7" s="896" t="s">
        <v>6772</v>
      </c>
      <c r="D7" s="101" t="s">
        <v>7107</v>
      </c>
      <c r="E7" s="101" t="s">
        <v>6870</v>
      </c>
      <c r="F7" s="183"/>
      <c r="G7" s="183"/>
      <c r="I7" s="340"/>
    </row>
    <row r="8" spans="1:9" ht="18.75">
      <c r="A8" s="962"/>
      <c r="B8" s="966" t="s">
        <v>4155</v>
      </c>
      <c r="C8" s="967">
        <f>SUM(C9:C734)</f>
        <v>10058</v>
      </c>
      <c r="D8" s="967">
        <f>SUM(D9:D734)</f>
        <v>7115</v>
      </c>
      <c r="E8" s="968">
        <f>SUM(D8/C8*100)</f>
        <v>70.739709683833766</v>
      </c>
      <c r="I8" s="340"/>
    </row>
    <row r="9" spans="1:9" ht="18.75">
      <c r="A9" s="341">
        <v>0</v>
      </c>
      <c r="B9" s="964" t="s">
        <v>4156</v>
      </c>
      <c r="C9" s="965"/>
      <c r="D9" s="965"/>
      <c r="E9" s="969"/>
      <c r="I9" s="340"/>
    </row>
    <row r="10" spans="1:9">
      <c r="A10" s="343" t="s">
        <v>4157</v>
      </c>
      <c r="B10" s="344" t="s">
        <v>4158</v>
      </c>
      <c r="C10" s="957">
        <v>0</v>
      </c>
      <c r="D10" s="1116">
        <v>0</v>
      </c>
      <c r="E10" s="947" t="e">
        <f>SUM(D10/C10*100)</f>
        <v>#DIV/0!</v>
      </c>
      <c r="I10" s="340"/>
    </row>
    <row r="11" spans="1:9">
      <c r="A11" s="343" t="s">
        <v>4159</v>
      </c>
      <c r="B11" s="344" t="s">
        <v>4160</v>
      </c>
      <c r="C11" s="957">
        <v>0</v>
      </c>
      <c r="D11" s="1116">
        <v>0</v>
      </c>
      <c r="E11" s="947" t="e">
        <f t="shared" ref="E11:E74" si="0">SUM(D11/C11*100)</f>
        <v>#DIV/0!</v>
      </c>
      <c r="I11" s="340"/>
    </row>
    <row r="12" spans="1:9">
      <c r="A12" s="343" t="s">
        <v>4161</v>
      </c>
      <c r="B12" s="344" t="s">
        <v>4162</v>
      </c>
      <c r="C12" s="957">
        <v>0</v>
      </c>
      <c r="D12" s="1116">
        <v>0</v>
      </c>
      <c r="E12" s="947" t="e">
        <f t="shared" si="0"/>
        <v>#DIV/0!</v>
      </c>
      <c r="I12" s="340"/>
    </row>
    <row r="13" spans="1:9">
      <c r="A13" s="343" t="s">
        <v>4163</v>
      </c>
      <c r="B13" s="344" t="s">
        <v>4164</v>
      </c>
      <c r="C13" s="957">
        <v>1</v>
      </c>
      <c r="D13" s="1116">
        <v>0</v>
      </c>
      <c r="E13" s="947">
        <f t="shared" si="0"/>
        <v>0</v>
      </c>
      <c r="I13" s="340"/>
    </row>
    <row r="14" spans="1:9" ht="25.5">
      <c r="A14" s="343" t="s">
        <v>4165</v>
      </c>
      <c r="B14" s="344" t="s">
        <v>4166</v>
      </c>
      <c r="C14" s="957">
        <v>8</v>
      </c>
      <c r="D14" s="1116">
        <v>1</v>
      </c>
      <c r="E14" s="947">
        <f t="shared" si="0"/>
        <v>12.5</v>
      </c>
      <c r="I14" s="340"/>
    </row>
    <row r="15" spans="1:9">
      <c r="A15" s="343" t="s">
        <v>4167</v>
      </c>
      <c r="B15" s="344" t="s">
        <v>4168</v>
      </c>
      <c r="C15" s="957">
        <v>3</v>
      </c>
      <c r="D15" s="1116">
        <v>0</v>
      </c>
      <c r="E15" s="947">
        <f t="shared" si="0"/>
        <v>0</v>
      </c>
      <c r="I15" s="340"/>
    </row>
    <row r="16" spans="1:9">
      <c r="A16" s="343" t="s">
        <v>4169</v>
      </c>
      <c r="B16" s="344" t="s">
        <v>4170</v>
      </c>
      <c r="C16" s="957">
        <v>5</v>
      </c>
      <c r="D16" s="1116">
        <v>3</v>
      </c>
      <c r="E16" s="947">
        <f t="shared" si="0"/>
        <v>60</v>
      </c>
      <c r="I16" s="340"/>
    </row>
    <row r="17" spans="1:9">
      <c r="A17" s="343" t="s">
        <v>4171</v>
      </c>
      <c r="B17" s="344" t="s">
        <v>4172</v>
      </c>
      <c r="C17" s="957">
        <v>0</v>
      </c>
      <c r="D17" s="1116">
        <v>0</v>
      </c>
      <c r="E17" s="947" t="e">
        <f t="shared" si="0"/>
        <v>#DIV/0!</v>
      </c>
      <c r="I17" s="340"/>
    </row>
    <row r="18" spans="1:9">
      <c r="A18" s="343" t="s">
        <v>4173</v>
      </c>
      <c r="B18" s="344" t="s">
        <v>4174</v>
      </c>
      <c r="C18" s="957">
        <v>0</v>
      </c>
      <c r="D18" s="1116">
        <v>0</v>
      </c>
      <c r="E18" s="947" t="e">
        <f t="shared" si="0"/>
        <v>#DIV/0!</v>
      </c>
      <c r="I18" s="340"/>
    </row>
    <row r="19" spans="1:9">
      <c r="A19" s="343" t="s">
        <v>4175</v>
      </c>
      <c r="B19" s="344" t="s">
        <v>4176</v>
      </c>
      <c r="C19" s="957">
        <v>0</v>
      </c>
      <c r="D19" s="1116">
        <v>0</v>
      </c>
      <c r="E19" s="947" t="e">
        <f t="shared" si="0"/>
        <v>#DIV/0!</v>
      </c>
      <c r="I19" s="340"/>
    </row>
    <row r="20" spans="1:9">
      <c r="A20" s="343" t="s">
        <v>4177</v>
      </c>
      <c r="B20" s="344" t="s">
        <v>4178</v>
      </c>
      <c r="C20" s="957">
        <v>0</v>
      </c>
      <c r="D20" s="1116">
        <v>0</v>
      </c>
      <c r="E20" s="947" t="e">
        <f t="shared" si="0"/>
        <v>#DIV/0!</v>
      </c>
      <c r="I20" s="340"/>
    </row>
    <row r="21" spans="1:9">
      <c r="A21" s="343" t="s">
        <v>4179</v>
      </c>
      <c r="B21" s="344" t="s">
        <v>4180</v>
      </c>
      <c r="C21" s="957">
        <v>0</v>
      </c>
      <c r="D21" s="1116">
        <v>0</v>
      </c>
      <c r="E21" s="947" t="e">
        <f t="shared" si="0"/>
        <v>#DIV/0!</v>
      </c>
      <c r="I21" s="340"/>
    </row>
    <row r="22" spans="1:9">
      <c r="A22" s="343" t="s">
        <v>4181</v>
      </c>
      <c r="B22" s="344" t="s">
        <v>4182</v>
      </c>
      <c r="C22" s="957">
        <v>0</v>
      </c>
      <c r="D22" s="1116">
        <v>0</v>
      </c>
      <c r="E22" s="947" t="e">
        <f t="shared" si="0"/>
        <v>#DIV/0!</v>
      </c>
      <c r="I22" s="340"/>
    </row>
    <row r="23" spans="1:9">
      <c r="A23" s="343" t="s">
        <v>4183</v>
      </c>
      <c r="B23" s="344" t="s">
        <v>4184</v>
      </c>
      <c r="C23" s="957">
        <v>0</v>
      </c>
      <c r="D23" s="1116">
        <v>0</v>
      </c>
      <c r="E23" s="947" t="e">
        <f t="shared" si="0"/>
        <v>#DIV/0!</v>
      </c>
      <c r="I23" s="340"/>
    </row>
    <row r="24" spans="1:9">
      <c r="A24" s="343" t="s">
        <v>4185</v>
      </c>
      <c r="B24" s="344" t="s">
        <v>4186</v>
      </c>
      <c r="C24" s="957">
        <v>0</v>
      </c>
      <c r="D24" s="1116">
        <v>0</v>
      </c>
      <c r="E24" s="947" t="e">
        <f t="shared" si="0"/>
        <v>#DIV/0!</v>
      </c>
      <c r="I24" s="340"/>
    </row>
    <row r="25" spans="1:9">
      <c r="A25" s="343" t="s">
        <v>4187</v>
      </c>
      <c r="B25" s="344" t="s">
        <v>4188</v>
      </c>
      <c r="C25" s="957">
        <v>0</v>
      </c>
      <c r="D25" s="1116">
        <v>0</v>
      </c>
      <c r="E25" s="947" t="e">
        <f t="shared" si="0"/>
        <v>#DIV/0!</v>
      </c>
      <c r="I25" s="340"/>
    </row>
    <row r="26" spans="1:9">
      <c r="A26" s="343" t="s">
        <v>4189</v>
      </c>
      <c r="B26" s="344" t="s">
        <v>4190</v>
      </c>
      <c r="C26" s="957">
        <v>0</v>
      </c>
      <c r="D26" s="1116">
        <v>0</v>
      </c>
      <c r="E26" s="947" t="e">
        <f t="shared" si="0"/>
        <v>#DIV/0!</v>
      </c>
      <c r="I26" s="340"/>
    </row>
    <row r="27" spans="1:9" ht="18.75">
      <c r="A27" s="341">
        <v>1</v>
      </c>
      <c r="B27" s="346" t="s">
        <v>4191</v>
      </c>
      <c r="C27" s="958"/>
      <c r="D27" s="958"/>
      <c r="E27" s="970"/>
      <c r="I27" s="340"/>
    </row>
    <row r="28" spans="1:9">
      <c r="A28" s="343" t="s">
        <v>4192</v>
      </c>
      <c r="B28" s="344" t="s">
        <v>4193</v>
      </c>
      <c r="C28" s="957">
        <v>0</v>
      </c>
      <c r="D28" s="1116">
        <v>0</v>
      </c>
      <c r="E28" s="947" t="e">
        <f t="shared" si="0"/>
        <v>#DIV/0!</v>
      </c>
      <c r="I28" s="340"/>
    </row>
    <row r="29" spans="1:9">
      <c r="A29" s="343" t="s">
        <v>4194</v>
      </c>
      <c r="B29" s="344" t="s">
        <v>4195</v>
      </c>
      <c r="C29" s="957">
        <v>0</v>
      </c>
      <c r="D29" s="1116">
        <v>0</v>
      </c>
      <c r="E29" s="947" t="e">
        <f t="shared" si="0"/>
        <v>#DIV/0!</v>
      </c>
      <c r="I29" s="340"/>
    </row>
    <row r="30" spans="1:9">
      <c r="A30" s="343" t="s">
        <v>4196</v>
      </c>
      <c r="B30" s="344" t="s">
        <v>4197</v>
      </c>
      <c r="C30" s="957">
        <v>0</v>
      </c>
      <c r="D30" s="1116">
        <v>0</v>
      </c>
      <c r="E30" s="947" t="e">
        <f t="shared" si="0"/>
        <v>#DIV/0!</v>
      </c>
      <c r="I30" s="340"/>
    </row>
    <row r="31" spans="1:9">
      <c r="A31" s="343" t="s">
        <v>4198</v>
      </c>
      <c r="B31" s="344" t="s">
        <v>4199</v>
      </c>
      <c r="C31" s="957">
        <v>0</v>
      </c>
      <c r="D31" s="1116">
        <v>0</v>
      </c>
      <c r="E31" s="947" t="e">
        <f t="shared" si="0"/>
        <v>#DIV/0!</v>
      </c>
      <c r="I31" s="340"/>
    </row>
    <row r="32" spans="1:9">
      <c r="A32" s="343" t="s">
        <v>4200</v>
      </c>
      <c r="B32" s="344" t="s">
        <v>4201</v>
      </c>
      <c r="C32" s="957">
        <v>0</v>
      </c>
      <c r="D32" s="1116">
        <v>0</v>
      </c>
      <c r="E32" s="947" t="e">
        <f t="shared" si="0"/>
        <v>#DIV/0!</v>
      </c>
      <c r="I32" s="340"/>
    </row>
    <row r="33" spans="1:9">
      <c r="A33" s="343" t="s">
        <v>4202</v>
      </c>
      <c r="B33" s="344" t="s">
        <v>4203</v>
      </c>
      <c r="C33" s="957">
        <v>0</v>
      </c>
      <c r="D33" s="1116">
        <v>0</v>
      </c>
      <c r="E33" s="947" t="e">
        <f t="shared" si="0"/>
        <v>#DIV/0!</v>
      </c>
      <c r="I33" s="340"/>
    </row>
    <row r="34" spans="1:9">
      <c r="A34" s="343" t="s">
        <v>4204</v>
      </c>
      <c r="B34" s="344" t="s">
        <v>4205</v>
      </c>
      <c r="C34" s="957">
        <v>0</v>
      </c>
      <c r="D34" s="1116">
        <v>0</v>
      </c>
      <c r="E34" s="947" t="e">
        <f t="shared" si="0"/>
        <v>#DIV/0!</v>
      </c>
      <c r="I34" s="340"/>
    </row>
    <row r="35" spans="1:9">
      <c r="A35" s="343" t="s">
        <v>4206</v>
      </c>
      <c r="B35" s="344" t="s">
        <v>4207</v>
      </c>
      <c r="C35" s="957">
        <v>0</v>
      </c>
      <c r="D35" s="1116">
        <v>0</v>
      </c>
      <c r="E35" s="947" t="e">
        <f t="shared" si="0"/>
        <v>#DIV/0!</v>
      </c>
      <c r="I35" s="340"/>
    </row>
    <row r="36" spans="1:9">
      <c r="A36" s="343" t="s">
        <v>4208</v>
      </c>
      <c r="B36" s="344" t="s">
        <v>4209</v>
      </c>
      <c r="C36" s="957">
        <v>0</v>
      </c>
      <c r="D36" s="1116">
        <v>0</v>
      </c>
      <c r="E36" s="947" t="e">
        <f t="shared" si="0"/>
        <v>#DIV/0!</v>
      </c>
      <c r="I36" s="340"/>
    </row>
    <row r="37" spans="1:9">
      <c r="A37" s="343" t="s">
        <v>4210</v>
      </c>
      <c r="B37" s="344" t="s">
        <v>86</v>
      </c>
      <c r="C37" s="957">
        <v>0</v>
      </c>
      <c r="D37" s="1116">
        <v>0</v>
      </c>
      <c r="E37" s="947" t="e">
        <f t="shared" si="0"/>
        <v>#DIV/0!</v>
      </c>
      <c r="I37" s="340"/>
    </row>
    <row r="38" spans="1:9" ht="25.5">
      <c r="A38" s="343" t="s">
        <v>4211</v>
      </c>
      <c r="B38" s="347" t="s">
        <v>4212</v>
      </c>
      <c r="C38" s="957">
        <v>0</v>
      </c>
      <c r="D38" s="1116">
        <v>0</v>
      </c>
      <c r="E38" s="947" t="e">
        <f t="shared" si="0"/>
        <v>#DIV/0!</v>
      </c>
      <c r="I38" s="340"/>
    </row>
    <row r="39" spans="1:9" ht="25.5">
      <c r="A39" s="343" t="s">
        <v>4213</v>
      </c>
      <c r="B39" s="347" t="s">
        <v>4214</v>
      </c>
      <c r="C39" s="957">
        <v>1</v>
      </c>
      <c r="D39" s="1116">
        <v>0</v>
      </c>
      <c r="E39" s="947">
        <f t="shared" si="0"/>
        <v>0</v>
      </c>
      <c r="I39" s="340"/>
    </row>
    <row r="40" spans="1:9">
      <c r="A40" s="343" t="s">
        <v>4215</v>
      </c>
      <c r="B40" s="347" t="s">
        <v>4216</v>
      </c>
      <c r="C40" s="957">
        <v>0</v>
      </c>
      <c r="D40" s="1116">
        <v>0</v>
      </c>
      <c r="E40" s="947" t="e">
        <f t="shared" si="0"/>
        <v>#DIV/0!</v>
      </c>
      <c r="I40" s="340"/>
    </row>
    <row r="41" spans="1:9">
      <c r="A41" s="343" t="s">
        <v>4217</v>
      </c>
      <c r="B41" s="347" t="s">
        <v>4218</v>
      </c>
      <c r="C41" s="957">
        <v>0</v>
      </c>
      <c r="D41" s="1116">
        <v>0</v>
      </c>
      <c r="E41" s="947" t="e">
        <f t="shared" si="0"/>
        <v>#DIV/0!</v>
      </c>
      <c r="I41" s="340"/>
    </row>
    <row r="42" spans="1:9">
      <c r="A42" s="343" t="s">
        <v>4219</v>
      </c>
      <c r="B42" s="344" t="s">
        <v>4220</v>
      </c>
      <c r="C42" s="957">
        <v>0</v>
      </c>
      <c r="D42" s="1116">
        <v>0</v>
      </c>
      <c r="E42" s="947" t="e">
        <f t="shared" si="0"/>
        <v>#DIV/0!</v>
      </c>
      <c r="I42" s="340"/>
    </row>
    <row r="43" spans="1:9">
      <c r="A43" s="343" t="s">
        <v>4221</v>
      </c>
      <c r="B43" s="344" t="s">
        <v>4222</v>
      </c>
      <c r="C43" s="957">
        <v>0</v>
      </c>
      <c r="D43" s="1116">
        <v>0</v>
      </c>
      <c r="E43" s="947" t="e">
        <f t="shared" si="0"/>
        <v>#DIV/0!</v>
      </c>
      <c r="I43" s="340"/>
    </row>
    <row r="44" spans="1:9">
      <c r="A44" s="343" t="s">
        <v>4223</v>
      </c>
      <c r="B44" s="344" t="s">
        <v>4224</v>
      </c>
      <c r="C44" s="957">
        <v>0</v>
      </c>
      <c r="D44" s="1116">
        <v>1</v>
      </c>
      <c r="E44" s="947" t="e">
        <f t="shared" si="0"/>
        <v>#DIV/0!</v>
      </c>
      <c r="I44" s="340"/>
    </row>
    <row r="45" spans="1:9">
      <c r="A45" s="343" t="s">
        <v>4225</v>
      </c>
      <c r="B45" s="344" t="s">
        <v>4226</v>
      </c>
      <c r="C45" s="957">
        <v>2</v>
      </c>
      <c r="D45" s="1116">
        <v>0</v>
      </c>
      <c r="E45" s="947">
        <f t="shared" si="0"/>
        <v>0</v>
      </c>
      <c r="I45" s="340"/>
    </row>
    <row r="46" spans="1:9">
      <c r="A46" s="343" t="s">
        <v>4227</v>
      </c>
      <c r="B46" s="344" t="s">
        <v>4228</v>
      </c>
      <c r="C46" s="957">
        <v>0</v>
      </c>
      <c r="D46" s="1116">
        <v>0</v>
      </c>
      <c r="E46" s="947" t="e">
        <f t="shared" si="0"/>
        <v>#DIV/0!</v>
      </c>
      <c r="I46" s="340"/>
    </row>
    <row r="47" spans="1:9">
      <c r="A47" s="343" t="s">
        <v>4229</v>
      </c>
      <c r="B47" s="344" t="s">
        <v>4230</v>
      </c>
      <c r="C47" s="957">
        <v>0</v>
      </c>
      <c r="D47" s="1116">
        <v>0</v>
      </c>
      <c r="E47" s="947" t="e">
        <f t="shared" si="0"/>
        <v>#DIV/0!</v>
      </c>
      <c r="I47" s="340"/>
    </row>
    <row r="48" spans="1:9">
      <c r="A48" s="343" t="s">
        <v>4231</v>
      </c>
      <c r="B48" s="347" t="s">
        <v>4232</v>
      </c>
      <c r="C48" s="957">
        <v>0</v>
      </c>
      <c r="D48" s="1116">
        <v>0</v>
      </c>
      <c r="E48" s="947" t="e">
        <f t="shared" si="0"/>
        <v>#DIV/0!</v>
      </c>
      <c r="I48" s="340"/>
    </row>
    <row r="49" spans="1:9">
      <c r="A49" s="343" t="s">
        <v>2470</v>
      </c>
      <c r="B49" s="347" t="s">
        <v>2471</v>
      </c>
      <c r="C49" s="957">
        <v>0</v>
      </c>
      <c r="D49" s="1116">
        <v>0</v>
      </c>
      <c r="E49" s="947" t="e">
        <f t="shared" si="0"/>
        <v>#DIV/0!</v>
      </c>
      <c r="I49" s="340"/>
    </row>
    <row r="50" spans="1:9">
      <c r="A50" s="343" t="s">
        <v>2472</v>
      </c>
      <c r="B50" s="344" t="s">
        <v>2473</v>
      </c>
      <c r="C50" s="957">
        <v>0</v>
      </c>
      <c r="D50" s="1116">
        <v>0</v>
      </c>
      <c r="E50" s="947" t="e">
        <f t="shared" si="0"/>
        <v>#DIV/0!</v>
      </c>
      <c r="I50" s="340"/>
    </row>
    <row r="51" spans="1:9">
      <c r="A51" s="343" t="s">
        <v>2474</v>
      </c>
      <c r="B51" s="344" t="s">
        <v>2475</v>
      </c>
      <c r="C51" s="957">
        <v>42</v>
      </c>
      <c r="D51" s="1116">
        <v>20</v>
      </c>
      <c r="E51" s="947">
        <f t="shared" si="0"/>
        <v>47.619047619047613</v>
      </c>
      <c r="I51" s="340"/>
    </row>
    <row r="52" spans="1:9">
      <c r="A52" s="343" t="s">
        <v>2476</v>
      </c>
      <c r="B52" s="344" t="s">
        <v>2477</v>
      </c>
      <c r="C52" s="957">
        <v>0</v>
      </c>
      <c r="D52" s="1116">
        <v>1</v>
      </c>
      <c r="E52" s="947" t="e">
        <f t="shared" si="0"/>
        <v>#DIV/0!</v>
      </c>
      <c r="I52" s="340"/>
    </row>
    <row r="53" spans="1:9">
      <c r="A53" s="343" t="s">
        <v>2478</v>
      </c>
      <c r="B53" s="344" t="s">
        <v>2479</v>
      </c>
      <c r="C53" s="957">
        <v>13</v>
      </c>
      <c r="D53" s="1116">
        <v>7</v>
      </c>
      <c r="E53" s="947">
        <f t="shared" si="0"/>
        <v>53.846153846153847</v>
      </c>
      <c r="I53" s="340"/>
    </row>
    <row r="54" spans="1:9">
      <c r="A54" s="343" t="s">
        <v>2480</v>
      </c>
      <c r="B54" s="344" t="s">
        <v>2481</v>
      </c>
      <c r="C54" s="957">
        <v>0</v>
      </c>
      <c r="D54" s="1116">
        <v>0</v>
      </c>
      <c r="E54" s="947" t="e">
        <f t="shared" si="0"/>
        <v>#DIV/0!</v>
      </c>
      <c r="I54" s="340"/>
    </row>
    <row r="55" spans="1:9">
      <c r="A55" s="343" t="s">
        <v>2482</v>
      </c>
      <c r="B55" s="344" t="s">
        <v>2483</v>
      </c>
      <c r="C55" s="957">
        <v>2</v>
      </c>
      <c r="D55" s="1116">
        <v>0</v>
      </c>
      <c r="E55" s="947">
        <f t="shared" si="0"/>
        <v>0</v>
      </c>
      <c r="I55" s="340"/>
    </row>
    <row r="56" spans="1:9">
      <c r="A56" s="343" t="s">
        <v>2484</v>
      </c>
      <c r="B56" s="344" t="s">
        <v>2485</v>
      </c>
      <c r="C56" s="957">
        <v>10</v>
      </c>
      <c r="D56" s="1116">
        <v>15</v>
      </c>
      <c r="E56" s="947">
        <f t="shared" si="0"/>
        <v>150</v>
      </c>
      <c r="I56" s="340"/>
    </row>
    <row r="57" spans="1:9">
      <c r="A57" s="343" t="s">
        <v>2486</v>
      </c>
      <c r="B57" s="347" t="s">
        <v>2487</v>
      </c>
      <c r="C57" s="957">
        <v>1</v>
      </c>
      <c r="D57" s="1116">
        <v>1</v>
      </c>
      <c r="E57" s="947">
        <f t="shared" si="0"/>
        <v>100</v>
      </c>
      <c r="I57" s="340"/>
    </row>
    <row r="58" spans="1:9" ht="25.5">
      <c r="A58" s="343" t="s">
        <v>2488</v>
      </c>
      <c r="B58" s="347" t="s">
        <v>2489</v>
      </c>
      <c r="C58" s="957">
        <v>1</v>
      </c>
      <c r="D58" s="1116">
        <v>0</v>
      </c>
      <c r="E58" s="947">
        <f t="shared" si="0"/>
        <v>0</v>
      </c>
      <c r="I58" s="340"/>
    </row>
    <row r="59" spans="1:9" ht="25.5">
      <c r="A59" s="343" t="s">
        <v>2490</v>
      </c>
      <c r="B59" s="347" t="s">
        <v>2491</v>
      </c>
      <c r="C59" s="957">
        <v>6</v>
      </c>
      <c r="D59" s="1116">
        <v>11</v>
      </c>
      <c r="E59" s="947">
        <f t="shared" si="0"/>
        <v>183.33333333333331</v>
      </c>
      <c r="I59" s="340"/>
    </row>
    <row r="60" spans="1:9">
      <c r="A60" s="343" t="s">
        <v>2492</v>
      </c>
      <c r="B60" s="344" t="s">
        <v>2493</v>
      </c>
      <c r="C60" s="957">
        <v>0</v>
      </c>
      <c r="D60" s="1116">
        <v>0</v>
      </c>
      <c r="E60" s="947" t="e">
        <f t="shared" si="0"/>
        <v>#DIV/0!</v>
      </c>
      <c r="I60" s="340"/>
    </row>
    <row r="61" spans="1:9">
      <c r="A61" s="343" t="s">
        <v>2494</v>
      </c>
      <c r="B61" s="344" t="s">
        <v>2495</v>
      </c>
      <c r="C61" s="957">
        <v>9</v>
      </c>
      <c r="D61" s="1116">
        <v>5</v>
      </c>
      <c r="E61" s="947">
        <f t="shared" si="0"/>
        <v>55.555555555555557</v>
      </c>
      <c r="I61" s="340"/>
    </row>
    <row r="62" spans="1:9">
      <c r="A62" s="343" t="s">
        <v>2496</v>
      </c>
      <c r="B62" s="344" t="s">
        <v>2497</v>
      </c>
      <c r="C62" s="957">
        <v>0</v>
      </c>
      <c r="D62" s="1116">
        <v>0</v>
      </c>
      <c r="E62" s="947" t="e">
        <f t="shared" si="0"/>
        <v>#DIV/0!</v>
      </c>
      <c r="I62" s="340"/>
    </row>
    <row r="63" spans="1:9">
      <c r="A63" s="343" t="s">
        <v>2498</v>
      </c>
      <c r="B63" s="344" t="s">
        <v>2499</v>
      </c>
      <c r="C63" s="957">
        <v>0</v>
      </c>
      <c r="D63" s="1116">
        <v>3</v>
      </c>
      <c r="E63" s="947" t="e">
        <f t="shared" si="0"/>
        <v>#DIV/0!</v>
      </c>
      <c r="I63" s="340"/>
    </row>
    <row r="64" spans="1:9">
      <c r="A64" s="348" t="s">
        <v>2500</v>
      </c>
      <c r="B64" s="344" t="s">
        <v>2501</v>
      </c>
      <c r="C64" s="957">
        <v>8</v>
      </c>
      <c r="D64" s="1116">
        <v>1</v>
      </c>
      <c r="E64" s="947">
        <f t="shared" si="0"/>
        <v>12.5</v>
      </c>
      <c r="I64" s="340"/>
    </row>
    <row r="65" spans="1:9">
      <c r="A65" s="343" t="s">
        <v>2502</v>
      </c>
      <c r="B65" s="344" t="s">
        <v>2503</v>
      </c>
      <c r="C65" s="957">
        <v>32</v>
      </c>
      <c r="D65" s="1116">
        <v>12</v>
      </c>
      <c r="E65" s="947">
        <f t="shared" si="0"/>
        <v>37.5</v>
      </c>
      <c r="I65" s="340"/>
    </row>
    <row r="66" spans="1:9">
      <c r="A66" s="343" t="s">
        <v>2504</v>
      </c>
      <c r="B66" s="344" t="s">
        <v>2505</v>
      </c>
      <c r="C66" s="957">
        <v>120</v>
      </c>
      <c r="D66" s="1116">
        <v>81</v>
      </c>
      <c r="E66" s="947">
        <f t="shared" si="0"/>
        <v>67.5</v>
      </c>
      <c r="I66" s="340"/>
    </row>
    <row r="67" spans="1:9">
      <c r="A67" s="343" t="s">
        <v>2506</v>
      </c>
      <c r="B67" s="344" t="s">
        <v>2507</v>
      </c>
      <c r="C67" s="957">
        <v>20</v>
      </c>
      <c r="D67" s="1116">
        <v>12</v>
      </c>
      <c r="E67" s="947">
        <f t="shared" si="0"/>
        <v>60</v>
      </c>
      <c r="I67" s="340"/>
    </row>
    <row r="68" spans="1:9">
      <c r="A68" s="343" t="s">
        <v>2508</v>
      </c>
      <c r="B68" s="344" t="s">
        <v>2509</v>
      </c>
      <c r="C68" s="957">
        <v>1</v>
      </c>
      <c r="D68" s="1116">
        <v>0</v>
      </c>
      <c r="E68" s="947">
        <f t="shared" si="0"/>
        <v>0</v>
      </c>
      <c r="I68" s="340"/>
    </row>
    <row r="69" spans="1:9">
      <c r="A69" s="343" t="s">
        <v>2510</v>
      </c>
      <c r="B69" s="344" t="s">
        <v>2509</v>
      </c>
      <c r="C69" s="957">
        <v>16</v>
      </c>
      <c r="D69" s="1116">
        <v>5</v>
      </c>
      <c r="E69" s="947">
        <f t="shared" si="0"/>
        <v>31.25</v>
      </c>
      <c r="I69" s="340"/>
    </row>
    <row r="70" spans="1:9">
      <c r="A70" s="343" t="s">
        <v>2511</v>
      </c>
      <c r="B70" s="344" t="s">
        <v>2512</v>
      </c>
      <c r="C70" s="957">
        <v>0</v>
      </c>
      <c r="D70" s="1116">
        <v>1</v>
      </c>
      <c r="E70" s="947" t="e">
        <f t="shared" si="0"/>
        <v>#DIV/0!</v>
      </c>
      <c r="I70" s="340"/>
    </row>
    <row r="71" spans="1:9">
      <c r="A71" s="343" t="s">
        <v>2513</v>
      </c>
      <c r="B71" s="344" t="s">
        <v>2514</v>
      </c>
      <c r="C71" s="957">
        <v>7</v>
      </c>
      <c r="D71" s="1116">
        <v>2</v>
      </c>
      <c r="E71" s="947">
        <f t="shared" si="0"/>
        <v>28.571428571428569</v>
      </c>
      <c r="I71" s="340"/>
    </row>
    <row r="72" spans="1:9">
      <c r="A72" s="343" t="s">
        <v>2515</v>
      </c>
      <c r="B72" s="344" t="s">
        <v>2516</v>
      </c>
      <c r="C72" s="957">
        <v>0</v>
      </c>
      <c r="D72" s="1116">
        <v>1</v>
      </c>
      <c r="E72" s="947" t="e">
        <f t="shared" si="0"/>
        <v>#DIV/0!</v>
      </c>
      <c r="I72" s="340"/>
    </row>
    <row r="73" spans="1:9">
      <c r="A73" s="343" t="s">
        <v>2517</v>
      </c>
      <c r="B73" s="344" t="s">
        <v>2518</v>
      </c>
      <c r="C73" s="957">
        <v>14</v>
      </c>
      <c r="D73" s="1116">
        <v>6</v>
      </c>
      <c r="E73" s="947">
        <f t="shared" si="0"/>
        <v>42.857142857142854</v>
      </c>
      <c r="I73" s="340"/>
    </row>
    <row r="74" spans="1:9">
      <c r="A74" s="343" t="s">
        <v>2519</v>
      </c>
      <c r="B74" s="344" t="s">
        <v>2520</v>
      </c>
      <c r="C74" s="957">
        <v>7</v>
      </c>
      <c r="D74" s="1116">
        <v>2</v>
      </c>
      <c r="E74" s="947">
        <f t="shared" si="0"/>
        <v>28.571428571428569</v>
      </c>
      <c r="I74" s="340"/>
    </row>
    <row r="75" spans="1:9">
      <c r="A75" s="343" t="s">
        <v>2521</v>
      </c>
      <c r="B75" s="344" t="s">
        <v>2522</v>
      </c>
      <c r="C75" s="957">
        <v>0</v>
      </c>
      <c r="D75" s="1116">
        <v>0</v>
      </c>
      <c r="E75" s="947" t="e">
        <f t="shared" ref="E75:E137" si="1">SUM(D75/C75*100)</f>
        <v>#DIV/0!</v>
      </c>
      <c r="I75" s="340"/>
    </row>
    <row r="76" spans="1:9">
      <c r="A76" s="343" t="s">
        <v>2523</v>
      </c>
      <c r="B76" s="344" t="s">
        <v>2524</v>
      </c>
      <c r="C76" s="957">
        <v>0</v>
      </c>
      <c r="D76" s="1116">
        <v>0</v>
      </c>
      <c r="E76" s="947" t="e">
        <f t="shared" si="1"/>
        <v>#DIV/0!</v>
      </c>
      <c r="I76" s="340"/>
    </row>
    <row r="77" spans="1:9">
      <c r="A77" s="343" t="s">
        <v>2525</v>
      </c>
      <c r="B77" s="344" t="s">
        <v>2526</v>
      </c>
      <c r="C77" s="957">
        <v>11</v>
      </c>
      <c r="D77" s="1116">
        <v>7</v>
      </c>
      <c r="E77" s="947">
        <f t="shared" si="1"/>
        <v>63.636363636363633</v>
      </c>
      <c r="I77" s="340"/>
    </row>
    <row r="78" spans="1:9">
      <c r="A78" s="343" t="s">
        <v>2527</v>
      </c>
      <c r="B78" s="344" t="s">
        <v>2528</v>
      </c>
      <c r="C78" s="957">
        <v>6</v>
      </c>
      <c r="D78" s="1116">
        <v>7</v>
      </c>
      <c r="E78" s="947">
        <f t="shared" si="1"/>
        <v>116.66666666666667</v>
      </c>
      <c r="I78" s="340"/>
    </row>
    <row r="79" spans="1:9">
      <c r="A79" s="343" t="s">
        <v>2529</v>
      </c>
      <c r="B79" s="344" t="s">
        <v>2530</v>
      </c>
      <c r="C79" s="957">
        <v>0</v>
      </c>
      <c r="D79" s="1116">
        <v>1</v>
      </c>
      <c r="E79" s="947" t="e">
        <f t="shared" si="1"/>
        <v>#DIV/0!</v>
      </c>
      <c r="I79" s="340"/>
    </row>
    <row r="80" spans="1:9">
      <c r="A80" s="343" t="s">
        <v>2531</v>
      </c>
      <c r="B80" s="344" t="s">
        <v>2532</v>
      </c>
      <c r="C80" s="957">
        <v>5</v>
      </c>
      <c r="D80" s="1116">
        <v>0</v>
      </c>
      <c r="E80" s="947">
        <f t="shared" si="1"/>
        <v>0</v>
      </c>
      <c r="I80" s="340"/>
    </row>
    <row r="81" spans="1:9">
      <c r="A81" s="343" t="s">
        <v>2533</v>
      </c>
      <c r="B81" s="344" t="s">
        <v>2534</v>
      </c>
      <c r="C81" s="957">
        <v>0</v>
      </c>
      <c r="D81" s="1116">
        <v>0</v>
      </c>
      <c r="E81" s="947" t="e">
        <f t="shared" si="1"/>
        <v>#DIV/0!</v>
      </c>
      <c r="I81" s="340"/>
    </row>
    <row r="82" spans="1:9">
      <c r="A82" s="343" t="s">
        <v>2535</v>
      </c>
      <c r="B82" s="344" t="s">
        <v>2536</v>
      </c>
      <c r="C82" s="957">
        <v>0</v>
      </c>
      <c r="D82" s="1116">
        <v>0</v>
      </c>
      <c r="E82" s="947" t="e">
        <f t="shared" si="1"/>
        <v>#DIV/0!</v>
      </c>
      <c r="I82" s="340"/>
    </row>
    <row r="83" spans="1:9">
      <c r="A83" s="343" t="s">
        <v>2537</v>
      </c>
      <c r="B83" s="344" t="s">
        <v>2538</v>
      </c>
      <c r="C83" s="957">
        <v>10</v>
      </c>
      <c r="D83" s="1116">
        <v>0</v>
      </c>
      <c r="E83" s="947">
        <f t="shared" si="1"/>
        <v>0</v>
      </c>
      <c r="I83" s="340"/>
    </row>
    <row r="84" spans="1:9">
      <c r="A84" s="343" t="s">
        <v>2539</v>
      </c>
      <c r="B84" s="344" t="s">
        <v>2540</v>
      </c>
      <c r="C84" s="957">
        <v>14</v>
      </c>
      <c r="D84" s="1116">
        <v>4</v>
      </c>
      <c r="E84" s="947">
        <f t="shared" si="1"/>
        <v>28.571428571428569</v>
      </c>
      <c r="I84" s="340"/>
    </row>
    <row r="85" spans="1:9">
      <c r="A85" s="343" t="s">
        <v>2541</v>
      </c>
      <c r="B85" s="344" t="s">
        <v>2542</v>
      </c>
      <c r="C85" s="957">
        <v>29</v>
      </c>
      <c r="D85" s="1116">
        <v>16</v>
      </c>
      <c r="E85" s="947">
        <f t="shared" si="1"/>
        <v>55.172413793103445</v>
      </c>
      <c r="I85" s="340"/>
    </row>
    <row r="86" spans="1:9" ht="25.5">
      <c r="A86" s="343" t="s">
        <v>2543</v>
      </c>
      <c r="B86" s="344" t="s">
        <v>2544</v>
      </c>
      <c r="C86" s="957">
        <v>0</v>
      </c>
      <c r="D86" s="1116">
        <v>0</v>
      </c>
      <c r="E86" s="947" t="e">
        <f t="shared" si="1"/>
        <v>#DIV/0!</v>
      </c>
      <c r="I86" s="340"/>
    </row>
    <row r="87" spans="1:9" ht="25.5">
      <c r="A87" s="343" t="s">
        <v>2545</v>
      </c>
      <c r="B87" s="344" t="s">
        <v>4339</v>
      </c>
      <c r="C87" s="957">
        <v>1</v>
      </c>
      <c r="D87" s="1116">
        <v>2</v>
      </c>
      <c r="E87" s="947">
        <f t="shared" si="1"/>
        <v>200</v>
      </c>
      <c r="I87" s="340"/>
    </row>
    <row r="88" spans="1:9" ht="25.5">
      <c r="A88" s="343" t="s">
        <v>4340</v>
      </c>
      <c r="B88" s="344" t="s">
        <v>4341</v>
      </c>
      <c r="C88" s="957">
        <v>6</v>
      </c>
      <c r="D88" s="1116">
        <v>2</v>
      </c>
      <c r="E88" s="947">
        <f t="shared" si="1"/>
        <v>33.333333333333329</v>
      </c>
      <c r="I88" s="340"/>
    </row>
    <row r="89" spans="1:9" ht="18.75">
      <c r="A89" s="341">
        <v>2</v>
      </c>
      <c r="B89" s="349" t="s">
        <v>4342</v>
      </c>
      <c r="C89" s="958"/>
      <c r="D89" s="958"/>
      <c r="E89" s="970"/>
      <c r="I89" s="340"/>
    </row>
    <row r="90" spans="1:9">
      <c r="A90" s="343" t="s">
        <v>4343</v>
      </c>
      <c r="B90" s="344" t="s">
        <v>4344</v>
      </c>
      <c r="C90" s="957">
        <v>0</v>
      </c>
      <c r="D90" s="1116">
        <v>0</v>
      </c>
      <c r="E90" s="947" t="e">
        <f t="shared" si="1"/>
        <v>#DIV/0!</v>
      </c>
      <c r="I90" s="340"/>
    </row>
    <row r="91" spans="1:9">
      <c r="A91" s="343" t="s">
        <v>4345</v>
      </c>
      <c r="B91" s="344" t="s">
        <v>4346</v>
      </c>
      <c r="C91" s="957">
        <v>2</v>
      </c>
      <c r="D91" s="1116">
        <v>0</v>
      </c>
      <c r="E91" s="947">
        <f t="shared" si="1"/>
        <v>0</v>
      </c>
      <c r="I91" s="340"/>
    </row>
    <row r="92" spans="1:9">
      <c r="A92" s="343" t="s">
        <v>4347</v>
      </c>
      <c r="B92" s="344" t="s">
        <v>4348</v>
      </c>
      <c r="C92" s="957">
        <v>0</v>
      </c>
      <c r="D92" s="1116">
        <v>0</v>
      </c>
      <c r="E92" s="947" t="e">
        <f t="shared" si="1"/>
        <v>#DIV/0!</v>
      </c>
      <c r="I92" s="340"/>
    </row>
    <row r="93" spans="1:9">
      <c r="A93" s="343" t="s">
        <v>4349</v>
      </c>
      <c r="B93" s="347" t="s">
        <v>4350</v>
      </c>
      <c r="C93" s="957">
        <v>0</v>
      </c>
      <c r="D93" s="1116">
        <v>0</v>
      </c>
      <c r="E93" s="947" t="e">
        <f t="shared" si="1"/>
        <v>#DIV/0!</v>
      </c>
      <c r="I93" s="340"/>
    </row>
    <row r="94" spans="1:9">
      <c r="A94" s="343" t="s">
        <v>4351</v>
      </c>
      <c r="B94" s="347" t="s">
        <v>4352</v>
      </c>
      <c r="C94" s="957">
        <v>0</v>
      </c>
      <c r="D94" s="1116">
        <v>0</v>
      </c>
      <c r="E94" s="947" t="e">
        <f t="shared" si="1"/>
        <v>#DIV/0!</v>
      </c>
      <c r="I94" s="340"/>
    </row>
    <row r="95" spans="1:9">
      <c r="A95" s="343" t="s">
        <v>4353</v>
      </c>
      <c r="B95" s="347" t="s">
        <v>4354</v>
      </c>
      <c r="C95" s="957">
        <v>0</v>
      </c>
      <c r="D95" s="1116">
        <v>0</v>
      </c>
      <c r="E95" s="947" t="e">
        <f t="shared" si="1"/>
        <v>#DIV/0!</v>
      </c>
      <c r="I95" s="340"/>
    </row>
    <row r="96" spans="1:9">
      <c r="A96" s="343" t="s">
        <v>4355</v>
      </c>
      <c r="B96" s="347" t="s">
        <v>4356</v>
      </c>
      <c r="C96" s="957">
        <v>1</v>
      </c>
      <c r="D96" s="1116">
        <v>1</v>
      </c>
      <c r="E96" s="947">
        <f t="shared" si="1"/>
        <v>100</v>
      </c>
      <c r="I96" s="340"/>
    </row>
    <row r="97" spans="1:9">
      <c r="A97" s="343" t="s">
        <v>4357</v>
      </c>
      <c r="B97" s="347" t="s">
        <v>4358</v>
      </c>
      <c r="C97" s="957">
        <v>7</v>
      </c>
      <c r="D97" s="1116">
        <v>5</v>
      </c>
      <c r="E97" s="947">
        <f t="shared" si="1"/>
        <v>71.428571428571431</v>
      </c>
      <c r="I97" s="340"/>
    </row>
    <row r="98" spans="1:9">
      <c r="A98" s="343" t="s">
        <v>4359</v>
      </c>
      <c r="B98" s="347" t="s">
        <v>4360</v>
      </c>
      <c r="C98" s="957">
        <v>1</v>
      </c>
      <c r="D98" s="1116">
        <v>1</v>
      </c>
      <c r="E98" s="947">
        <f t="shared" si="1"/>
        <v>100</v>
      </c>
      <c r="I98" s="340"/>
    </row>
    <row r="99" spans="1:9">
      <c r="A99" s="343" t="s">
        <v>4361</v>
      </c>
      <c r="B99" s="347" t="s">
        <v>4362</v>
      </c>
      <c r="C99" s="957">
        <v>8</v>
      </c>
      <c r="D99" s="1116">
        <v>8</v>
      </c>
      <c r="E99" s="947">
        <f t="shared" si="1"/>
        <v>100</v>
      </c>
      <c r="I99" s="340"/>
    </row>
    <row r="100" spans="1:9">
      <c r="A100" s="343" t="s">
        <v>4363</v>
      </c>
      <c r="B100" s="347" t="s">
        <v>4364</v>
      </c>
      <c r="C100" s="957">
        <v>5</v>
      </c>
      <c r="D100" s="1116">
        <v>3</v>
      </c>
      <c r="E100" s="947">
        <f t="shared" si="1"/>
        <v>60</v>
      </c>
      <c r="I100" s="340"/>
    </row>
    <row r="101" spans="1:9">
      <c r="A101" s="343" t="s">
        <v>4365</v>
      </c>
      <c r="B101" s="347" t="s">
        <v>2570</v>
      </c>
      <c r="C101" s="957">
        <v>0</v>
      </c>
      <c r="D101" s="1116">
        <v>0</v>
      </c>
      <c r="E101" s="947" t="e">
        <f t="shared" si="1"/>
        <v>#DIV/0!</v>
      </c>
      <c r="I101" s="340"/>
    </row>
    <row r="102" spans="1:9">
      <c r="A102" s="343" t="s">
        <v>2571</v>
      </c>
      <c r="B102" s="347" t="s">
        <v>2572</v>
      </c>
      <c r="C102" s="957">
        <v>20</v>
      </c>
      <c r="D102" s="1116">
        <v>1</v>
      </c>
      <c r="E102" s="947">
        <f t="shared" si="1"/>
        <v>5</v>
      </c>
      <c r="I102" s="340"/>
    </row>
    <row r="103" spans="1:9">
      <c r="A103" s="343" t="s">
        <v>2573</v>
      </c>
      <c r="B103" s="347" t="s">
        <v>2574</v>
      </c>
      <c r="C103" s="957">
        <v>0</v>
      </c>
      <c r="D103" s="1116">
        <v>0</v>
      </c>
      <c r="E103" s="947" t="e">
        <f t="shared" si="1"/>
        <v>#DIV/0!</v>
      </c>
      <c r="I103" s="340"/>
    </row>
    <row r="104" spans="1:9">
      <c r="A104" s="343" t="s">
        <v>2575</v>
      </c>
      <c r="B104" s="347" t="s">
        <v>2576</v>
      </c>
      <c r="C104" s="957">
        <v>17</v>
      </c>
      <c r="D104" s="1116">
        <v>12</v>
      </c>
      <c r="E104" s="947">
        <f t="shared" si="1"/>
        <v>70.588235294117652</v>
      </c>
      <c r="I104" s="340"/>
    </row>
    <row r="105" spans="1:9">
      <c r="A105" s="343" t="s">
        <v>2577</v>
      </c>
      <c r="B105" s="347" t="s">
        <v>2578</v>
      </c>
      <c r="C105" s="957">
        <v>0</v>
      </c>
      <c r="D105" s="1116">
        <v>0</v>
      </c>
      <c r="E105" s="947" t="e">
        <f t="shared" si="1"/>
        <v>#DIV/0!</v>
      </c>
      <c r="I105" s="340"/>
    </row>
    <row r="106" spans="1:9">
      <c r="A106" s="343" t="s">
        <v>2579</v>
      </c>
      <c r="B106" s="347" t="s">
        <v>2580</v>
      </c>
      <c r="C106" s="957">
        <v>2</v>
      </c>
      <c r="D106" s="1116">
        <v>2</v>
      </c>
      <c r="E106" s="947">
        <f t="shared" si="1"/>
        <v>100</v>
      </c>
      <c r="I106" s="340"/>
    </row>
    <row r="107" spans="1:9">
      <c r="A107" s="343" t="s">
        <v>2581</v>
      </c>
      <c r="B107" s="347" t="s">
        <v>2582</v>
      </c>
      <c r="C107" s="957">
        <v>9</v>
      </c>
      <c r="D107" s="1116">
        <v>6</v>
      </c>
      <c r="E107" s="947">
        <f t="shared" si="1"/>
        <v>66.666666666666657</v>
      </c>
      <c r="I107" s="340"/>
    </row>
    <row r="108" spans="1:9">
      <c r="A108" s="343" t="s">
        <v>2583</v>
      </c>
      <c r="B108" s="347" t="s">
        <v>2584</v>
      </c>
      <c r="C108" s="957">
        <v>46</v>
      </c>
      <c r="D108" s="1116">
        <v>37</v>
      </c>
      <c r="E108" s="947">
        <f t="shared" si="1"/>
        <v>80.434782608695656</v>
      </c>
      <c r="I108" s="340"/>
    </row>
    <row r="109" spans="1:9" ht="18.75">
      <c r="A109" s="341">
        <v>3</v>
      </c>
      <c r="B109" s="349" t="s">
        <v>2585</v>
      </c>
      <c r="C109" s="959"/>
      <c r="D109" s="959"/>
      <c r="E109" s="970"/>
      <c r="I109" s="340"/>
    </row>
    <row r="110" spans="1:9">
      <c r="A110" s="343" t="s">
        <v>2586</v>
      </c>
      <c r="B110" s="347" t="s">
        <v>2587</v>
      </c>
      <c r="C110" s="957">
        <v>0</v>
      </c>
      <c r="D110" s="1116">
        <v>0</v>
      </c>
      <c r="E110" s="947" t="e">
        <f t="shared" si="1"/>
        <v>#DIV/0!</v>
      </c>
      <c r="I110" s="340"/>
    </row>
    <row r="111" spans="1:9">
      <c r="A111" s="343" t="s">
        <v>2588</v>
      </c>
      <c r="B111" s="347" t="s">
        <v>2589</v>
      </c>
      <c r="C111" s="957">
        <v>0</v>
      </c>
      <c r="D111" s="1116">
        <v>0</v>
      </c>
      <c r="E111" s="947" t="e">
        <f t="shared" si="1"/>
        <v>#DIV/0!</v>
      </c>
      <c r="I111" s="340"/>
    </row>
    <row r="112" spans="1:9">
      <c r="A112" s="343" t="s">
        <v>2590</v>
      </c>
      <c r="B112" s="347" t="s">
        <v>2591</v>
      </c>
      <c r="C112" s="957">
        <v>0</v>
      </c>
      <c r="D112" s="1116">
        <v>0</v>
      </c>
      <c r="E112" s="947" t="e">
        <f t="shared" si="1"/>
        <v>#DIV/0!</v>
      </c>
      <c r="I112" s="340"/>
    </row>
    <row r="113" spans="1:9">
      <c r="A113" s="343" t="s">
        <v>2592</v>
      </c>
      <c r="B113" s="347" t="s">
        <v>4388</v>
      </c>
      <c r="C113" s="957">
        <v>0</v>
      </c>
      <c r="D113" s="1116">
        <v>0</v>
      </c>
      <c r="E113" s="947" t="e">
        <f t="shared" si="1"/>
        <v>#DIV/0!</v>
      </c>
      <c r="I113" s="340"/>
    </row>
    <row r="114" spans="1:9">
      <c r="A114" s="343" t="s">
        <v>4389</v>
      </c>
      <c r="B114" s="347" t="s">
        <v>4390</v>
      </c>
      <c r="C114" s="957">
        <v>0</v>
      </c>
      <c r="D114" s="1116">
        <v>0</v>
      </c>
      <c r="E114" s="947" t="e">
        <f t="shared" si="1"/>
        <v>#DIV/0!</v>
      </c>
      <c r="I114" s="340"/>
    </row>
    <row r="115" spans="1:9">
      <c r="A115" s="343" t="s">
        <v>4391</v>
      </c>
      <c r="B115" s="347" t="s">
        <v>4392</v>
      </c>
      <c r="C115" s="957">
        <v>0</v>
      </c>
      <c r="D115" s="1116">
        <v>0</v>
      </c>
      <c r="E115" s="947" t="e">
        <f t="shared" si="1"/>
        <v>#DIV/0!</v>
      </c>
      <c r="I115" s="340"/>
    </row>
    <row r="116" spans="1:9">
      <c r="A116" s="343" t="s">
        <v>4393</v>
      </c>
      <c r="B116" s="347" t="s">
        <v>4394</v>
      </c>
      <c r="C116" s="957">
        <v>0</v>
      </c>
      <c r="D116" s="1116">
        <v>0</v>
      </c>
      <c r="E116" s="947" t="e">
        <f t="shared" si="1"/>
        <v>#DIV/0!</v>
      </c>
      <c r="I116" s="340"/>
    </row>
    <row r="117" spans="1:9">
      <c r="A117" s="343" t="s">
        <v>4395</v>
      </c>
      <c r="B117" s="347" t="s">
        <v>4396</v>
      </c>
      <c r="C117" s="957">
        <v>1</v>
      </c>
      <c r="D117" s="1116">
        <v>0</v>
      </c>
      <c r="E117" s="947">
        <f t="shared" si="1"/>
        <v>0</v>
      </c>
      <c r="I117" s="340"/>
    </row>
    <row r="118" spans="1:9">
      <c r="A118" s="343" t="s">
        <v>4397</v>
      </c>
      <c r="B118" s="347" t="s">
        <v>4398</v>
      </c>
      <c r="C118" s="957">
        <v>3</v>
      </c>
      <c r="D118" s="1116">
        <v>4</v>
      </c>
      <c r="E118" s="947">
        <f t="shared" si="1"/>
        <v>133.33333333333331</v>
      </c>
      <c r="I118" s="340"/>
    </row>
    <row r="119" spans="1:9">
      <c r="A119" s="348" t="s">
        <v>4399</v>
      </c>
      <c r="B119" s="350" t="s">
        <v>4400</v>
      </c>
      <c r="C119" s="345"/>
      <c r="D119" s="345"/>
      <c r="E119" s="947" t="e">
        <f t="shared" si="1"/>
        <v>#DIV/0!</v>
      </c>
      <c r="I119" s="340"/>
    </row>
    <row r="120" spans="1:9">
      <c r="A120" s="343" t="s">
        <v>4401</v>
      </c>
      <c r="B120" s="347" t="s">
        <v>4402</v>
      </c>
      <c r="C120" s="957">
        <v>11</v>
      </c>
      <c r="D120" s="1116">
        <v>7</v>
      </c>
      <c r="E120" s="947">
        <f t="shared" si="1"/>
        <v>63.636363636363633</v>
      </c>
      <c r="I120" s="340"/>
    </row>
    <row r="121" spans="1:9">
      <c r="A121" s="343" t="s">
        <v>4403</v>
      </c>
      <c r="B121" s="347" t="s">
        <v>4404</v>
      </c>
      <c r="C121" s="957">
        <v>31</v>
      </c>
      <c r="D121" s="1116">
        <v>20</v>
      </c>
      <c r="E121" s="947">
        <f t="shared" si="1"/>
        <v>64.516129032258064</v>
      </c>
      <c r="I121" s="340"/>
    </row>
    <row r="122" spans="1:9">
      <c r="A122" s="343" t="s">
        <v>4405</v>
      </c>
      <c r="B122" s="347" t="s">
        <v>4406</v>
      </c>
      <c r="C122" s="957">
        <v>76</v>
      </c>
      <c r="D122" s="1116">
        <v>16</v>
      </c>
      <c r="E122" s="947">
        <f t="shared" si="1"/>
        <v>21.052631578947366</v>
      </c>
      <c r="I122" s="340"/>
    </row>
    <row r="123" spans="1:9">
      <c r="A123" s="343" t="s">
        <v>4407</v>
      </c>
      <c r="B123" s="347" t="s">
        <v>4408</v>
      </c>
      <c r="C123" s="957">
        <v>0</v>
      </c>
      <c r="D123" s="1116">
        <v>0</v>
      </c>
      <c r="E123" s="947" t="e">
        <f t="shared" si="1"/>
        <v>#DIV/0!</v>
      </c>
      <c r="I123" s="340"/>
    </row>
    <row r="124" spans="1:9">
      <c r="A124" s="343" t="s">
        <v>4409</v>
      </c>
      <c r="B124" s="347" t="s">
        <v>4410</v>
      </c>
      <c r="C124" s="957">
        <v>7</v>
      </c>
      <c r="D124" s="1116">
        <v>0</v>
      </c>
      <c r="E124" s="947">
        <f t="shared" si="1"/>
        <v>0</v>
      </c>
      <c r="I124" s="340"/>
    </row>
    <row r="125" spans="1:9">
      <c r="A125" s="343" t="s">
        <v>4411</v>
      </c>
      <c r="B125" s="347" t="s">
        <v>4412</v>
      </c>
      <c r="C125" s="957">
        <v>0</v>
      </c>
      <c r="D125" s="1116">
        <v>0</v>
      </c>
      <c r="E125" s="947" t="e">
        <f t="shared" si="1"/>
        <v>#DIV/0!</v>
      </c>
      <c r="I125" s="340"/>
    </row>
    <row r="126" spans="1:9">
      <c r="A126" s="343" t="s">
        <v>4413</v>
      </c>
      <c r="B126" s="347" t="s">
        <v>4414</v>
      </c>
      <c r="C126" s="957">
        <v>0</v>
      </c>
      <c r="D126" s="1116">
        <v>0</v>
      </c>
      <c r="E126" s="947" t="e">
        <f t="shared" si="1"/>
        <v>#DIV/0!</v>
      </c>
      <c r="I126" s="340"/>
    </row>
    <row r="127" spans="1:9">
      <c r="A127" s="343" t="s">
        <v>1116</v>
      </c>
      <c r="B127" s="347" t="s">
        <v>1117</v>
      </c>
      <c r="C127" s="957">
        <v>0</v>
      </c>
      <c r="D127" s="1116">
        <v>0</v>
      </c>
      <c r="E127" s="947" t="e">
        <f t="shared" si="1"/>
        <v>#DIV/0!</v>
      </c>
      <c r="I127" s="340"/>
    </row>
    <row r="128" spans="1:9">
      <c r="A128" s="343" t="s">
        <v>1118</v>
      </c>
      <c r="B128" s="347" t="s">
        <v>1119</v>
      </c>
      <c r="C128" s="957">
        <v>0</v>
      </c>
      <c r="D128" s="1116">
        <v>0</v>
      </c>
      <c r="E128" s="947" t="e">
        <f t="shared" si="1"/>
        <v>#DIV/0!</v>
      </c>
      <c r="I128" s="340"/>
    </row>
    <row r="129" spans="1:9">
      <c r="A129" s="343" t="s">
        <v>1120</v>
      </c>
      <c r="B129" s="347" t="s">
        <v>1121</v>
      </c>
      <c r="C129" s="957">
        <v>52</v>
      </c>
      <c r="D129" s="1116">
        <v>15</v>
      </c>
      <c r="E129" s="947">
        <f t="shared" si="1"/>
        <v>28.846153846153843</v>
      </c>
      <c r="I129" s="340"/>
    </row>
    <row r="130" spans="1:9">
      <c r="A130" s="343" t="s">
        <v>1122</v>
      </c>
      <c r="B130" s="347" t="s">
        <v>1123</v>
      </c>
      <c r="C130" s="957">
        <v>3</v>
      </c>
      <c r="D130" s="1116">
        <v>7</v>
      </c>
      <c r="E130" s="947">
        <f t="shared" si="1"/>
        <v>233.33333333333334</v>
      </c>
      <c r="I130" s="340"/>
    </row>
    <row r="131" spans="1:9">
      <c r="A131" s="343" t="s">
        <v>1124</v>
      </c>
      <c r="B131" s="347" t="s">
        <v>1125</v>
      </c>
      <c r="C131" s="957">
        <v>205</v>
      </c>
      <c r="D131" s="1116">
        <v>127</v>
      </c>
      <c r="E131" s="947">
        <f t="shared" si="1"/>
        <v>61.951219512195124</v>
      </c>
      <c r="I131" s="351"/>
    </row>
    <row r="132" spans="1:9">
      <c r="A132" s="343" t="s">
        <v>1126</v>
      </c>
      <c r="B132" s="347" t="s">
        <v>1127</v>
      </c>
      <c r="C132" s="957">
        <v>3</v>
      </c>
      <c r="D132" s="1116">
        <v>2</v>
      </c>
      <c r="E132" s="947">
        <f t="shared" si="1"/>
        <v>66.666666666666657</v>
      </c>
      <c r="I132" s="340"/>
    </row>
    <row r="133" spans="1:9">
      <c r="A133" s="343" t="s">
        <v>1128</v>
      </c>
      <c r="B133" s="347" t="s">
        <v>1129</v>
      </c>
      <c r="C133" s="957">
        <v>3</v>
      </c>
      <c r="D133" s="1116">
        <v>0</v>
      </c>
      <c r="E133" s="947">
        <f t="shared" si="1"/>
        <v>0</v>
      </c>
      <c r="I133" s="340"/>
    </row>
    <row r="134" spans="1:9">
      <c r="A134" s="343" t="s">
        <v>1130</v>
      </c>
      <c r="B134" s="347" t="s">
        <v>1131</v>
      </c>
      <c r="C134" s="957">
        <v>4</v>
      </c>
      <c r="D134" s="1116">
        <v>0</v>
      </c>
      <c r="E134" s="947">
        <f t="shared" si="1"/>
        <v>0</v>
      </c>
      <c r="I134" s="340"/>
    </row>
    <row r="135" spans="1:9">
      <c r="A135" s="343" t="s">
        <v>1132</v>
      </c>
      <c r="B135" s="347" t="s">
        <v>1133</v>
      </c>
      <c r="C135" s="957">
        <v>17</v>
      </c>
      <c r="D135" s="1116">
        <v>13</v>
      </c>
      <c r="E135" s="947">
        <f t="shared" si="1"/>
        <v>76.470588235294116</v>
      </c>
      <c r="I135" s="340"/>
    </row>
    <row r="136" spans="1:9">
      <c r="A136" s="343" t="s">
        <v>1134</v>
      </c>
      <c r="B136" s="347" t="s">
        <v>1135</v>
      </c>
      <c r="C136" s="957">
        <v>11</v>
      </c>
      <c r="D136" s="1116">
        <v>1</v>
      </c>
      <c r="E136" s="947">
        <f t="shared" si="1"/>
        <v>9.0909090909090917</v>
      </c>
      <c r="I136" s="340"/>
    </row>
    <row r="137" spans="1:9">
      <c r="A137" s="343" t="s">
        <v>1136</v>
      </c>
      <c r="B137" s="347" t="s">
        <v>1137</v>
      </c>
      <c r="C137" s="957">
        <v>0</v>
      </c>
      <c r="D137" s="1116">
        <v>0</v>
      </c>
      <c r="E137" s="947" t="e">
        <f t="shared" si="1"/>
        <v>#DIV/0!</v>
      </c>
      <c r="I137" s="340"/>
    </row>
    <row r="138" spans="1:9" ht="18.75">
      <c r="A138" s="341">
        <v>4</v>
      </c>
      <c r="B138" s="349" t="s">
        <v>1138</v>
      </c>
      <c r="C138" s="958"/>
      <c r="D138" s="958"/>
      <c r="E138" s="970"/>
      <c r="I138" s="340"/>
    </row>
    <row r="139" spans="1:9">
      <c r="A139" s="343" t="s">
        <v>1139</v>
      </c>
      <c r="B139" s="347" t="s">
        <v>1140</v>
      </c>
      <c r="C139" s="957">
        <v>1</v>
      </c>
      <c r="D139" s="1116">
        <v>0</v>
      </c>
      <c r="E139" s="947">
        <f t="shared" ref="E139:E202" si="2">SUM(D139/C139*100)</f>
        <v>0</v>
      </c>
      <c r="I139" s="340"/>
    </row>
    <row r="140" spans="1:9">
      <c r="A140" s="343" t="s">
        <v>1141</v>
      </c>
      <c r="B140" s="347" t="s">
        <v>1142</v>
      </c>
      <c r="C140" s="957">
        <v>1</v>
      </c>
      <c r="D140" s="1116">
        <v>0</v>
      </c>
      <c r="E140" s="947">
        <f t="shared" si="2"/>
        <v>0</v>
      </c>
      <c r="I140" s="340"/>
    </row>
    <row r="141" spans="1:9">
      <c r="A141" s="343" t="s">
        <v>1143</v>
      </c>
      <c r="B141" s="347" t="s">
        <v>1144</v>
      </c>
      <c r="C141" s="957">
        <v>0</v>
      </c>
      <c r="D141" s="1116">
        <v>0</v>
      </c>
      <c r="E141" s="947" t="e">
        <f t="shared" si="2"/>
        <v>#DIV/0!</v>
      </c>
      <c r="I141" s="340"/>
    </row>
    <row r="142" spans="1:9">
      <c r="A142" s="343" t="s">
        <v>1145</v>
      </c>
      <c r="B142" s="347" t="s">
        <v>1931</v>
      </c>
      <c r="C142" s="957">
        <v>0</v>
      </c>
      <c r="D142" s="1116">
        <v>0</v>
      </c>
      <c r="E142" s="947" t="e">
        <f t="shared" si="2"/>
        <v>#DIV/0!</v>
      </c>
      <c r="I142" s="340"/>
    </row>
    <row r="143" spans="1:9">
      <c r="A143" s="343" t="s">
        <v>1932</v>
      </c>
      <c r="B143" s="347" t="s">
        <v>1933</v>
      </c>
      <c r="C143" s="957">
        <v>0</v>
      </c>
      <c r="D143" s="1116">
        <v>1</v>
      </c>
      <c r="E143" s="947" t="e">
        <f t="shared" si="2"/>
        <v>#DIV/0!</v>
      </c>
      <c r="I143" s="340"/>
    </row>
    <row r="144" spans="1:9">
      <c r="A144" s="343" t="s">
        <v>1934</v>
      </c>
      <c r="B144" s="347" t="s">
        <v>1935</v>
      </c>
      <c r="C144" s="957">
        <v>0</v>
      </c>
      <c r="D144" s="1116">
        <v>0</v>
      </c>
      <c r="E144" s="947" t="e">
        <f t="shared" si="2"/>
        <v>#DIV/0!</v>
      </c>
      <c r="I144" s="340"/>
    </row>
    <row r="145" spans="1:9">
      <c r="A145" s="343" t="s">
        <v>1936</v>
      </c>
      <c r="B145" s="347" t="s">
        <v>1937</v>
      </c>
      <c r="C145" s="957">
        <v>0</v>
      </c>
      <c r="D145" s="1116">
        <v>0</v>
      </c>
      <c r="E145" s="947" t="e">
        <f t="shared" si="2"/>
        <v>#DIV/0!</v>
      </c>
      <c r="I145" s="340"/>
    </row>
    <row r="146" spans="1:9">
      <c r="A146" s="343" t="s">
        <v>1938</v>
      </c>
      <c r="B146" s="347" t="s">
        <v>1939</v>
      </c>
      <c r="C146" s="957">
        <v>31</v>
      </c>
      <c r="D146" s="1116">
        <v>7</v>
      </c>
      <c r="E146" s="947">
        <f t="shared" si="2"/>
        <v>22.58064516129032</v>
      </c>
      <c r="I146" s="340"/>
    </row>
    <row r="147" spans="1:9">
      <c r="A147" s="343" t="s">
        <v>1940</v>
      </c>
      <c r="B147" s="347" t="s">
        <v>1941</v>
      </c>
      <c r="C147" s="957">
        <v>0</v>
      </c>
      <c r="D147" s="1116">
        <v>0</v>
      </c>
      <c r="E147" s="947" t="e">
        <f t="shared" si="2"/>
        <v>#DIV/0!</v>
      </c>
      <c r="I147" s="340"/>
    </row>
    <row r="148" spans="1:9">
      <c r="A148" s="343" t="s">
        <v>1942</v>
      </c>
      <c r="B148" s="347" t="s">
        <v>1943</v>
      </c>
      <c r="C148" s="957">
        <v>0</v>
      </c>
      <c r="D148" s="1116">
        <v>0</v>
      </c>
      <c r="E148" s="947" t="e">
        <f t="shared" si="2"/>
        <v>#DIV/0!</v>
      </c>
      <c r="I148" s="340"/>
    </row>
    <row r="149" spans="1:9">
      <c r="A149" s="343" t="s">
        <v>1944</v>
      </c>
      <c r="B149" s="347" t="s">
        <v>1945</v>
      </c>
      <c r="C149" s="957">
        <v>0</v>
      </c>
      <c r="D149" s="1116">
        <v>0</v>
      </c>
      <c r="E149" s="947" t="e">
        <f t="shared" si="2"/>
        <v>#DIV/0!</v>
      </c>
      <c r="I149" s="340"/>
    </row>
    <row r="150" spans="1:9">
      <c r="A150" s="343" t="s">
        <v>1946</v>
      </c>
      <c r="B150" s="347" t="s">
        <v>1947</v>
      </c>
      <c r="C150" s="957">
        <v>0</v>
      </c>
      <c r="D150" s="1116">
        <v>0</v>
      </c>
      <c r="E150" s="947" t="e">
        <f t="shared" si="2"/>
        <v>#DIV/0!</v>
      </c>
      <c r="I150" s="340"/>
    </row>
    <row r="151" spans="1:9">
      <c r="A151" s="343" t="s">
        <v>1948</v>
      </c>
      <c r="B151" s="347" t="s">
        <v>1949</v>
      </c>
      <c r="C151" s="957">
        <v>0</v>
      </c>
      <c r="D151" s="1116">
        <v>0</v>
      </c>
      <c r="E151" s="947" t="e">
        <f t="shared" si="2"/>
        <v>#DIV/0!</v>
      </c>
      <c r="I151" s="340"/>
    </row>
    <row r="152" spans="1:9">
      <c r="A152" s="343" t="s">
        <v>1950</v>
      </c>
      <c r="B152" s="347" t="s">
        <v>1951</v>
      </c>
      <c r="C152" s="957">
        <v>5</v>
      </c>
      <c r="D152" s="1116">
        <v>4</v>
      </c>
      <c r="E152" s="947">
        <f t="shared" si="2"/>
        <v>80</v>
      </c>
      <c r="I152" s="340"/>
    </row>
    <row r="153" spans="1:9">
      <c r="A153" s="343" t="s">
        <v>1952</v>
      </c>
      <c r="B153" s="347" t="s">
        <v>1953</v>
      </c>
      <c r="C153" s="957">
        <v>25</v>
      </c>
      <c r="D153" s="1116">
        <v>22</v>
      </c>
      <c r="E153" s="947">
        <f t="shared" si="2"/>
        <v>88</v>
      </c>
      <c r="I153" s="340"/>
    </row>
    <row r="154" spans="1:9">
      <c r="A154" s="343" t="s">
        <v>1954</v>
      </c>
      <c r="B154" s="347" t="s">
        <v>1955</v>
      </c>
      <c r="C154" s="957">
        <v>52</v>
      </c>
      <c r="D154" s="1116">
        <v>13</v>
      </c>
      <c r="E154" s="947">
        <f t="shared" si="2"/>
        <v>25</v>
      </c>
      <c r="I154" s="340"/>
    </row>
    <row r="155" spans="1:9">
      <c r="A155" s="343" t="s">
        <v>1956</v>
      </c>
      <c r="B155" s="347" t="s">
        <v>1957</v>
      </c>
      <c r="C155" s="957">
        <v>163</v>
      </c>
      <c r="D155" s="1116">
        <v>46</v>
      </c>
      <c r="E155" s="947">
        <f t="shared" si="2"/>
        <v>28.220858895705518</v>
      </c>
      <c r="I155" s="340"/>
    </row>
    <row r="156" spans="1:9">
      <c r="A156" s="343" t="s">
        <v>1958</v>
      </c>
      <c r="B156" s="347" t="s">
        <v>1959</v>
      </c>
      <c r="C156" s="957">
        <v>364</v>
      </c>
      <c r="D156" s="1116">
        <v>91</v>
      </c>
      <c r="E156" s="947">
        <f t="shared" si="2"/>
        <v>25</v>
      </c>
      <c r="I156" s="340"/>
    </row>
    <row r="157" spans="1:9">
      <c r="A157" s="343" t="s">
        <v>1960</v>
      </c>
      <c r="B157" s="347" t="s">
        <v>1961</v>
      </c>
      <c r="C157" s="957">
        <v>0</v>
      </c>
      <c r="D157" s="1116">
        <v>0</v>
      </c>
      <c r="E157" s="947" t="e">
        <f t="shared" si="2"/>
        <v>#DIV/0!</v>
      </c>
      <c r="I157" s="340"/>
    </row>
    <row r="158" spans="1:9">
      <c r="A158" s="343" t="s">
        <v>1962</v>
      </c>
      <c r="B158" s="347" t="s">
        <v>1963</v>
      </c>
      <c r="C158" s="957">
        <v>39</v>
      </c>
      <c r="D158" s="1116">
        <v>20</v>
      </c>
      <c r="E158" s="947">
        <f t="shared" si="2"/>
        <v>51.282051282051277</v>
      </c>
      <c r="I158" s="340"/>
    </row>
    <row r="159" spans="1:9">
      <c r="A159" s="343" t="s">
        <v>1964</v>
      </c>
      <c r="B159" s="347" t="s">
        <v>1965</v>
      </c>
      <c r="C159" s="957">
        <v>112</v>
      </c>
      <c r="D159" s="1116">
        <v>62</v>
      </c>
      <c r="E159" s="947">
        <f t="shared" si="2"/>
        <v>55.357142857142861</v>
      </c>
      <c r="I159" s="340"/>
    </row>
    <row r="160" spans="1:9">
      <c r="A160" s="343" t="s">
        <v>1966</v>
      </c>
      <c r="B160" s="347" t="s">
        <v>1967</v>
      </c>
      <c r="C160" s="957">
        <v>10</v>
      </c>
      <c r="D160" s="1116">
        <v>19</v>
      </c>
      <c r="E160" s="947">
        <f t="shared" si="2"/>
        <v>190</v>
      </c>
      <c r="I160" s="340"/>
    </row>
    <row r="161" spans="1:9">
      <c r="A161" s="343" t="s">
        <v>1968</v>
      </c>
      <c r="B161" s="347" t="s">
        <v>1969</v>
      </c>
      <c r="C161" s="957">
        <v>58</v>
      </c>
      <c r="D161" s="1116">
        <v>27</v>
      </c>
      <c r="E161" s="947">
        <f t="shared" si="2"/>
        <v>46.551724137931032</v>
      </c>
      <c r="I161" s="340"/>
    </row>
    <row r="162" spans="1:9">
      <c r="A162" s="343" t="s">
        <v>1970</v>
      </c>
      <c r="B162" s="347" t="s">
        <v>1971</v>
      </c>
      <c r="C162" s="957">
        <v>0</v>
      </c>
      <c r="D162" s="1116">
        <v>0</v>
      </c>
      <c r="E162" s="947" t="e">
        <f t="shared" si="2"/>
        <v>#DIV/0!</v>
      </c>
      <c r="I162" s="340"/>
    </row>
    <row r="163" spans="1:9">
      <c r="A163" s="343" t="s">
        <v>1972</v>
      </c>
      <c r="B163" s="347" t="s">
        <v>1973</v>
      </c>
      <c r="C163" s="957">
        <v>4</v>
      </c>
      <c r="D163" s="1116">
        <v>6</v>
      </c>
      <c r="E163" s="947">
        <f t="shared" si="2"/>
        <v>150</v>
      </c>
      <c r="I163" s="340"/>
    </row>
    <row r="164" spans="1:9">
      <c r="A164" s="343" t="s">
        <v>1974</v>
      </c>
      <c r="B164" s="347" t="s">
        <v>1975</v>
      </c>
      <c r="C164" s="957">
        <v>12</v>
      </c>
      <c r="D164" s="1116">
        <v>2</v>
      </c>
      <c r="E164" s="947">
        <f t="shared" si="2"/>
        <v>16.666666666666664</v>
      </c>
      <c r="I164" s="340"/>
    </row>
    <row r="165" spans="1:9">
      <c r="A165" s="343" t="s">
        <v>1976</v>
      </c>
      <c r="B165" s="347" t="s">
        <v>1977</v>
      </c>
      <c r="C165" s="957">
        <v>13</v>
      </c>
      <c r="D165" s="1116">
        <v>4</v>
      </c>
      <c r="E165" s="947">
        <f t="shared" si="2"/>
        <v>30.76923076923077</v>
      </c>
      <c r="I165" s="340"/>
    </row>
    <row r="166" spans="1:9">
      <c r="A166" s="343" t="s">
        <v>1978</v>
      </c>
      <c r="B166" s="347" t="s">
        <v>1979</v>
      </c>
      <c r="C166" s="957">
        <v>24</v>
      </c>
      <c r="D166" s="1116">
        <v>2</v>
      </c>
      <c r="E166" s="947">
        <f t="shared" si="2"/>
        <v>8.3333333333333321</v>
      </c>
      <c r="I166" s="340"/>
    </row>
    <row r="167" spans="1:9">
      <c r="A167" s="343" t="s">
        <v>1980</v>
      </c>
      <c r="B167" s="347" t="s">
        <v>1981</v>
      </c>
      <c r="C167" s="957">
        <v>2</v>
      </c>
      <c r="D167" s="1116">
        <v>2</v>
      </c>
      <c r="E167" s="947">
        <f t="shared" si="2"/>
        <v>100</v>
      </c>
      <c r="I167" s="340"/>
    </row>
    <row r="168" spans="1:9">
      <c r="A168" s="343" t="s">
        <v>1982</v>
      </c>
      <c r="B168" s="347" t="s">
        <v>1983</v>
      </c>
      <c r="C168" s="957">
        <v>4</v>
      </c>
      <c r="D168" s="1116">
        <v>1</v>
      </c>
      <c r="E168" s="947">
        <f t="shared" si="2"/>
        <v>25</v>
      </c>
      <c r="I168" s="340"/>
    </row>
    <row r="169" spans="1:9">
      <c r="A169" s="343" t="s">
        <v>1984</v>
      </c>
      <c r="B169" s="347" t="s">
        <v>1985</v>
      </c>
      <c r="C169" s="957">
        <v>6</v>
      </c>
      <c r="D169" s="1116">
        <v>1</v>
      </c>
      <c r="E169" s="947">
        <f t="shared" si="2"/>
        <v>16.666666666666664</v>
      </c>
      <c r="I169" s="340"/>
    </row>
    <row r="170" spans="1:9">
      <c r="A170" s="343" t="s">
        <v>1986</v>
      </c>
      <c r="B170" s="347" t="s">
        <v>1987</v>
      </c>
      <c r="C170" s="957">
        <v>64</v>
      </c>
      <c r="D170" s="1116">
        <v>32</v>
      </c>
      <c r="E170" s="947">
        <f t="shared" si="2"/>
        <v>50</v>
      </c>
      <c r="I170" s="340"/>
    </row>
    <row r="171" spans="1:9">
      <c r="A171" s="343" t="s">
        <v>1988</v>
      </c>
      <c r="B171" s="347" t="s">
        <v>1989</v>
      </c>
      <c r="C171" s="957">
        <v>1</v>
      </c>
      <c r="D171" s="1116">
        <v>0</v>
      </c>
      <c r="E171" s="947">
        <f t="shared" si="2"/>
        <v>0</v>
      </c>
      <c r="I171" s="340"/>
    </row>
    <row r="172" spans="1:9">
      <c r="A172" s="343" t="s">
        <v>1990</v>
      </c>
      <c r="B172" s="347" t="s">
        <v>1991</v>
      </c>
      <c r="C172" s="957">
        <v>43</v>
      </c>
      <c r="D172" s="1116">
        <v>9</v>
      </c>
      <c r="E172" s="947">
        <f t="shared" si="2"/>
        <v>20.930232558139537</v>
      </c>
      <c r="I172" s="340"/>
    </row>
    <row r="173" spans="1:9">
      <c r="A173" s="343" t="s">
        <v>1992</v>
      </c>
      <c r="B173" s="347" t="s">
        <v>1993</v>
      </c>
      <c r="C173" s="957">
        <v>0</v>
      </c>
      <c r="D173" s="1116">
        <v>1</v>
      </c>
      <c r="E173" s="947" t="e">
        <f t="shared" si="2"/>
        <v>#DIV/0!</v>
      </c>
      <c r="I173" s="340"/>
    </row>
    <row r="174" spans="1:9">
      <c r="A174" s="343" t="s">
        <v>1994</v>
      </c>
      <c r="B174" s="352" t="s">
        <v>1995</v>
      </c>
      <c r="C174" s="957">
        <v>13</v>
      </c>
      <c r="D174" s="1116">
        <v>5</v>
      </c>
      <c r="E174" s="947">
        <f t="shared" si="2"/>
        <v>38.461538461538467</v>
      </c>
      <c r="I174" s="340"/>
    </row>
    <row r="175" spans="1:9">
      <c r="A175" s="343" t="s">
        <v>1996</v>
      </c>
      <c r="B175" s="347" t="s">
        <v>1997</v>
      </c>
      <c r="C175" s="957">
        <v>0</v>
      </c>
      <c r="D175" s="1116">
        <v>0</v>
      </c>
      <c r="E175" s="947" t="e">
        <f t="shared" si="2"/>
        <v>#DIV/0!</v>
      </c>
      <c r="I175" s="340"/>
    </row>
    <row r="176" spans="1:9">
      <c r="A176" s="343" t="s">
        <v>1998</v>
      </c>
      <c r="B176" s="347" t="s">
        <v>1999</v>
      </c>
      <c r="C176" s="957">
        <v>6</v>
      </c>
      <c r="D176" s="1116">
        <v>4</v>
      </c>
      <c r="E176" s="947">
        <f t="shared" si="2"/>
        <v>66.666666666666657</v>
      </c>
      <c r="I176" s="340"/>
    </row>
    <row r="177" spans="1:9">
      <c r="A177" s="343" t="s">
        <v>2000</v>
      </c>
      <c r="B177" s="347" t="s">
        <v>2001</v>
      </c>
      <c r="C177" s="957">
        <v>30</v>
      </c>
      <c r="D177" s="1116">
        <v>24</v>
      </c>
      <c r="E177" s="947">
        <f t="shared" si="2"/>
        <v>80</v>
      </c>
      <c r="I177" s="340"/>
    </row>
    <row r="178" spans="1:9">
      <c r="A178" s="343" t="s">
        <v>2002</v>
      </c>
      <c r="B178" s="347" t="s">
        <v>2003</v>
      </c>
      <c r="C178" s="957">
        <v>17</v>
      </c>
      <c r="D178" s="1116">
        <v>7</v>
      </c>
      <c r="E178" s="947">
        <f t="shared" si="2"/>
        <v>41.17647058823529</v>
      </c>
      <c r="I178" s="340"/>
    </row>
    <row r="179" spans="1:9">
      <c r="A179" s="343" t="s">
        <v>2004</v>
      </c>
      <c r="B179" s="347" t="s">
        <v>2005</v>
      </c>
      <c r="C179" s="957">
        <v>0</v>
      </c>
      <c r="D179" s="1116">
        <v>0</v>
      </c>
      <c r="E179" s="947" t="e">
        <f t="shared" si="2"/>
        <v>#DIV/0!</v>
      </c>
      <c r="I179" s="340"/>
    </row>
    <row r="180" spans="1:9">
      <c r="A180" s="343" t="s">
        <v>2006</v>
      </c>
      <c r="B180" s="347" t="s">
        <v>2007</v>
      </c>
      <c r="C180" s="957">
        <v>1</v>
      </c>
      <c r="D180" s="1116">
        <v>2</v>
      </c>
      <c r="E180" s="947">
        <f t="shared" si="2"/>
        <v>200</v>
      </c>
      <c r="I180" s="340"/>
    </row>
    <row r="181" spans="1:9">
      <c r="A181" s="343" t="s">
        <v>2008</v>
      </c>
      <c r="B181" s="347" t="s">
        <v>2009</v>
      </c>
      <c r="C181" s="957">
        <v>3</v>
      </c>
      <c r="D181" s="1116">
        <v>0</v>
      </c>
      <c r="E181" s="947">
        <f t="shared" si="2"/>
        <v>0</v>
      </c>
      <c r="I181" s="340"/>
    </row>
    <row r="182" spans="1:9">
      <c r="A182" s="343" t="s">
        <v>2010</v>
      </c>
      <c r="B182" s="347" t="s">
        <v>2011</v>
      </c>
      <c r="C182" s="957">
        <v>4</v>
      </c>
      <c r="D182" s="1116">
        <v>6</v>
      </c>
      <c r="E182" s="947">
        <f t="shared" si="2"/>
        <v>150</v>
      </c>
      <c r="I182" s="340"/>
    </row>
    <row r="183" spans="1:9">
      <c r="A183" s="343" t="s">
        <v>2012</v>
      </c>
      <c r="B183" s="347" t="s">
        <v>2013</v>
      </c>
      <c r="C183" s="957">
        <v>23</v>
      </c>
      <c r="D183" s="1116">
        <v>10</v>
      </c>
      <c r="E183" s="947">
        <f t="shared" si="2"/>
        <v>43.478260869565219</v>
      </c>
      <c r="I183" s="340"/>
    </row>
    <row r="184" spans="1:9">
      <c r="A184" s="343" t="s">
        <v>2014</v>
      </c>
      <c r="B184" s="347" t="s">
        <v>2015</v>
      </c>
      <c r="C184" s="957">
        <v>8</v>
      </c>
      <c r="D184" s="1116">
        <v>6</v>
      </c>
      <c r="E184" s="947">
        <f t="shared" si="2"/>
        <v>75</v>
      </c>
      <c r="I184" s="340"/>
    </row>
    <row r="185" spans="1:9">
      <c r="A185" s="343" t="s">
        <v>2016</v>
      </c>
      <c r="B185" s="347" t="s">
        <v>2017</v>
      </c>
      <c r="C185" s="957">
        <v>4</v>
      </c>
      <c r="D185" s="1116">
        <v>4</v>
      </c>
      <c r="E185" s="947">
        <f t="shared" si="2"/>
        <v>100</v>
      </c>
      <c r="I185" s="340"/>
    </row>
    <row r="186" spans="1:9" ht="18.75">
      <c r="A186" s="341">
        <v>5</v>
      </c>
      <c r="B186" s="349" t="s">
        <v>2018</v>
      </c>
      <c r="C186" s="958"/>
      <c r="D186" s="958"/>
      <c r="E186" s="970"/>
      <c r="I186" s="340"/>
    </row>
    <row r="187" spans="1:9" ht="25.5">
      <c r="A187" s="343" t="s">
        <v>2019</v>
      </c>
      <c r="B187" s="347" t="s">
        <v>2020</v>
      </c>
      <c r="C187" s="957">
        <v>0</v>
      </c>
      <c r="D187" s="1116">
        <v>0</v>
      </c>
      <c r="E187" s="947" t="e">
        <f t="shared" si="2"/>
        <v>#DIV/0!</v>
      </c>
      <c r="I187" s="340"/>
    </row>
    <row r="188" spans="1:9" ht="25.5">
      <c r="A188" s="343" t="s">
        <v>2021</v>
      </c>
      <c r="B188" s="347" t="s">
        <v>2022</v>
      </c>
      <c r="C188" s="957">
        <v>0</v>
      </c>
      <c r="D188" s="1116">
        <v>0</v>
      </c>
      <c r="E188" s="947" t="e">
        <f t="shared" si="2"/>
        <v>#DIV/0!</v>
      </c>
      <c r="I188" s="340"/>
    </row>
    <row r="189" spans="1:9">
      <c r="A189" s="343" t="s">
        <v>2023</v>
      </c>
      <c r="B189" s="347" t="s">
        <v>2024</v>
      </c>
      <c r="C189" s="957">
        <v>0</v>
      </c>
      <c r="D189" s="1116">
        <v>0</v>
      </c>
      <c r="E189" s="947" t="e">
        <f t="shared" si="2"/>
        <v>#DIV/0!</v>
      </c>
      <c r="I189" s="340"/>
    </row>
    <row r="190" spans="1:9" ht="25.5">
      <c r="A190" s="348" t="s">
        <v>2025</v>
      </c>
      <c r="B190" s="352" t="s">
        <v>2026</v>
      </c>
      <c r="C190" s="957">
        <v>0</v>
      </c>
      <c r="D190" s="1116">
        <v>0</v>
      </c>
      <c r="E190" s="947" t="e">
        <f t="shared" si="2"/>
        <v>#DIV/0!</v>
      </c>
      <c r="I190" s="340"/>
    </row>
    <row r="191" spans="1:9" ht="25.5">
      <c r="A191" s="348" t="s">
        <v>2027</v>
      </c>
      <c r="B191" s="352" t="s">
        <v>2028</v>
      </c>
      <c r="C191" s="957">
        <v>0</v>
      </c>
      <c r="D191" s="1116">
        <v>0</v>
      </c>
      <c r="E191" s="947" t="e">
        <f t="shared" si="2"/>
        <v>#DIV/0!</v>
      </c>
      <c r="I191" s="353"/>
    </row>
    <row r="192" spans="1:9" ht="25.5">
      <c r="A192" s="348" t="s">
        <v>2029</v>
      </c>
      <c r="B192" s="352" t="s">
        <v>2026</v>
      </c>
      <c r="C192" s="957">
        <v>0</v>
      </c>
      <c r="D192" s="1116">
        <v>0</v>
      </c>
      <c r="E192" s="947" t="e">
        <f t="shared" si="2"/>
        <v>#DIV/0!</v>
      </c>
      <c r="I192" s="340"/>
    </row>
    <row r="193" spans="1:9" ht="25.5">
      <c r="A193" s="348" t="s">
        <v>2030</v>
      </c>
      <c r="B193" s="352" t="s">
        <v>2031</v>
      </c>
      <c r="C193" s="957">
        <v>0</v>
      </c>
      <c r="D193" s="1116">
        <v>0</v>
      </c>
      <c r="E193" s="947" t="e">
        <f t="shared" si="2"/>
        <v>#DIV/0!</v>
      </c>
      <c r="I193" s="340"/>
    </row>
    <row r="194" spans="1:9">
      <c r="A194" s="343" t="s">
        <v>2032</v>
      </c>
      <c r="B194" s="347" t="s">
        <v>2033</v>
      </c>
      <c r="C194" s="957">
        <v>0</v>
      </c>
      <c r="D194" s="1116">
        <v>0</v>
      </c>
      <c r="E194" s="947" t="e">
        <f t="shared" si="2"/>
        <v>#DIV/0!</v>
      </c>
      <c r="I194" s="340"/>
    </row>
    <row r="195" spans="1:9">
      <c r="A195" s="343" t="s">
        <v>2034</v>
      </c>
      <c r="B195" s="347" t="s">
        <v>2035</v>
      </c>
      <c r="C195" s="957">
        <v>0</v>
      </c>
      <c r="D195" s="1116">
        <v>0</v>
      </c>
      <c r="E195" s="947" t="e">
        <f t="shared" si="2"/>
        <v>#DIV/0!</v>
      </c>
      <c r="I195" s="340"/>
    </row>
    <row r="196" spans="1:9">
      <c r="A196" s="343" t="s">
        <v>2036</v>
      </c>
      <c r="B196" s="347" t="s">
        <v>2037</v>
      </c>
      <c r="C196" s="957">
        <v>0</v>
      </c>
      <c r="D196" s="1116">
        <v>0</v>
      </c>
      <c r="E196" s="947" t="e">
        <f t="shared" si="2"/>
        <v>#DIV/0!</v>
      </c>
      <c r="I196" s="340"/>
    </row>
    <row r="197" spans="1:9">
      <c r="A197" s="343" t="s">
        <v>2038</v>
      </c>
      <c r="B197" s="347" t="s">
        <v>2039</v>
      </c>
      <c r="C197" s="957">
        <v>0</v>
      </c>
      <c r="D197" s="1116">
        <v>0</v>
      </c>
      <c r="E197" s="947" t="e">
        <f t="shared" si="2"/>
        <v>#DIV/0!</v>
      </c>
      <c r="I197" s="340"/>
    </row>
    <row r="198" spans="1:9" ht="25.5">
      <c r="A198" s="343" t="s">
        <v>2040</v>
      </c>
      <c r="B198" s="347" t="s">
        <v>2041</v>
      </c>
      <c r="C198" s="957">
        <v>0</v>
      </c>
      <c r="D198" s="1116">
        <v>0</v>
      </c>
      <c r="E198" s="947" t="e">
        <f t="shared" si="2"/>
        <v>#DIV/0!</v>
      </c>
      <c r="I198" s="340"/>
    </row>
    <row r="199" spans="1:9" ht="25.5">
      <c r="A199" s="343" t="s">
        <v>2042</v>
      </c>
      <c r="B199" s="347" t="s">
        <v>2043</v>
      </c>
      <c r="C199" s="960">
        <v>0</v>
      </c>
      <c r="D199" s="1117">
        <v>0</v>
      </c>
      <c r="E199" s="947" t="e">
        <f t="shared" si="2"/>
        <v>#DIV/0!</v>
      </c>
      <c r="I199" s="340"/>
    </row>
    <row r="200" spans="1:9" ht="25.5">
      <c r="A200" s="343" t="s">
        <v>2044</v>
      </c>
      <c r="B200" s="347" t="s">
        <v>2045</v>
      </c>
      <c r="C200" s="957">
        <v>0</v>
      </c>
      <c r="D200" s="1116">
        <v>0</v>
      </c>
      <c r="E200" s="947" t="e">
        <f t="shared" si="2"/>
        <v>#DIV/0!</v>
      </c>
      <c r="I200" s="340"/>
    </row>
    <row r="201" spans="1:9" ht="25.5">
      <c r="A201" s="343" t="s">
        <v>2046</v>
      </c>
      <c r="B201" s="347" t="s">
        <v>2047</v>
      </c>
      <c r="C201" s="957">
        <v>0</v>
      </c>
      <c r="D201" s="1116">
        <v>0</v>
      </c>
      <c r="E201" s="947" t="e">
        <f t="shared" si="2"/>
        <v>#DIV/0!</v>
      </c>
      <c r="I201" s="340"/>
    </row>
    <row r="202" spans="1:9" ht="25.5">
      <c r="A202" s="343" t="s">
        <v>2048</v>
      </c>
      <c r="B202" s="347" t="s">
        <v>2049</v>
      </c>
      <c r="C202" s="957">
        <v>0</v>
      </c>
      <c r="D202" s="1116">
        <v>0</v>
      </c>
      <c r="E202" s="947" t="e">
        <f t="shared" si="2"/>
        <v>#DIV/0!</v>
      </c>
      <c r="I202" s="340"/>
    </row>
    <row r="203" spans="1:9" ht="25.5">
      <c r="A203" s="343" t="s">
        <v>2050</v>
      </c>
      <c r="B203" s="347" t="s">
        <v>2051</v>
      </c>
      <c r="C203" s="957">
        <v>0</v>
      </c>
      <c r="D203" s="1116">
        <v>0</v>
      </c>
      <c r="E203" s="947" t="e">
        <f t="shared" ref="E203:E266" si="3">SUM(D203/C203*100)</f>
        <v>#DIV/0!</v>
      </c>
      <c r="I203" s="340"/>
    </row>
    <row r="204" spans="1:9" ht="25.5">
      <c r="A204" s="343" t="s">
        <v>2052</v>
      </c>
      <c r="B204" s="347" t="s">
        <v>2053</v>
      </c>
      <c r="C204" s="957">
        <v>0</v>
      </c>
      <c r="D204" s="1116">
        <v>0</v>
      </c>
      <c r="E204" s="947" t="e">
        <f t="shared" si="3"/>
        <v>#DIV/0!</v>
      </c>
      <c r="I204" s="340"/>
    </row>
    <row r="205" spans="1:9">
      <c r="A205" s="343" t="s">
        <v>2054</v>
      </c>
      <c r="B205" s="347" t="s">
        <v>2055</v>
      </c>
      <c r="C205" s="957">
        <v>0</v>
      </c>
      <c r="D205" s="1116">
        <v>0</v>
      </c>
      <c r="E205" s="947" t="e">
        <f t="shared" si="3"/>
        <v>#DIV/0!</v>
      </c>
      <c r="I205" s="340"/>
    </row>
    <row r="206" spans="1:9" ht="25.5">
      <c r="A206" s="343" t="s">
        <v>2056</v>
      </c>
      <c r="B206" s="347" t="s">
        <v>2057</v>
      </c>
      <c r="C206" s="957">
        <v>0</v>
      </c>
      <c r="D206" s="1116">
        <v>0</v>
      </c>
      <c r="E206" s="947" t="e">
        <f t="shared" si="3"/>
        <v>#DIV/0!</v>
      </c>
      <c r="I206" s="340"/>
    </row>
    <row r="207" spans="1:9">
      <c r="A207" s="343" t="s">
        <v>2058</v>
      </c>
      <c r="B207" s="347" t="s">
        <v>3749</v>
      </c>
      <c r="C207" s="957">
        <v>0</v>
      </c>
      <c r="D207" s="1116">
        <v>0</v>
      </c>
      <c r="E207" s="947" t="e">
        <f t="shared" si="3"/>
        <v>#DIV/0!</v>
      </c>
      <c r="I207" s="340"/>
    </row>
    <row r="208" spans="1:9" ht="25.5">
      <c r="A208" s="343" t="s">
        <v>3750</v>
      </c>
      <c r="B208" s="347" t="s">
        <v>3751</v>
      </c>
      <c r="C208" s="957">
        <v>2</v>
      </c>
      <c r="D208" s="1116">
        <v>0</v>
      </c>
      <c r="E208" s="947">
        <f t="shared" si="3"/>
        <v>0</v>
      </c>
      <c r="I208" s="340"/>
    </row>
    <row r="209" spans="1:9" ht="25.5">
      <c r="A209" s="343" t="s">
        <v>3752</v>
      </c>
      <c r="B209" s="347" t="s">
        <v>5477</v>
      </c>
      <c r="C209" s="957">
        <v>9</v>
      </c>
      <c r="D209" s="1116">
        <v>5</v>
      </c>
      <c r="E209" s="947">
        <f t="shared" si="3"/>
        <v>55.555555555555557</v>
      </c>
      <c r="I209" s="340"/>
    </row>
    <row r="210" spans="1:9">
      <c r="A210" s="343" t="s">
        <v>5478</v>
      </c>
      <c r="B210" s="347" t="s">
        <v>3753</v>
      </c>
      <c r="C210" s="957">
        <v>0</v>
      </c>
      <c r="D210" s="1116">
        <v>0</v>
      </c>
      <c r="E210" s="947" t="e">
        <f t="shared" si="3"/>
        <v>#DIV/0!</v>
      </c>
      <c r="I210" s="340"/>
    </row>
    <row r="211" spans="1:9">
      <c r="A211" s="343" t="s">
        <v>3754</v>
      </c>
      <c r="B211" s="347" t="s">
        <v>3755</v>
      </c>
      <c r="C211" s="957">
        <v>0</v>
      </c>
      <c r="D211" s="1116">
        <v>0</v>
      </c>
      <c r="E211" s="947" t="e">
        <f t="shared" si="3"/>
        <v>#DIV/0!</v>
      </c>
      <c r="I211" s="340"/>
    </row>
    <row r="212" spans="1:9" ht="25.5">
      <c r="A212" s="348" t="s">
        <v>3756</v>
      </c>
      <c r="B212" s="352" t="s">
        <v>3757</v>
      </c>
      <c r="C212" s="957">
        <v>1</v>
      </c>
      <c r="D212" s="1116">
        <v>1</v>
      </c>
      <c r="E212" s="947">
        <f t="shared" si="3"/>
        <v>100</v>
      </c>
      <c r="I212" s="340"/>
    </row>
    <row r="213" spans="1:9" ht="25.5">
      <c r="A213" s="348" t="s">
        <v>3758</v>
      </c>
      <c r="B213" s="352" t="s">
        <v>3759</v>
      </c>
      <c r="C213" s="957">
        <v>6</v>
      </c>
      <c r="D213" s="1116">
        <v>10</v>
      </c>
      <c r="E213" s="947">
        <f t="shared" si="3"/>
        <v>166.66666666666669</v>
      </c>
      <c r="I213" s="340"/>
    </row>
    <row r="214" spans="1:9" ht="25.5">
      <c r="A214" s="343" t="s">
        <v>3760</v>
      </c>
      <c r="B214" s="347" t="s">
        <v>3761</v>
      </c>
      <c r="C214" s="957">
        <v>0</v>
      </c>
      <c r="D214" s="1116">
        <v>0</v>
      </c>
      <c r="E214" s="947" t="e">
        <f t="shared" si="3"/>
        <v>#DIV/0!</v>
      </c>
      <c r="I214" s="340"/>
    </row>
    <row r="215" spans="1:9" ht="25.5">
      <c r="A215" s="343" t="s">
        <v>3762</v>
      </c>
      <c r="B215" s="347" t="s">
        <v>3763</v>
      </c>
      <c r="C215" s="957">
        <v>0</v>
      </c>
      <c r="D215" s="1116">
        <v>0</v>
      </c>
      <c r="E215" s="947" t="e">
        <f t="shared" si="3"/>
        <v>#DIV/0!</v>
      </c>
      <c r="I215" s="340"/>
    </row>
    <row r="216" spans="1:9" ht="25.5">
      <c r="A216" s="343" t="s">
        <v>3764</v>
      </c>
      <c r="B216" s="347" t="s">
        <v>3765</v>
      </c>
      <c r="C216" s="957">
        <v>0</v>
      </c>
      <c r="D216" s="1116">
        <v>0</v>
      </c>
      <c r="E216" s="947" t="e">
        <f t="shared" si="3"/>
        <v>#DIV/0!</v>
      </c>
      <c r="I216" s="340"/>
    </row>
    <row r="217" spans="1:9" ht="25.5">
      <c r="A217" s="343" t="s">
        <v>3766</v>
      </c>
      <c r="B217" s="347" t="s">
        <v>3767</v>
      </c>
      <c r="C217" s="957">
        <v>0</v>
      </c>
      <c r="D217" s="1116">
        <v>0</v>
      </c>
      <c r="E217" s="947" t="e">
        <f t="shared" si="3"/>
        <v>#DIV/0!</v>
      </c>
      <c r="I217" s="340"/>
    </row>
    <row r="218" spans="1:9" ht="25.5">
      <c r="A218" s="343" t="s">
        <v>3768</v>
      </c>
      <c r="B218" s="347" t="s">
        <v>3769</v>
      </c>
      <c r="C218" s="957">
        <v>0</v>
      </c>
      <c r="D218" s="1116">
        <v>0</v>
      </c>
      <c r="E218" s="947" t="e">
        <f t="shared" si="3"/>
        <v>#DIV/0!</v>
      </c>
      <c r="I218" s="340"/>
    </row>
    <row r="219" spans="1:9" ht="25.5">
      <c r="A219" s="348" t="s">
        <v>3770</v>
      </c>
      <c r="B219" s="352" t="s">
        <v>3771</v>
      </c>
      <c r="C219" s="957">
        <v>0</v>
      </c>
      <c r="D219" s="1116">
        <v>0</v>
      </c>
      <c r="E219" s="947" t="e">
        <f t="shared" si="3"/>
        <v>#DIV/0!</v>
      </c>
      <c r="I219" s="340"/>
    </row>
    <row r="220" spans="1:9" ht="25.5">
      <c r="A220" s="348" t="s">
        <v>3772</v>
      </c>
      <c r="B220" s="352" t="s">
        <v>3773</v>
      </c>
      <c r="C220" s="957">
        <v>0</v>
      </c>
      <c r="D220" s="1116">
        <v>0</v>
      </c>
      <c r="E220" s="947" t="e">
        <f t="shared" si="3"/>
        <v>#DIV/0!</v>
      </c>
      <c r="I220" s="340"/>
    </row>
    <row r="221" spans="1:9">
      <c r="A221" s="343" t="s">
        <v>3774</v>
      </c>
      <c r="B221" s="347" t="s">
        <v>3775</v>
      </c>
      <c r="C221" s="957">
        <v>0</v>
      </c>
      <c r="D221" s="1116">
        <v>0</v>
      </c>
      <c r="E221" s="947" t="e">
        <f t="shared" si="3"/>
        <v>#DIV/0!</v>
      </c>
      <c r="I221" s="340"/>
    </row>
    <row r="222" spans="1:9">
      <c r="A222" s="343" t="s">
        <v>3776</v>
      </c>
      <c r="B222" s="347" t="s">
        <v>3775</v>
      </c>
      <c r="C222" s="957">
        <v>0</v>
      </c>
      <c r="D222" s="1116">
        <v>0</v>
      </c>
      <c r="E222" s="947" t="e">
        <f t="shared" si="3"/>
        <v>#DIV/0!</v>
      </c>
      <c r="I222" s="340"/>
    </row>
    <row r="223" spans="1:9">
      <c r="A223" s="343" t="s">
        <v>3777</v>
      </c>
      <c r="B223" s="347" t="s">
        <v>3778</v>
      </c>
      <c r="C223" s="957">
        <v>0</v>
      </c>
      <c r="D223" s="1116">
        <v>0</v>
      </c>
      <c r="E223" s="947" t="e">
        <f t="shared" si="3"/>
        <v>#DIV/0!</v>
      </c>
      <c r="I223" s="340"/>
    </row>
    <row r="224" spans="1:9">
      <c r="A224" s="343" t="s">
        <v>3779</v>
      </c>
      <c r="B224" s="347" t="s">
        <v>3780</v>
      </c>
      <c r="C224" s="957">
        <v>0</v>
      </c>
      <c r="D224" s="1116">
        <v>0</v>
      </c>
      <c r="E224" s="947" t="e">
        <f t="shared" si="3"/>
        <v>#DIV/0!</v>
      </c>
      <c r="I224" s="340"/>
    </row>
    <row r="225" spans="1:9">
      <c r="A225" s="343" t="s">
        <v>3781</v>
      </c>
      <c r="B225" s="347" t="s">
        <v>3782</v>
      </c>
      <c r="C225" s="957">
        <v>0</v>
      </c>
      <c r="D225" s="1116">
        <v>0</v>
      </c>
      <c r="E225" s="947" t="e">
        <f t="shared" si="3"/>
        <v>#DIV/0!</v>
      </c>
      <c r="I225" s="340"/>
    </row>
    <row r="226" spans="1:9">
      <c r="A226" s="343" t="s">
        <v>3783</v>
      </c>
      <c r="B226" s="347" t="s">
        <v>3784</v>
      </c>
      <c r="C226" s="957">
        <v>0</v>
      </c>
      <c r="D226" s="1116">
        <v>4</v>
      </c>
      <c r="E226" s="947" t="e">
        <f t="shared" si="3"/>
        <v>#DIV/0!</v>
      </c>
      <c r="I226" s="340"/>
    </row>
    <row r="227" spans="1:9">
      <c r="A227" s="343" t="s">
        <v>3785</v>
      </c>
      <c r="B227" s="347" t="s">
        <v>3786</v>
      </c>
      <c r="C227" s="957">
        <v>2</v>
      </c>
      <c r="D227" s="1116">
        <v>0</v>
      </c>
      <c r="E227" s="947">
        <f t="shared" si="3"/>
        <v>0</v>
      </c>
      <c r="I227" s="340"/>
    </row>
    <row r="228" spans="1:9">
      <c r="A228" s="343" t="s">
        <v>3787</v>
      </c>
      <c r="B228" s="347" t="s">
        <v>3788</v>
      </c>
      <c r="C228" s="957">
        <v>0</v>
      </c>
      <c r="D228" s="1116">
        <v>1</v>
      </c>
      <c r="E228" s="947" t="e">
        <f t="shared" si="3"/>
        <v>#DIV/0!</v>
      </c>
      <c r="I228" s="340"/>
    </row>
    <row r="229" spans="1:9">
      <c r="A229" s="343" t="s">
        <v>3789</v>
      </c>
      <c r="B229" s="347" t="s">
        <v>3790</v>
      </c>
      <c r="C229" s="957">
        <v>0</v>
      </c>
      <c r="D229" s="1116">
        <v>1</v>
      </c>
      <c r="E229" s="947" t="e">
        <f t="shared" si="3"/>
        <v>#DIV/0!</v>
      </c>
      <c r="I229" s="340"/>
    </row>
    <row r="230" spans="1:9">
      <c r="A230" s="343" t="s">
        <v>3791</v>
      </c>
      <c r="B230" s="347" t="s">
        <v>3792</v>
      </c>
      <c r="C230" s="957">
        <v>0</v>
      </c>
      <c r="D230" s="1116">
        <v>0</v>
      </c>
      <c r="E230" s="947" t="e">
        <f t="shared" si="3"/>
        <v>#DIV/0!</v>
      </c>
      <c r="I230" s="340"/>
    </row>
    <row r="231" spans="1:9" ht="25.5">
      <c r="A231" s="343" t="s">
        <v>3793</v>
      </c>
      <c r="B231" s="347" t="s">
        <v>3794</v>
      </c>
      <c r="C231" s="957">
        <v>0</v>
      </c>
      <c r="D231" s="1116">
        <v>0</v>
      </c>
      <c r="E231" s="947" t="e">
        <f t="shared" si="3"/>
        <v>#DIV/0!</v>
      </c>
      <c r="I231" s="340"/>
    </row>
    <row r="232" spans="1:9" ht="25.5">
      <c r="A232" s="343" t="s">
        <v>3795</v>
      </c>
      <c r="B232" s="347" t="s">
        <v>3796</v>
      </c>
      <c r="C232" s="957">
        <v>0</v>
      </c>
      <c r="D232" s="1116">
        <v>0</v>
      </c>
      <c r="E232" s="947" t="e">
        <f t="shared" si="3"/>
        <v>#DIV/0!</v>
      </c>
      <c r="I232" s="340"/>
    </row>
    <row r="233" spans="1:9" ht="25.5">
      <c r="A233" s="343" t="s">
        <v>3797</v>
      </c>
      <c r="B233" s="347" t="s">
        <v>3798</v>
      </c>
      <c r="C233" s="957">
        <v>0</v>
      </c>
      <c r="D233" s="1116">
        <v>0</v>
      </c>
      <c r="E233" s="947" t="e">
        <f t="shared" si="3"/>
        <v>#DIV/0!</v>
      </c>
      <c r="I233" s="340"/>
    </row>
    <row r="234" spans="1:9" ht="25.5">
      <c r="A234" s="343" t="s">
        <v>3799</v>
      </c>
      <c r="B234" s="347" t="s">
        <v>3800</v>
      </c>
      <c r="C234" s="957">
        <v>0</v>
      </c>
      <c r="D234" s="1116">
        <v>0</v>
      </c>
      <c r="E234" s="947" t="e">
        <f t="shared" si="3"/>
        <v>#DIV/0!</v>
      </c>
      <c r="I234" s="340"/>
    </row>
    <row r="235" spans="1:9">
      <c r="A235" s="343" t="s">
        <v>3801</v>
      </c>
      <c r="B235" s="347" t="s">
        <v>3802</v>
      </c>
      <c r="C235" s="957">
        <v>0</v>
      </c>
      <c r="D235" s="1116">
        <v>0</v>
      </c>
      <c r="E235" s="947" t="e">
        <f t="shared" si="3"/>
        <v>#DIV/0!</v>
      </c>
      <c r="I235" s="340"/>
    </row>
    <row r="236" spans="1:9">
      <c r="A236" s="343" t="s">
        <v>3803</v>
      </c>
      <c r="B236" s="347" t="s">
        <v>3804</v>
      </c>
      <c r="C236" s="957">
        <v>16</v>
      </c>
      <c r="D236" s="1116">
        <v>2</v>
      </c>
      <c r="E236" s="947">
        <f t="shared" si="3"/>
        <v>12.5</v>
      </c>
      <c r="I236" s="340"/>
    </row>
    <row r="237" spans="1:9" ht="25.5">
      <c r="A237" s="343" t="s">
        <v>3805</v>
      </c>
      <c r="B237" s="347" t="s">
        <v>3806</v>
      </c>
      <c r="C237" s="957">
        <v>17</v>
      </c>
      <c r="D237" s="1116">
        <v>8</v>
      </c>
      <c r="E237" s="947">
        <f t="shared" si="3"/>
        <v>47.058823529411761</v>
      </c>
      <c r="I237" s="340"/>
    </row>
    <row r="238" spans="1:9" ht="25.5">
      <c r="A238" s="343" t="s">
        <v>3807</v>
      </c>
      <c r="B238" s="347" t="s">
        <v>3808</v>
      </c>
      <c r="C238" s="957">
        <v>171</v>
      </c>
      <c r="D238" s="1116">
        <v>75</v>
      </c>
      <c r="E238" s="947">
        <f t="shared" si="3"/>
        <v>43.859649122807014</v>
      </c>
      <c r="I238" s="340"/>
    </row>
    <row r="239" spans="1:9">
      <c r="A239" s="343" t="s">
        <v>3809</v>
      </c>
      <c r="B239" s="347" t="s">
        <v>3810</v>
      </c>
      <c r="C239" s="957">
        <v>0</v>
      </c>
      <c r="D239" s="1116">
        <v>0</v>
      </c>
      <c r="E239" s="947" t="e">
        <f t="shared" si="3"/>
        <v>#DIV/0!</v>
      </c>
      <c r="I239" s="340"/>
    </row>
    <row r="240" spans="1:9">
      <c r="A240" s="343" t="s">
        <v>3811</v>
      </c>
      <c r="B240" s="347" t="s">
        <v>3812</v>
      </c>
      <c r="C240" s="957">
        <v>0</v>
      </c>
      <c r="D240" s="1116">
        <v>0</v>
      </c>
      <c r="E240" s="947" t="e">
        <f t="shared" si="3"/>
        <v>#DIV/0!</v>
      </c>
      <c r="I240" s="340"/>
    </row>
    <row r="241" spans="1:9">
      <c r="A241" s="343" t="s">
        <v>3813</v>
      </c>
      <c r="B241" s="347" t="s">
        <v>3814</v>
      </c>
      <c r="C241" s="957">
        <v>16</v>
      </c>
      <c r="D241" s="1116">
        <v>4</v>
      </c>
      <c r="E241" s="947">
        <f t="shared" si="3"/>
        <v>25</v>
      </c>
      <c r="I241" s="340"/>
    </row>
    <row r="242" spans="1:9">
      <c r="A242" s="343" t="s">
        <v>3815</v>
      </c>
      <c r="B242" s="347" t="s">
        <v>3816</v>
      </c>
      <c r="C242" s="957">
        <v>87</v>
      </c>
      <c r="D242" s="1116">
        <v>61</v>
      </c>
      <c r="E242" s="947">
        <f t="shared" si="3"/>
        <v>70.114942528735639</v>
      </c>
      <c r="I242" s="340"/>
    </row>
    <row r="243" spans="1:9">
      <c r="A243" s="343" t="s">
        <v>3817</v>
      </c>
      <c r="B243" s="347" t="s">
        <v>3818</v>
      </c>
      <c r="C243" s="957">
        <v>1</v>
      </c>
      <c r="D243" s="1116">
        <v>0</v>
      </c>
      <c r="E243" s="947">
        <f t="shared" si="3"/>
        <v>0</v>
      </c>
      <c r="I243" s="340"/>
    </row>
    <row r="244" spans="1:9">
      <c r="A244" s="343" t="s">
        <v>3819</v>
      </c>
      <c r="B244" s="347" t="s">
        <v>3820</v>
      </c>
      <c r="C244" s="957">
        <v>23</v>
      </c>
      <c r="D244" s="1116">
        <v>11</v>
      </c>
      <c r="E244" s="947">
        <f t="shared" si="3"/>
        <v>47.826086956521742</v>
      </c>
      <c r="I244" s="340"/>
    </row>
    <row r="245" spans="1:9">
      <c r="A245" s="343" t="s">
        <v>3821</v>
      </c>
      <c r="B245" s="347" t="s">
        <v>3822</v>
      </c>
      <c r="C245" s="957">
        <v>0</v>
      </c>
      <c r="D245" s="1116">
        <v>0</v>
      </c>
      <c r="E245" s="947" t="e">
        <f t="shared" si="3"/>
        <v>#DIV/0!</v>
      </c>
      <c r="I245" s="340"/>
    </row>
    <row r="246" spans="1:9">
      <c r="A246" s="343" t="s">
        <v>3823</v>
      </c>
      <c r="B246" s="347" t="s">
        <v>3824</v>
      </c>
      <c r="C246" s="957">
        <v>0</v>
      </c>
      <c r="D246" s="1116">
        <v>0</v>
      </c>
      <c r="E246" s="947" t="e">
        <f t="shared" si="3"/>
        <v>#DIV/0!</v>
      </c>
      <c r="I246" s="340"/>
    </row>
    <row r="247" spans="1:9">
      <c r="A247" s="343" t="s">
        <v>3825</v>
      </c>
      <c r="B247" s="347" t="s">
        <v>3826</v>
      </c>
      <c r="C247" s="957">
        <v>8</v>
      </c>
      <c r="D247" s="1116">
        <v>1</v>
      </c>
      <c r="E247" s="947">
        <f t="shared" si="3"/>
        <v>12.5</v>
      </c>
      <c r="I247" s="340"/>
    </row>
    <row r="248" spans="1:9">
      <c r="A248" s="343" t="s">
        <v>3827</v>
      </c>
      <c r="B248" s="347" t="s">
        <v>3828</v>
      </c>
      <c r="C248" s="957">
        <v>28</v>
      </c>
      <c r="D248" s="1116">
        <v>10</v>
      </c>
      <c r="E248" s="947">
        <f t="shared" si="3"/>
        <v>35.714285714285715</v>
      </c>
      <c r="I248" s="340"/>
    </row>
    <row r="249" spans="1:9">
      <c r="A249" s="343" t="s">
        <v>3829</v>
      </c>
      <c r="B249" s="347" t="s">
        <v>3830</v>
      </c>
      <c r="C249" s="957">
        <v>31</v>
      </c>
      <c r="D249" s="1116">
        <v>14</v>
      </c>
      <c r="E249" s="947">
        <f t="shared" si="3"/>
        <v>45.161290322580641</v>
      </c>
      <c r="I249" s="340"/>
    </row>
    <row r="250" spans="1:9">
      <c r="A250" s="343" t="s">
        <v>3831</v>
      </c>
      <c r="B250" s="347" t="s">
        <v>3832</v>
      </c>
      <c r="C250" s="957">
        <v>48</v>
      </c>
      <c r="D250" s="1116">
        <v>34</v>
      </c>
      <c r="E250" s="947">
        <f t="shared" si="3"/>
        <v>70.833333333333343</v>
      </c>
      <c r="I250" s="340"/>
    </row>
    <row r="251" spans="1:9">
      <c r="A251" s="343" t="s">
        <v>3833</v>
      </c>
      <c r="B251" s="347" t="s">
        <v>3834</v>
      </c>
      <c r="C251" s="957">
        <v>4</v>
      </c>
      <c r="D251" s="1116">
        <v>2</v>
      </c>
      <c r="E251" s="947">
        <f t="shared" si="3"/>
        <v>50</v>
      </c>
      <c r="I251" s="340"/>
    </row>
    <row r="252" spans="1:9">
      <c r="A252" s="343" t="s">
        <v>3835</v>
      </c>
      <c r="B252" s="347" t="s">
        <v>3836</v>
      </c>
      <c r="C252" s="957">
        <v>9</v>
      </c>
      <c r="D252" s="1116">
        <v>11</v>
      </c>
      <c r="E252" s="947">
        <f t="shared" si="3"/>
        <v>122.22222222222223</v>
      </c>
      <c r="I252" s="340"/>
    </row>
    <row r="253" spans="1:9">
      <c r="A253" s="343" t="s">
        <v>3837</v>
      </c>
      <c r="B253" s="347" t="s">
        <v>3838</v>
      </c>
      <c r="C253" s="957">
        <v>0</v>
      </c>
      <c r="D253" s="1116">
        <v>0</v>
      </c>
      <c r="E253" s="947" t="e">
        <f t="shared" si="3"/>
        <v>#DIV/0!</v>
      </c>
      <c r="I253" s="340"/>
    </row>
    <row r="254" spans="1:9">
      <c r="A254" s="343" t="s">
        <v>3839</v>
      </c>
      <c r="B254" s="347" t="s">
        <v>3840</v>
      </c>
      <c r="C254" s="957">
        <v>0</v>
      </c>
      <c r="D254" s="1116">
        <v>0</v>
      </c>
      <c r="E254" s="947" t="e">
        <f t="shared" si="3"/>
        <v>#DIV/0!</v>
      </c>
      <c r="I254" s="340"/>
    </row>
    <row r="255" spans="1:9">
      <c r="A255" s="343" t="s">
        <v>3841</v>
      </c>
      <c r="B255" s="347" t="s">
        <v>3842</v>
      </c>
      <c r="C255" s="957">
        <v>0</v>
      </c>
      <c r="D255" s="1116">
        <v>0</v>
      </c>
      <c r="E255" s="947" t="e">
        <f t="shared" si="3"/>
        <v>#DIV/0!</v>
      </c>
      <c r="I255" s="340"/>
    </row>
    <row r="256" spans="1:9">
      <c r="A256" s="343" t="s">
        <v>3843</v>
      </c>
      <c r="B256" s="347" t="s">
        <v>3844</v>
      </c>
      <c r="C256" s="957">
        <v>2</v>
      </c>
      <c r="D256" s="1116">
        <v>1</v>
      </c>
      <c r="E256" s="947">
        <f t="shared" si="3"/>
        <v>50</v>
      </c>
      <c r="I256" s="340"/>
    </row>
    <row r="257" spans="1:9" ht="13.5">
      <c r="A257" s="343" t="s">
        <v>3845</v>
      </c>
      <c r="B257" s="347" t="s">
        <v>87</v>
      </c>
      <c r="C257" s="957">
        <v>12</v>
      </c>
      <c r="D257" s="1116">
        <v>11</v>
      </c>
      <c r="E257" s="947">
        <f t="shared" si="3"/>
        <v>91.666666666666657</v>
      </c>
      <c r="I257" s="340"/>
    </row>
    <row r="258" spans="1:9" ht="13.5">
      <c r="A258" s="343" t="s">
        <v>3846</v>
      </c>
      <c r="B258" s="347" t="s">
        <v>88</v>
      </c>
      <c r="C258" s="957">
        <v>27</v>
      </c>
      <c r="D258" s="1116">
        <v>13</v>
      </c>
      <c r="E258" s="947">
        <f t="shared" si="3"/>
        <v>48.148148148148145</v>
      </c>
      <c r="I258" s="340"/>
    </row>
    <row r="259" spans="1:9">
      <c r="A259" s="343" t="s">
        <v>3847</v>
      </c>
      <c r="B259" s="347" t="s">
        <v>3848</v>
      </c>
      <c r="C259" s="957">
        <v>0</v>
      </c>
      <c r="D259" s="1116">
        <v>2</v>
      </c>
      <c r="E259" s="947" t="e">
        <f t="shared" si="3"/>
        <v>#DIV/0!</v>
      </c>
      <c r="I259" s="340"/>
    </row>
    <row r="260" spans="1:9">
      <c r="A260" s="343" t="s">
        <v>3849</v>
      </c>
      <c r="B260" s="347" t="s">
        <v>3377</v>
      </c>
      <c r="C260" s="957">
        <v>2</v>
      </c>
      <c r="D260" s="1116">
        <v>0</v>
      </c>
      <c r="E260" s="947">
        <f t="shared" si="3"/>
        <v>0</v>
      </c>
      <c r="I260" s="340"/>
    </row>
    <row r="261" spans="1:9">
      <c r="A261" s="343" t="s">
        <v>3378</v>
      </c>
      <c r="B261" s="347" t="s">
        <v>3379</v>
      </c>
      <c r="C261" s="957">
        <v>1</v>
      </c>
      <c r="D261" s="1116">
        <v>0</v>
      </c>
      <c r="E261" s="947">
        <f t="shared" si="3"/>
        <v>0</v>
      </c>
      <c r="I261" s="340"/>
    </row>
    <row r="262" spans="1:9">
      <c r="A262" s="343" t="s">
        <v>3380</v>
      </c>
      <c r="B262" s="347" t="s">
        <v>3381</v>
      </c>
      <c r="C262" s="957">
        <v>19</v>
      </c>
      <c r="D262" s="1116">
        <v>7</v>
      </c>
      <c r="E262" s="947">
        <f t="shared" si="3"/>
        <v>36.84210526315789</v>
      </c>
      <c r="I262" s="340"/>
    </row>
    <row r="263" spans="1:9">
      <c r="A263" s="343" t="s">
        <v>3382</v>
      </c>
      <c r="B263" s="347" t="s">
        <v>3383</v>
      </c>
      <c r="C263" s="957">
        <v>75</v>
      </c>
      <c r="D263" s="1116">
        <v>39</v>
      </c>
      <c r="E263" s="947">
        <f t="shared" si="3"/>
        <v>52</v>
      </c>
      <c r="I263" s="340"/>
    </row>
    <row r="264" spans="1:9">
      <c r="A264" s="343" t="s">
        <v>3384</v>
      </c>
      <c r="B264" s="347" t="s">
        <v>3385</v>
      </c>
      <c r="C264" s="957">
        <v>12</v>
      </c>
      <c r="D264" s="1116">
        <v>14</v>
      </c>
      <c r="E264" s="947">
        <f t="shared" si="3"/>
        <v>116.66666666666667</v>
      </c>
      <c r="I264" s="340"/>
    </row>
    <row r="265" spans="1:9">
      <c r="A265" s="343" t="s">
        <v>3386</v>
      </c>
      <c r="B265" s="347" t="s">
        <v>3387</v>
      </c>
      <c r="C265" s="957">
        <v>37</v>
      </c>
      <c r="D265" s="1116">
        <v>25</v>
      </c>
      <c r="E265" s="947">
        <f t="shared" si="3"/>
        <v>67.567567567567565</v>
      </c>
      <c r="I265" s="340"/>
    </row>
    <row r="266" spans="1:9">
      <c r="A266" s="343" t="s">
        <v>3388</v>
      </c>
      <c r="B266" s="347" t="s">
        <v>3389</v>
      </c>
      <c r="C266" s="957">
        <v>64</v>
      </c>
      <c r="D266" s="1116">
        <v>47</v>
      </c>
      <c r="E266" s="947">
        <f t="shared" si="3"/>
        <v>73.4375</v>
      </c>
      <c r="I266" s="340"/>
    </row>
    <row r="267" spans="1:9" ht="18.75">
      <c r="A267" s="341">
        <v>6</v>
      </c>
      <c r="B267" s="349" t="s">
        <v>3390</v>
      </c>
      <c r="C267" s="958"/>
      <c r="D267" s="958"/>
      <c r="E267" s="970"/>
      <c r="I267" s="340"/>
    </row>
    <row r="268" spans="1:9">
      <c r="A268" s="343" t="s">
        <v>3391</v>
      </c>
      <c r="B268" s="347" t="s">
        <v>3392</v>
      </c>
      <c r="C268" s="957">
        <v>1</v>
      </c>
      <c r="D268" s="1116">
        <v>2</v>
      </c>
      <c r="E268" s="947">
        <f t="shared" ref="E268:E330" si="4">SUM(D268/C268*100)</f>
        <v>200</v>
      </c>
      <c r="I268" s="340"/>
    </row>
    <row r="269" spans="1:9">
      <c r="A269" s="343" t="s">
        <v>3393</v>
      </c>
      <c r="B269" s="347" t="s">
        <v>3394</v>
      </c>
      <c r="C269" s="957">
        <v>5</v>
      </c>
      <c r="D269" s="1116">
        <v>4</v>
      </c>
      <c r="E269" s="947">
        <f t="shared" si="4"/>
        <v>80</v>
      </c>
      <c r="I269" s="340"/>
    </row>
    <row r="270" spans="1:9">
      <c r="A270" s="343" t="s">
        <v>3395</v>
      </c>
      <c r="B270" s="347" t="s">
        <v>3396</v>
      </c>
      <c r="C270" s="957">
        <v>7</v>
      </c>
      <c r="D270" s="1116">
        <v>5</v>
      </c>
      <c r="E270" s="947">
        <f t="shared" si="4"/>
        <v>71.428571428571431</v>
      </c>
      <c r="I270" s="340"/>
    </row>
    <row r="271" spans="1:9">
      <c r="A271" s="343" t="s">
        <v>3397</v>
      </c>
      <c r="B271" s="347" t="s">
        <v>3398</v>
      </c>
      <c r="C271" s="957">
        <v>22</v>
      </c>
      <c r="D271" s="1116">
        <v>13</v>
      </c>
      <c r="E271" s="947">
        <f t="shared" si="4"/>
        <v>59.090909090909093</v>
      </c>
      <c r="I271" s="340"/>
    </row>
    <row r="272" spans="1:9">
      <c r="A272" s="343" t="s">
        <v>3399</v>
      </c>
      <c r="B272" s="347" t="s">
        <v>3400</v>
      </c>
      <c r="C272" s="957">
        <v>3</v>
      </c>
      <c r="D272" s="1116">
        <v>2</v>
      </c>
      <c r="E272" s="947">
        <f t="shared" si="4"/>
        <v>66.666666666666657</v>
      </c>
      <c r="I272" s="340"/>
    </row>
    <row r="273" spans="1:9" ht="25.5">
      <c r="A273" s="343" t="s">
        <v>3401</v>
      </c>
      <c r="B273" s="347" t="s">
        <v>3402</v>
      </c>
      <c r="C273" s="957">
        <v>4</v>
      </c>
      <c r="D273" s="1116">
        <v>2</v>
      </c>
      <c r="E273" s="947">
        <f t="shared" si="4"/>
        <v>50</v>
      </c>
      <c r="I273" s="340"/>
    </row>
    <row r="274" spans="1:9" ht="25.5">
      <c r="A274" s="343" t="s">
        <v>3403</v>
      </c>
      <c r="B274" s="347" t="s">
        <v>3404</v>
      </c>
      <c r="C274" s="957">
        <v>6</v>
      </c>
      <c r="D274" s="1116">
        <v>3</v>
      </c>
      <c r="E274" s="947">
        <f t="shared" si="4"/>
        <v>50</v>
      </c>
      <c r="I274" s="340"/>
    </row>
    <row r="275" spans="1:9">
      <c r="A275" s="343" t="s">
        <v>3405</v>
      </c>
      <c r="B275" s="347" t="s">
        <v>3406</v>
      </c>
      <c r="C275" s="957">
        <v>0</v>
      </c>
      <c r="D275" s="1116">
        <v>0</v>
      </c>
      <c r="E275" s="947" t="e">
        <f t="shared" si="4"/>
        <v>#DIV/0!</v>
      </c>
      <c r="I275" s="340"/>
    </row>
    <row r="276" spans="1:9">
      <c r="A276" s="343" t="s">
        <v>3407</v>
      </c>
      <c r="B276" s="347" t="s">
        <v>3408</v>
      </c>
      <c r="C276" s="957">
        <v>1</v>
      </c>
      <c r="D276" s="1116">
        <v>0</v>
      </c>
      <c r="E276" s="947">
        <f t="shared" si="4"/>
        <v>0</v>
      </c>
      <c r="I276" s="340"/>
    </row>
    <row r="277" spans="1:9">
      <c r="A277" s="343" t="s">
        <v>3409</v>
      </c>
      <c r="B277" s="347" t="s">
        <v>3410</v>
      </c>
      <c r="C277" s="957">
        <v>1</v>
      </c>
      <c r="D277" s="1116">
        <v>0</v>
      </c>
      <c r="E277" s="947">
        <f t="shared" si="4"/>
        <v>0</v>
      </c>
      <c r="I277" s="340"/>
    </row>
    <row r="278" spans="1:9">
      <c r="A278" s="343" t="s">
        <v>3411</v>
      </c>
      <c r="B278" s="347" t="s">
        <v>3412</v>
      </c>
      <c r="C278" s="957">
        <v>0</v>
      </c>
      <c r="D278" s="1116">
        <v>0</v>
      </c>
      <c r="E278" s="947" t="e">
        <f t="shared" si="4"/>
        <v>#DIV/0!</v>
      </c>
      <c r="I278" s="340"/>
    </row>
    <row r="279" spans="1:9">
      <c r="A279" s="343" t="s">
        <v>3413</v>
      </c>
      <c r="B279" s="347" t="s">
        <v>3414</v>
      </c>
      <c r="C279" s="957">
        <v>0</v>
      </c>
      <c r="D279" s="1116">
        <v>0</v>
      </c>
      <c r="E279" s="947" t="e">
        <f t="shared" si="4"/>
        <v>#DIV/0!</v>
      </c>
      <c r="I279" s="340"/>
    </row>
    <row r="280" spans="1:9">
      <c r="A280" s="343" t="s">
        <v>3415</v>
      </c>
      <c r="B280" s="347" t="s">
        <v>3416</v>
      </c>
      <c r="C280" s="957">
        <v>3</v>
      </c>
      <c r="D280" s="1116">
        <v>0</v>
      </c>
      <c r="E280" s="947">
        <f t="shared" si="4"/>
        <v>0</v>
      </c>
      <c r="I280" s="340"/>
    </row>
    <row r="281" spans="1:9">
      <c r="A281" s="343" t="s">
        <v>3417</v>
      </c>
      <c r="B281" s="347" t="s">
        <v>3418</v>
      </c>
      <c r="C281" s="957">
        <v>0</v>
      </c>
      <c r="D281" s="1116">
        <v>0</v>
      </c>
      <c r="E281" s="947" t="e">
        <f t="shared" si="4"/>
        <v>#DIV/0!</v>
      </c>
      <c r="I281" s="340"/>
    </row>
    <row r="282" spans="1:9">
      <c r="A282" s="343" t="s">
        <v>3419</v>
      </c>
      <c r="B282" s="347" t="s">
        <v>3420</v>
      </c>
      <c r="C282" s="957">
        <v>32</v>
      </c>
      <c r="D282" s="1116">
        <v>18</v>
      </c>
      <c r="E282" s="947">
        <f t="shared" si="4"/>
        <v>56.25</v>
      </c>
      <c r="I282" s="340"/>
    </row>
    <row r="283" spans="1:9">
      <c r="A283" s="343" t="s">
        <v>3421</v>
      </c>
      <c r="B283" s="347" t="s">
        <v>3422</v>
      </c>
      <c r="C283" s="957">
        <v>14</v>
      </c>
      <c r="D283" s="1116">
        <v>2</v>
      </c>
      <c r="E283" s="947">
        <f t="shared" si="4"/>
        <v>14.285714285714285</v>
      </c>
      <c r="I283" s="340"/>
    </row>
    <row r="284" spans="1:9">
      <c r="A284" s="348" t="s">
        <v>3423</v>
      </c>
      <c r="B284" s="352" t="s">
        <v>3424</v>
      </c>
      <c r="C284" s="957">
        <v>9</v>
      </c>
      <c r="D284" s="1116">
        <v>2</v>
      </c>
      <c r="E284" s="947">
        <f t="shared" si="4"/>
        <v>22.222222222222221</v>
      </c>
      <c r="I284" s="340"/>
    </row>
    <row r="285" spans="1:9">
      <c r="A285" s="348" t="s">
        <v>3425</v>
      </c>
      <c r="B285" s="352" t="s">
        <v>3426</v>
      </c>
      <c r="C285" s="957">
        <v>155</v>
      </c>
      <c r="D285" s="1116">
        <v>92</v>
      </c>
      <c r="E285" s="947">
        <f t="shared" si="4"/>
        <v>59.354838709677416</v>
      </c>
      <c r="I285" s="340"/>
    </row>
    <row r="286" spans="1:9">
      <c r="A286" s="343" t="s">
        <v>3427</v>
      </c>
      <c r="B286" s="352" t="s">
        <v>3428</v>
      </c>
      <c r="C286" s="957">
        <v>8</v>
      </c>
      <c r="D286" s="1116">
        <v>6</v>
      </c>
      <c r="E286" s="947">
        <f t="shared" si="4"/>
        <v>75</v>
      </c>
      <c r="I286" s="340"/>
    </row>
    <row r="287" spans="1:9">
      <c r="A287" s="343" t="s">
        <v>3429</v>
      </c>
      <c r="B287" s="347" t="s">
        <v>3430</v>
      </c>
      <c r="C287" s="957">
        <v>0</v>
      </c>
      <c r="D287" s="1116">
        <v>1</v>
      </c>
      <c r="E287" s="947" t="e">
        <f t="shared" si="4"/>
        <v>#DIV/0!</v>
      </c>
      <c r="I287" s="340"/>
    </row>
    <row r="288" spans="1:9">
      <c r="A288" s="343" t="s">
        <v>3431</v>
      </c>
      <c r="B288" s="347" t="s">
        <v>3432</v>
      </c>
      <c r="C288" s="957">
        <v>2</v>
      </c>
      <c r="D288" s="1116">
        <v>1</v>
      </c>
      <c r="E288" s="947">
        <f t="shared" si="4"/>
        <v>50</v>
      </c>
      <c r="I288" s="340"/>
    </row>
    <row r="289" spans="1:9">
      <c r="A289" s="343" t="s">
        <v>3433</v>
      </c>
      <c r="B289" s="347" t="s">
        <v>3434</v>
      </c>
      <c r="C289" s="957">
        <v>4</v>
      </c>
      <c r="D289" s="1116">
        <v>1</v>
      </c>
      <c r="E289" s="947">
        <f t="shared" si="4"/>
        <v>25</v>
      </c>
      <c r="I289" s="340"/>
    </row>
    <row r="290" spans="1:9">
      <c r="A290" s="343" t="s">
        <v>3435</v>
      </c>
      <c r="B290" s="347" t="s">
        <v>3436</v>
      </c>
      <c r="C290" s="957">
        <v>0</v>
      </c>
      <c r="D290" s="1116">
        <v>0</v>
      </c>
      <c r="E290" s="947" t="e">
        <f t="shared" si="4"/>
        <v>#DIV/0!</v>
      </c>
      <c r="I290" s="340"/>
    </row>
    <row r="291" spans="1:9">
      <c r="A291" s="343" t="s">
        <v>3437</v>
      </c>
      <c r="B291" s="347" t="s">
        <v>3438</v>
      </c>
      <c r="C291" s="957">
        <v>0</v>
      </c>
      <c r="D291" s="1116">
        <v>0</v>
      </c>
      <c r="E291" s="947" t="e">
        <f t="shared" si="4"/>
        <v>#DIV/0!</v>
      </c>
      <c r="I291" s="340"/>
    </row>
    <row r="292" spans="1:9">
      <c r="A292" s="343" t="s">
        <v>3439</v>
      </c>
      <c r="B292" s="347" t="s">
        <v>3440</v>
      </c>
      <c r="C292" s="957">
        <v>0</v>
      </c>
      <c r="D292" s="1116">
        <v>0</v>
      </c>
      <c r="E292" s="947" t="e">
        <f t="shared" si="4"/>
        <v>#DIV/0!</v>
      </c>
      <c r="I292" s="340"/>
    </row>
    <row r="293" spans="1:9">
      <c r="A293" s="343" t="s">
        <v>3441</v>
      </c>
      <c r="B293" s="347" t="s">
        <v>3442</v>
      </c>
      <c r="C293" s="957">
        <v>0</v>
      </c>
      <c r="D293" s="1116">
        <v>0</v>
      </c>
      <c r="E293" s="947" t="e">
        <f t="shared" si="4"/>
        <v>#DIV/0!</v>
      </c>
      <c r="I293" s="340"/>
    </row>
    <row r="294" spans="1:9">
      <c r="A294" s="343" t="s">
        <v>3443</v>
      </c>
      <c r="B294" s="347" t="s">
        <v>3444</v>
      </c>
      <c r="C294" s="957">
        <v>9</v>
      </c>
      <c r="D294" s="1116">
        <v>1</v>
      </c>
      <c r="E294" s="947">
        <f t="shared" si="4"/>
        <v>11.111111111111111</v>
      </c>
      <c r="I294" s="340"/>
    </row>
    <row r="295" spans="1:9">
      <c r="A295" s="343" t="s">
        <v>3445</v>
      </c>
      <c r="B295" s="347" t="s">
        <v>3446</v>
      </c>
      <c r="C295" s="957">
        <v>0</v>
      </c>
      <c r="D295" s="1116">
        <v>0</v>
      </c>
      <c r="E295" s="947" t="e">
        <f t="shared" si="4"/>
        <v>#DIV/0!</v>
      </c>
      <c r="I295" s="340"/>
    </row>
    <row r="296" spans="1:9">
      <c r="A296" s="343" t="s">
        <v>3447</v>
      </c>
      <c r="B296" s="347" t="s">
        <v>3448</v>
      </c>
      <c r="C296" s="957">
        <v>0</v>
      </c>
      <c r="D296" s="1116">
        <v>0</v>
      </c>
      <c r="E296" s="947" t="e">
        <f t="shared" si="4"/>
        <v>#DIV/0!</v>
      </c>
      <c r="I296" s="340"/>
    </row>
    <row r="297" spans="1:9">
      <c r="A297" s="343" t="s">
        <v>3449</v>
      </c>
      <c r="B297" s="347" t="s">
        <v>3450</v>
      </c>
      <c r="C297" s="957">
        <v>0</v>
      </c>
      <c r="D297" s="1116">
        <v>1</v>
      </c>
      <c r="E297" s="947" t="e">
        <f t="shared" si="4"/>
        <v>#DIV/0!</v>
      </c>
      <c r="I297" s="340"/>
    </row>
    <row r="298" spans="1:9">
      <c r="A298" s="343" t="s">
        <v>3451</v>
      </c>
      <c r="B298" s="347" t="s">
        <v>3452</v>
      </c>
      <c r="C298" s="957">
        <v>0</v>
      </c>
      <c r="D298" s="1116">
        <v>0</v>
      </c>
      <c r="E298" s="947" t="e">
        <f t="shared" si="4"/>
        <v>#DIV/0!</v>
      </c>
      <c r="I298" s="340"/>
    </row>
    <row r="299" spans="1:9">
      <c r="A299" s="343" t="s">
        <v>3453</v>
      </c>
      <c r="B299" s="347" t="s">
        <v>3454</v>
      </c>
      <c r="C299" s="957">
        <v>0</v>
      </c>
      <c r="D299" s="1116">
        <v>0</v>
      </c>
      <c r="E299" s="947" t="e">
        <f t="shared" si="4"/>
        <v>#DIV/0!</v>
      </c>
      <c r="I299" s="340"/>
    </row>
    <row r="300" spans="1:9">
      <c r="A300" s="343" t="s">
        <v>3455</v>
      </c>
      <c r="B300" s="347" t="s">
        <v>3456</v>
      </c>
      <c r="C300" s="957">
        <v>8</v>
      </c>
      <c r="D300" s="1116">
        <v>11</v>
      </c>
      <c r="E300" s="947">
        <f t="shared" si="4"/>
        <v>137.5</v>
      </c>
      <c r="I300" s="340"/>
    </row>
    <row r="301" spans="1:9">
      <c r="A301" s="343" t="s">
        <v>3457</v>
      </c>
      <c r="B301" s="347" t="s">
        <v>3458</v>
      </c>
      <c r="C301" s="957">
        <v>17</v>
      </c>
      <c r="D301" s="1116">
        <v>7</v>
      </c>
      <c r="E301" s="947">
        <f t="shared" si="4"/>
        <v>41.17647058823529</v>
      </c>
      <c r="I301" s="340"/>
    </row>
    <row r="302" spans="1:9">
      <c r="A302" s="343" t="s">
        <v>3459</v>
      </c>
      <c r="B302" s="347" t="s">
        <v>3460</v>
      </c>
      <c r="C302" s="957">
        <v>56</v>
      </c>
      <c r="D302" s="1116">
        <v>28</v>
      </c>
      <c r="E302" s="947">
        <f t="shared" si="4"/>
        <v>50</v>
      </c>
      <c r="I302" s="340"/>
    </row>
    <row r="303" spans="1:9">
      <c r="A303" s="343" t="s">
        <v>3461</v>
      </c>
      <c r="B303" s="347" t="s">
        <v>3462</v>
      </c>
      <c r="C303" s="957">
        <v>0</v>
      </c>
      <c r="D303" s="1116">
        <v>0</v>
      </c>
      <c r="E303" s="947" t="e">
        <f t="shared" si="4"/>
        <v>#DIV/0!</v>
      </c>
      <c r="I303" s="340"/>
    </row>
    <row r="304" spans="1:9">
      <c r="A304" s="343" t="s">
        <v>3463</v>
      </c>
      <c r="B304" s="347" t="s">
        <v>3464</v>
      </c>
      <c r="C304" s="957">
        <v>1</v>
      </c>
      <c r="D304" s="1116">
        <v>0</v>
      </c>
      <c r="E304" s="947">
        <f t="shared" si="4"/>
        <v>0</v>
      </c>
      <c r="I304" s="340"/>
    </row>
    <row r="305" spans="1:9">
      <c r="A305" s="343" t="s">
        <v>3465</v>
      </c>
      <c r="B305" s="347" t="s">
        <v>3466</v>
      </c>
      <c r="C305" s="957">
        <v>0</v>
      </c>
      <c r="D305" s="1116">
        <v>1</v>
      </c>
      <c r="E305" s="947" t="e">
        <f t="shared" si="4"/>
        <v>#DIV/0!</v>
      </c>
      <c r="I305" s="340"/>
    </row>
    <row r="306" spans="1:9">
      <c r="A306" s="343" t="s">
        <v>3467</v>
      </c>
      <c r="B306" s="347" t="s">
        <v>3468</v>
      </c>
      <c r="C306" s="957">
        <v>7</v>
      </c>
      <c r="D306" s="1116">
        <v>0</v>
      </c>
      <c r="E306" s="947">
        <f t="shared" si="4"/>
        <v>0</v>
      </c>
      <c r="I306" s="340"/>
    </row>
    <row r="307" spans="1:9">
      <c r="A307" s="343" t="s">
        <v>3469</v>
      </c>
      <c r="B307" s="347" t="s">
        <v>3470</v>
      </c>
      <c r="C307" s="957">
        <v>4</v>
      </c>
      <c r="D307" s="1116">
        <v>1</v>
      </c>
      <c r="E307" s="947">
        <f t="shared" si="4"/>
        <v>25</v>
      </c>
      <c r="I307" s="340"/>
    </row>
    <row r="308" spans="1:9">
      <c r="A308" s="343" t="s">
        <v>3471</v>
      </c>
      <c r="B308" s="347" t="s">
        <v>3472</v>
      </c>
      <c r="C308" s="957">
        <v>17</v>
      </c>
      <c r="D308" s="1116">
        <v>4</v>
      </c>
      <c r="E308" s="947">
        <f t="shared" si="4"/>
        <v>23.52941176470588</v>
      </c>
      <c r="I308" s="340"/>
    </row>
    <row r="309" spans="1:9">
      <c r="A309" s="343" t="s">
        <v>3473</v>
      </c>
      <c r="B309" s="347" t="s">
        <v>3474</v>
      </c>
      <c r="C309" s="957">
        <v>19</v>
      </c>
      <c r="D309" s="1116">
        <v>5</v>
      </c>
      <c r="E309" s="947">
        <f t="shared" si="4"/>
        <v>26.315789473684209</v>
      </c>
      <c r="I309" s="340"/>
    </row>
    <row r="310" spans="1:9" ht="25.5">
      <c r="A310" s="343" t="s">
        <v>3475</v>
      </c>
      <c r="B310" s="347" t="s">
        <v>3476</v>
      </c>
      <c r="C310" s="957">
        <v>8</v>
      </c>
      <c r="D310" s="1116">
        <v>6</v>
      </c>
      <c r="E310" s="947">
        <f t="shared" si="4"/>
        <v>75</v>
      </c>
      <c r="I310" s="340"/>
    </row>
    <row r="311" spans="1:9" ht="25.5">
      <c r="A311" s="343" t="s">
        <v>3477</v>
      </c>
      <c r="B311" s="347" t="s">
        <v>3478</v>
      </c>
      <c r="C311" s="957">
        <v>92</v>
      </c>
      <c r="D311" s="1116">
        <v>49</v>
      </c>
      <c r="E311" s="947">
        <f t="shared" si="4"/>
        <v>53.260869565217398</v>
      </c>
      <c r="I311" s="340"/>
    </row>
    <row r="312" spans="1:9">
      <c r="A312" s="343" t="s">
        <v>3479</v>
      </c>
      <c r="B312" s="347" t="s">
        <v>3480</v>
      </c>
      <c r="C312" s="957">
        <v>8</v>
      </c>
      <c r="D312" s="1116">
        <v>2</v>
      </c>
      <c r="E312" s="947">
        <f t="shared" si="4"/>
        <v>25</v>
      </c>
      <c r="I312" s="340"/>
    </row>
    <row r="313" spans="1:9">
      <c r="A313" s="343" t="s">
        <v>3481</v>
      </c>
      <c r="B313" s="347" t="s">
        <v>3482</v>
      </c>
      <c r="C313" s="957">
        <v>115</v>
      </c>
      <c r="D313" s="1116">
        <v>37</v>
      </c>
      <c r="E313" s="947">
        <f t="shared" si="4"/>
        <v>32.173913043478258</v>
      </c>
      <c r="I313" s="340"/>
    </row>
    <row r="314" spans="1:9" ht="18.75">
      <c r="A314" s="341">
        <v>7</v>
      </c>
      <c r="B314" s="349" t="s">
        <v>3483</v>
      </c>
      <c r="C314" s="958"/>
      <c r="D314" s="958"/>
      <c r="E314" s="970"/>
      <c r="I314" s="340"/>
    </row>
    <row r="315" spans="1:9">
      <c r="A315" s="343" t="s">
        <v>3484</v>
      </c>
      <c r="B315" s="347" t="s">
        <v>3485</v>
      </c>
      <c r="C315" s="957">
        <v>0</v>
      </c>
      <c r="D315" s="1116">
        <v>0</v>
      </c>
      <c r="E315" s="947" t="e">
        <f t="shared" si="4"/>
        <v>#DIV/0!</v>
      </c>
      <c r="I315" s="340"/>
    </row>
    <row r="316" spans="1:9">
      <c r="A316" s="343" t="s">
        <v>3486</v>
      </c>
      <c r="B316" s="347" t="s">
        <v>3487</v>
      </c>
      <c r="C316" s="957">
        <v>1</v>
      </c>
      <c r="D316" s="1116">
        <v>0</v>
      </c>
      <c r="E316" s="947">
        <f t="shared" si="4"/>
        <v>0</v>
      </c>
      <c r="I316" s="340"/>
    </row>
    <row r="317" spans="1:9">
      <c r="A317" s="343" t="s">
        <v>3488</v>
      </c>
      <c r="B317" s="347" t="s">
        <v>3489</v>
      </c>
      <c r="C317" s="957">
        <v>0</v>
      </c>
      <c r="D317" s="1116">
        <v>0</v>
      </c>
      <c r="E317" s="947" t="e">
        <f t="shared" si="4"/>
        <v>#DIV/0!</v>
      </c>
      <c r="I317" s="340"/>
    </row>
    <row r="318" spans="1:9">
      <c r="A318" s="343" t="s">
        <v>3490</v>
      </c>
      <c r="B318" s="347" t="s">
        <v>3491</v>
      </c>
      <c r="C318" s="957">
        <v>0</v>
      </c>
      <c r="D318" s="1116">
        <v>0</v>
      </c>
      <c r="E318" s="947" t="e">
        <f t="shared" si="4"/>
        <v>#DIV/0!</v>
      </c>
      <c r="I318" s="340"/>
    </row>
    <row r="319" spans="1:9">
      <c r="A319" s="343" t="s">
        <v>3492</v>
      </c>
      <c r="B319" s="347" t="s">
        <v>3493</v>
      </c>
      <c r="C319" s="957">
        <v>7</v>
      </c>
      <c r="D319" s="1116">
        <v>3</v>
      </c>
      <c r="E319" s="947">
        <f t="shared" si="4"/>
        <v>42.857142857142854</v>
      </c>
      <c r="I319" s="340"/>
    </row>
    <row r="320" spans="1:9">
      <c r="A320" s="343" t="s">
        <v>3494</v>
      </c>
      <c r="B320" s="347" t="s">
        <v>5226</v>
      </c>
      <c r="C320" s="957">
        <v>0</v>
      </c>
      <c r="D320" s="1116">
        <v>0</v>
      </c>
      <c r="E320" s="947" t="e">
        <f t="shared" si="4"/>
        <v>#DIV/0!</v>
      </c>
      <c r="I320" s="340"/>
    </row>
    <row r="321" spans="1:9">
      <c r="A321" s="343" t="s">
        <v>5227</v>
      </c>
      <c r="B321" s="347" t="s">
        <v>5228</v>
      </c>
      <c r="C321" s="957">
        <v>2</v>
      </c>
      <c r="D321" s="1116">
        <v>2</v>
      </c>
      <c r="E321" s="947">
        <f t="shared" si="4"/>
        <v>100</v>
      </c>
      <c r="I321" s="340"/>
    </row>
    <row r="322" spans="1:9">
      <c r="A322" s="343" t="s">
        <v>5229</v>
      </c>
      <c r="B322" s="352" t="s">
        <v>5230</v>
      </c>
      <c r="C322" s="957">
        <v>0</v>
      </c>
      <c r="D322" s="1116">
        <v>1</v>
      </c>
      <c r="E322" s="947" t="e">
        <f t="shared" si="4"/>
        <v>#DIV/0!</v>
      </c>
      <c r="I322" s="340"/>
    </row>
    <row r="323" spans="1:9">
      <c r="A323" s="343" t="s">
        <v>5231</v>
      </c>
      <c r="B323" s="352" t="s">
        <v>5232</v>
      </c>
      <c r="C323" s="957">
        <v>5</v>
      </c>
      <c r="D323" s="1116">
        <v>5</v>
      </c>
      <c r="E323" s="947">
        <f t="shared" si="4"/>
        <v>100</v>
      </c>
      <c r="I323" s="340"/>
    </row>
    <row r="324" spans="1:9" ht="26.25">
      <c r="A324" s="343" t="s">
        <v>5233</v>
      </c>
      <c r="B324" s="347" t="s">
        <v>89</v>
      </c>
      <c r="C324" s="957">
        <v>0</v>
      </c>
      <c r="D324" s="1116">
        <v>0</v>
      </c>
      <c r="E324" s="947" t="e">
        <f t="shared" si="4"/>
        <v>#DIV/0!</v>
      </c>
      <c r="I324" s="340"/>
    </row>
    <row r="325" spans="1:9" ht="26.25">
      <c r="A325" s="343" t="s">
        <v>5234</v>
      </c>
      <c r="B325" s="347" t="s">
        <v>90</v>
      </c>
      <c r="C325" s="957">
        <v>22</v>
      </c>
      <c r="D325" s="1116">
        <v>17</v>
      </c>
      <c r="E325" s="947">
        <f t="shared" si="4"/>
        <v>77.272727272727266</v>
      </c>
      <c r="I325" s="340"/>
    </row>
    <row r="326" spans="1:9" ht="25.5">
      <c r="A326" s="343" t="s">
        <v>5235</v>
      </c>
      <c r="B326" s="347" t="s">
        <v>3680</v>
      </c>
      <c r="C326" s="957">
        <v>0</v>
      </c>
      <c r="D326" s="1116">
        <v>1</v>
      </c>
      <c r="E326" s="947" t="e">
        <f t="shared" si="4"/>
        <v>#DIV/0!</v>
      </c>
      <c r="I326" s="340"/>
    </row>
    <row r="327" spans="1:9" ht="25.5">
      <c r="A327" s="343" t="s">
        <v>3681</v>
      </c>
      <c r="B327" s="347" t="s">
        <v>3682</v>
      </c>
      <c r="C327" s="957">
        <v>42</v>
      </c>
      <c r="D327" s="1116">
        <v>25</v>
      </c>
      <c r="E327" s="947">
        <f t="shared" si="4"/>
        <v>59.523809523809526</v>
      </c>
      <c r="I327" s="340"/>
    </row>
    <row r="328" spans="1:9">
      <c r="A328" s="343" t="s">
        <v>3683</v>
      </c>
      <c r="B328" s="352" t="s">
        <v>1827</v>
      </c>
      <c r="C328" s="957">
        <v>0</v>
      </c>
      <c r="D328" s="1116">
        <v>0</v>
      </c>
      <c r="E328" s="947" t="e">
        <f t="shared" si="4"/>
        <v>#DIV/0!</v>
      </c>
      <c r="I328" s="340"/>
    </row>
    <row r="329" spans="1:9">
      <c r="A329" s="343" t="s">
        <v>1828</v>
      </c>
      <c r="B329" s="352" t="s">
        <v>1829</v>
      </c>
      <c r="C329" s="957">
        <v>0</v>
      </c>
      <c r="D329" s="1116">
        <v>0</v>
      </c>
      <c r="E329" s="947" t="e">
        <f t="shared" si="4"/>
        <v>#DIV/0!</v>
      </c>
      <c r="I329" s="340"/>
    </row>
    <row r="330" spans="1:9">
      <c r="A330" s="343" t="s">
        <v>1830</v>
      </c>
      <c r="B330" s="347" t="s">
        <v>1831</v>
      </c>
      <c r="C330" s="957">
        <v>1</v>
      </c>
      <c r="D330" s="1116">
        <v>0</v>
      </c>
      <c r="E330" s="947">
        <f t="shared" si="4"/>
        <v>0</v>
      </c>
      <c r="I330" s="340"/>
    </row>
    <row r="331" spans="1:9">
      <c r="A331" s="343" t="s">
        <v>1832</v>
      </c>
      <c r="B331" s="347" t="s">
        <v>1833</v>
      </c>
      <c r="C331" s="957">
        <v>1</v>
      </c>
      <c r="D331" s="1116">
        <v>1</v>
      </c>
      <c r="E331" s="947">
        <f t="shared" ref="E331:E394" si="5">SUM(D331/C331*100)</f>
        <v>100</v>
      </c>
      <c r="I331" s="340"/>
    </row>
    <row r="332" spans="1:9">
      <c r="A332" s="343" t="s">
        <v>1834</v>
      </c>
      <c r="B332" s="347" t="s">
        <v>1835</v>
      </c>
      <c r="C332" s="957">
        <v>1</v>
      </c>
      <c r="D332" s="1116">
        <v>1</v>
      </c>
      <c r="E332" s="947">
        <f t="shared" si="5"/>
        <v>100</v>
      </c>
      <c r="I332" s="340"/>
    </row>
    <row r="333" spans="1:9">
      <c r="A333" s="343" t="s">
        <v>1836</v>
      </c>
      <c r="B333" s="347" t="s">
        <v>1837</v>
      </c>
      <c r="C333" s="957">
        <v>7</v>
      </c>
      <c r="D333" s="1116">
        <v>5</v>
      </c>
      <c r="E333" s="947">
        <f t="shared" si="5"/>
        <v>71.428571428571431</v>
      </c>
      <c r="I333" s="340"/>
    </row>
    <row r="334" spans="1:9">
      <c r="A334" s="343" t="s">
        <v>1838</v>
      </c>
      <c r="B334" s="347" t="s">
        <v>1839</v>
      </c>
      <c r="C334" s="957">
        <v>0</v>
      </c>
      <c r="D334" s="1116">
        <v>0</v>
      </c>
      <c r="E334" s="947" t="e">
        <f t="shared" si="5"/>
        <v>#DIV/0!</v>
      </c>
      <c r="I334" s="340"/>
    </row>
    <row r="335" spans="1:9" ht="25.5">
      <c r="A335" s="343" t="s">
        <v>1840</v>
      </c>
      <c r="B335" s="347" t="s">
        <v>1841</v>
      </c>
      <c r="C335" s="957">
        <v>0</v>
      </c>
      <c r="D335" s="1116">
        <v>0</v>
      </c>
      <c r="E335" s="947" t="e">
        <f t="shared" si="5"/>
        <v>#DIV/0!</v>
      </c>
      <c r="I335" s="340"/>
    </row>
    <row r="336" spans="1:9" ht="25.5">
      <c r="A336" s="343" t="s">
        <v>1842</v>
      </c>
      <c r="B336" s="347" t="s">
        <v>1843</v>
      </c>
      <c r="C336" s="957">
        <v>9</v>
      </c>
      <c r="D336" s="1116">
        <v>6</v>
      </c>
      <c r="E336" s="947">
        <f t="shared" si="5"/>
        <v>66.666666666666657</v>
      </c>
      <c r="I336" s="340"/>
    </row>
    <row r="337" spans="1:9">
      <c r="A337" s="343" t="s">
        <v>1844</v>
      </c>
      <c r="B337" s="347" t="s">
        <v>1845</v>
      </c>
      <c r="C337" s="957">
        <v>6</v>
      </c>
      <c r="D337" s="1116">
        <v>3</v>
      </c>
      <c r="E337" s="947">
        <f t="shared" si="5"/>
        <v>50</v>
      </c>
      <c r="I337" s="340"/>
    </row>
    <row r="338" spans="1:9">
      <c r="A338" s="343" t="s">
        <v>1846</v>
      </c>
      <c r="B338" s="347" t="s">
        <v>1847</v>
      </c>
      <c r="C338" s="957">
        <v>30</v>
      </c>
      <c r="D338" s="1116">
        <v>21</v>
      </c>
      <c r="E338" s="947">
        <f t="shared" si="5"/>
        <v>70</v>
      </c>
      <c r="I338" s="340"/>
    </row>
    <row r="339" spans="1:9" ht="25.5">
      <c r="A339" s="343" t="s">
        <v>1848</v>
      </c>
      <c r="B339" s="347" t="s">
        <v>3580</v>
      </c>
      <c r="C339" s="957">
        <v>3</v>
      </c>
      <c r="D339" s="1116">
        <v>1</v>
      </c>
      <c r="E339" s="947">
        <f t="shared" si="5"/>
        <v>33.333333333333329</v>
      </c>
      <c r="I339" s="340"/>
    </row>
    <row r="340" spans="1:9" ht="25.5">
      <c r="A340" s="343" t="s">
        <v>3581</v>
      </c>
      <c r="B340" s="347" t="s">
        <v>3582</v>
      </c>
      <c r="C340" s="957">
        <v>13</v>
      </c>
      <c r="D340" s="1116">
        <v>4</v>
      </c>
      <c r="E340" s="947">
        <f t="shared" si="5"/>
        <v>30.76923076923077</v>
      </c>
      <c r="I340" s="340"/>
    </row>
    <row r="341" spans="1:9">
      <c r="A341" s="343" t="s">
        <v>3583</v>
      </c>
      <c r="B341" s="347" t="s">
        <v>3584</v>
      </c>
      <c r="C341" s="957">
        <v>12</v>
      </c>
      <c r="D341" s="1116">
        <v>6</v>
      </c>
      <c r="E341" s="947">
        <f t="shared" si="5"/>
        <v>50</v>
      </c>
      <c r="I341" s="340"/>
    </row>
    <row r="342" spans="1:9">
      <c r="A342" s="343" t="s">
        <v>3585</v>
      </c>
      <c r="B342" s="347" t="s">
        <v>3586</v>
      </c>
      <c r="C342" s="957">
        <v>46</v>
      </c>
      <c r="D342" s="1116">
        <v>17</v>
      </c>
      <c r="E342" s="947">
        <f t="shared" si="5"/>
        <v>36.95652173913043</v>
      </c>
      <c r="I342" s="340"/>
    </row>
    <row r="343" spans="1:9" ht="37.5">
      <c r="A343" s="341">
        <v>8</v>
      </c>
      <c r="B343" s="349" t="s">
        <v>3587</v>
      </c>
      <c r="C343" s="958"/>
      <c r="D343" s="958"/>
      <c r="E343" s="970"/>
      <c r="I343" s="340"/>
    </row>
    <row r="344" spans="1:9" ht="25.5">
      <c r="A344" s="343" t="s">
        <v>3588</v>
      </c>
      <c r="B344" s="352" t="s">
        <v>5344</v>
      </c>
      <c r="C344" s="957">
        <v>0</v>
      </c>
      <c r="D344" s="1116">
        <v>1</v>
      </c>
      <c r="E344" s="947" t="e">
        <f t="shared" si="5"/>
        <v>#DIV/0!</v>
      </c>
      <c r="I344" s="340"/>
    </row>
    <row r="345" spans="1:9" ht="25.5">
      <c r="A345" s="343" t="s">
        <v>5345</v>
      </c>
      <c r="B345" s="352" t="s">
        <v>5346</v>
      </c>
      <c r="C345" s="957">
        <v>0</v>
      </c>
      <c r="D345" s="1116">
        <v>0</v>
      </c>
      <c r="E345" s="947" t="e">
        <f t="shared" si="5"/>
        <v>#DIV/0!</v>
      </c>
      <c r="I345" s="340"/>
    </row>
    <row r="346" spans="1:9">
      <c r="A346" s="343" t="s">
        <v>5347</v>
      </c>
      <c r="B346" s="347" t="s">
        <v>5348</v>
      </c>
      <c r="C346" s="957">
        <v>0</v>
      </c>
      <c r="D346" s="1116">
        <v>0</v>
      </c>
      <c r="E346" s="947" t="e">
        <f t="shared" si="5"/>
        <v>#DIV/0!</v>
      </c>
      <c r="I346" s="340"/>
    </row>
    <row r="347" spans="1:9">
      <c r="A347" s="343" t="s">
        <v>5349</v>
      </c>
      <c r="B347" s="347" t="s">
        <v>5350</v>
      </c>
      <c r="C347" s="957">
        <v>0</v>
      </c>
      <c r="D347" s="1116">
        <v>0</v>
      </c>
      <c r="E347" s="947" t="e">
        <f t="shared" si="5"/>
        <v>#DIV/0!</v>
      </c>
      <c r="I347" s="340"/>
    </row>
    <row r="348" spans="1:9">
      <c r="A348" s="348" t="s">
        <v>5351</v>
      </c>
      <c r="B348" s="352" t="s">
        <v>5352</v>
      </c>
      <c r="C348" s="957">
        <v>0</v>
      </c>
      <c r="D348" s="1116">
        <v>0</v>
      </c>
      <c r="E348" s="947" t="e">
        <f t="shared" si="5"/>
        <v>#DIV/0!</v>
      </c>
      <c r="I348" s="340"/>
    </row>
    <row r="349" spans="1:9">
      <c r="A349" s="348" t="s">
        <v>5353</v>
      </c>
      <c r="B349" s="352" t="s">
        <v>5354</v>
      </c>
      <c r="C349" s="957">
        <v>72</v>
      </c>
      <c r="D349" s="1116">
        <v>32</v>
      </c>
      <c r="E349" s="947">
        <f t="shared" si="5"/>
        <v>44.444444444444443</v>
      </c>
      <c r="I349" s="340"/>
    </row>
    <row r="350" spans="1:9">
      <c r="A350" s="348" t="s">
        <v>5355</v>
      </c>
      <c r="B350" s="352" t="s">
        <v>5356</v>
      </c>
      <c r="C350" s="957">
        <v>0</v>
      </c>
      <c r="D350" s="1116">
        <v>0</v>
      </c>
      <c r="E350" s="947" t="e">
        <f t="shared" si="5"/>
        <v>#DIV/0!</v>
      </c>
      <c r="I350" s="340"/>
    </row>
    <row r="351" spans="1:9">
      <c r="A351" s="348" t="s">
        <v>5357</v>
      </c>
      <c r="B351" s="352" t="s">
        <v>5358</v>
      </c>
      <c r="C351" s="957">
        <v>7</v>
      </c>
      <c r="D351" s="1116">
        <v>2</v>
      </c>
      <c r="E351" s="947">
        <f t="shared" si="5"/>
        <v>28.571428571428569</v>
      </c>
      <c r="I351" s="340"/>
    </row>
    <row r="352" spans="1:9">
      <c r="A352" s="354" t="s">
        <v>1860</v>
      </c>
      <c r="B352" s="350" t="s">
        <v>1861</v>
      </c>
      <c r="C352" s="345"/>
      <c r="D352" s="345"/>
      <c r="E352" s="947" t="e">
        <f t="shared" si="5"/>
        <v>#DIV/0!</v>
      </c>
      <c r="I352" s="340"/>
    </row>
    <row r="353" spans="1:9">
      <c r="A353" s="343" t="s">
        <v>5359</v>
      </c>
      <c r="B353" s="347" t="s">
        <v>1914</v>
      </c>
      <c r="C353" s="957">
        <v>0</v>
      </c>
      <c r="D353" s="1116">
        <v>0</v>
      </c>
      <c r="E353" s="947" t="e">
        <f t="shared" si="5"/>
        <v>#DIV/0!</v>
      </c>
      <c r="I353" s="340"/>
    </row>
    <row r="354" spans="1:9">
      <c r="A354" s="343" t="s">
        <v>1915</v>
      </c>
      <c r="B354" s="347" t="s">
        <v>1916</v>
      </c>
      <c r="C354" s="957">
        <v>0</v>
      </c>
      <c r="D354" s="1116">
        <v>0</v>
      </c>
      <c r="E354" s="947" t="e">
        <f t="shared" si="5"/>
        <v>#DIV/0!</v>
      </c>
      <c r="I354" s="340"/>
    </row>
    <row r="355" spans="1:9">
      <c r="A355" s="343" t="s">
        <v>1917</v>
      </c>
      <c r="B355" s="347" t="s">
        <v>1918</v>
      </c>
      <c r="C355" s="957">
        <v>0</v>
      </c>
      <c r="D355" s="1116">
        <v>0</v>
      </c>
      <c r="E355" s="947" t="e">
        <f t="shared" si="5"/>
        <v>#DIV/0!</v>
      </c>
      <c r="I355" s="340"/>
    </row>
    <row r="356" spans="1:9">
      <c r="A356" s="343" t="s">
        <v>1919</v>
      </c>
      <c r="B356" s="347" t="s">
        <v>1920</v>
      </c>
      <c r="C356" s="957">
        <v>1</v>
      </c>
      <c r="D356" s="1116">
        <v>1</v>
      </c>
      <c r="E356" s="947">
        <f t="shared" si="5"/>
        <v>100</v>
      </c>
      <c r="I356" s="340"/>
    </row>
    <row r="357" spans="1:9">
      <c r="A357" s="343" t="s">
        <v>1921</v>
      </c>
      <c r="B357" s="347" t="s">
        <v>1922</v>
      </c>
      <c r="C357" s="957">
        <v>0</v>
      </c>
      <c r="D357" s="1116">
        <v>0</v>
      </c>
      <c r="E357" s="947" t="e">
        <f t="shared" si="5"/>
        <v>#DIV/0!</v>
      </c>
      <c r="I357" s="340"/>
    </row>
    <row r="358" spans="1:9">
      <c r="A358" s="343" t="s">
        <v>1923</v>
      </c>
      <c r="B358" s="347" t="s">
        <v>1924</v>
      </c>
      <c r="C358" s="957">
        <v>69</v>
      </c>
      <c r="D358" s="1116">
        <v>28</v>
      </c>
      <c r="E358" s="947">
        <f t="shared" si="5"/>
        <v>40.579710144927539</v>
      </c>
      <c r="I358" s="340"/>
    </row>
    <row r="359" spans="1:9">
      <c r="A359" s="343" t="s">
        <v>1925</v>
      </c>
      <c r="B359" s="347" t="s">
        <v>1926</v>
      </c>
      <c r="C359" s="957">
        <v>0</v>
      </c>
      <c r="D359" s="1116">
        <v>0</v>
      </c>
      <c r="E359" s="947" t="e">
        <f t="shared" si="5"/>
        <v>#DIV/0!</v>
      </c>
      <c r="I359" s="340"/>
    </row>
    <row r="360" spans="1:9">
      <c r="A360" s="343" t="s">
        <v>1927</v>
      </c>
      <c r="B360" s="347" t="s">
        <v>1926</v>
      </c>
      <c r="C360" s="957">
        <v>0</v>
      </c>
      <c r="D360" s="1116">
        <v>0</v>
      </c>
      <c r="E360" s="947" t="e">
        <f t="shared" si="5"/>
        <v>#DIV/0!</v>
      </c>
      <c r="I360" s="340"/>
    </row>
    <row r="361" spans="1:9">
      <c r="A361" s="343" t="s">
        <v>1928</v>
      </c>
      <c r="B361" s="347" t="s">
        <v>1929</v>
      </c>
      <c r="C361" s="957">
        <v>0</v>
      </c>
      <c r="D361" s="1116">
        <v>0</v>
      </c>
      <c r="E361" s="947" t="e">
        <f t="shared" si="5"/>
        <v>#DIV/0!</v>
      </c>
      <c r="I361" s="340"/>
    </row>
    <row r="362" spans="1:9">
      <c r="A362" s="343" t="s">
        <v>1930</v>
      </c>
      <c r="B362" s="347" t="s">
        <v>5373</v>
      </c>
      <c r="C362" s="957">
        <v>0</v>
      </c>
      <c r="D362" s="1116">
        <v>0</v>
      </c>
      <c r="E362" s="947" t="e">
        <f t="shared" si="5"/>
        <v>#DIV/0!</v>
      </c>
      <c r="I362" s="340"/>
    </row>
    <row r="363" spans="1:9">
      <c r="A363" s="343" t="s">
        <v>5374</v>
      </c>
      <c r="B363" s="347" t="s">
        <v>5375</v>
      </c>
      <c r="C363" s="957">
        <v>0</v>
      </c>
      <c r="D363" s="1116">
        <v>0</v>
      </c>
      <c r="E363" s="947" t="e">
        <f t="shared" si="5"/>
        <v>#DIV/0!</v>
      </c>
      <c r="I363" s="340"/>
    </row>
    <row r="364" spans="1:9" ht="25.5">
      <c r="A364" s="343" t="s">
        <v>5376</v>
      </c>
      <c r="B364" s="347" t="s">
        <v>5377</v>
      </c>
      <c r="C364" s="957">
        <v>0</v>
      </c>
      <c r="D364" s="1116">
        <v>1</v>
      </c>
      <c r="E364" s="947" t="e">
        <f t="shared" si="5"/>
        <v>#DIV/0!</v>
      </c>
      <c r="I364" s="340"/>
    </row>
    <row r="365" spans="1:9" ht="25.5">
      <c r="A365" s="343" t="s">
        <v>5378</v>
      </c>
      <c r="B365" s="347" t="s">
        <v>3624</v>
      </c>
      <c r="C365" s="957">
        <v>0</v>
      </c>
      <c r="D365" s="1116">
        <v>0</v>
      </c>
      <c r="E365" s="947" t="e">
        <f t="shared" si="5"/>
        <v>#DIV/0!</v>
      </c>
      <c r="I365" s="340"/>
    </row>
    <row r="366" spans="1:9" ht="25.5">
      <c r="A366" s="343" t="s">
        <v>3625</v>
      </c>
      <c r="B366" s="347" t="s">
        <v>3626</v>
      </c>
      <c r="C366" s="957">
        <v>2</v>
      </c>
      <c r="D366" s="1116">
        <v>3</v>
      </c>
      <c r="E366" s="947">
        <f t="shared" si="5"/>
        <v>150</v>
      </c>
      <c r="I366" s="340"/>
    </row>
    <row r="367" spans="1:9">
      <c r="A367" s="343" t="s">
        <v>3627</v>
      </c>
      <c r="B367" s="347" t="s">
        <v>3628</v>
      </c>
      <c r="C367" s="957">
        <v>0</v>
      </c>
      <c r="D367" s="1116">
        <v>0</v>
      </c>
      <c r="E367" s="947" t="e">
        <f t="shared" si="5"/>
        <v>#DIV/0!</v>
      </c>
      <c r="I367" s="340"/>
    </row>
    <row r="368" spans="1:9">
      <c r="A368" s="343" t="s">
        <v>3629</v>
      </c>
      <c r="B368" s="347" t="s">
        <v>3630</v>
      </c>
      <c r="C368" s="957">
        <v>1</v>
      </c>
      <c r="D368" s="1116">
        <v>1</v>
      </c>
      <c r="E368" s="947">
        <f t="shared" si="5"/>
        <v>100</v>
      </c>
      <c r="I368" s="340"/>
    </row>
    <row r="369" spans="1:9">
      <c r="A369" s="343" t="s">
        <v>3631</v>
      </c>
      <c r="B369" s="347" t="s">
        <v>3632</v>
      </c>
      <c r="C369" s="957">
        <v>0</v>
      </c>
      <c r="D369" s="1116">
        <v>0</v>
      </c>
      <c r="E369" s="947" t="e">
        <f t="shared" si="5"/>
        <v>#DIV/0!</v>
      </c>
      <c r="I369" s="340"/>
    </row>
    <row r="370" spans="1:9">
      <c r="A370" s="343" t="s">
        <v>3633</v>
      </c>
      <c r="B370" s="347" t="s">
        <v>3634</v>
      </c>
      <c r="C370" s="957">
        <v>0</v>
      </c>
      <c r="D370" s="1116">
        <v>0</v>
      </c>
      <c r="E370" s="947" t="e">
        <f t="shared" si="5"/>
        <v>#DIV/0!</v>
      </c>
      <c r="I370" s="340"/>
    </row>
    <row r="371" spans="1:9">
      <c r="A371" s="343" t="s">
        <v>3635</v>
      </c>
      <c r="B371" s="352" t="s">
        <v>3636</v>
      </c>
      <c r="C371" s="957">
        <v>0</v>
      </c>
      <c r="D371" s="1116">
        <v>0</v>
      </c>
      <c r="E371" s="947" t="e">
        <f t="shared" si="5"/>
        <v>#DIV/0!</v>
      </c>
      <c r="I371" s="340"/>
    </row>
    <row r="372" spans="1:9">
      <c r="A372" s="343" t="s">
        <v>3637</v>
      </c>
      <c r="B372" s="352" t="s">
        <v>3638</v>
      </c>
      <c r="C372" s="957">
        <v>0</v>
      </c>
      <c r="D372" s="1116">
        <v>0</v>
      </c>
      <c r="E372" s="947" t="e">
        <f t="shared" si="5"/>
        <v>#DIV/0!</v>
      </c>
      <c r="I372" s="340"/>
    </row>
    <row r="373" spans="1:9">
      <c r="A373" s="343" t="s">
        <v>3639</v>
      </c>
      <c r="B373" s="347" t="s">
        <v>3640</v>
      </c>
      <c r="C373" s="957">
        <v>5</v>
      </c>
      <c r="D373" s="1116">
        <v>1</v>
      </c>
      <c r="E373" s="947">
        <f t="shared" si="5"/>
        <v>20</v>
      </c>
      <c r="I373" s="340"/>
    </row>
    <row r="374" spans="1:9">
      <c r="A374" s="343" t="s">
        <v>3641</v>
      </c>
      <c r="B374" s="352" t="s">
        <v>3642</v>
      </c>
      <c r="C374" s="957">
        <v>0</v>
      </c>
      <c r="D374" s="1116">
        <v>0</v>
      </c>
      <c r="E374" s="947" t="e">
        <f t="shared" si="5"/>
        <v>#DIV/0!</v>
      </c>
      <c r="I374" s="340"/>
    </row>
    <row r="375" spans="1:9">
      <c r="A375" s="343" t="s">
        <v>3643</v>
      </c>
      <c r="B375" s="352" t="s">
        <v>3644</v>
      </c>
      <c r="C375" s="957">
        <v>5</v>
      </c>
      <c r="D375" s="1116">
        <v>1</v>
      </c>
      <c r="E375" s="947">
        <f t="shared" si="5"/>
        <v>20</v>
      </c>
      <c r="I375" s="340"/>
    </row>
    <row r="376" spans="1:9">
      <c r="A376" s="343" t="s">
        <v>3645</v>
      </c>
      <c r="B376" s="347" t="s">
        <v>3646</v>
      </c>
      <c r="C376" s="957">
        <v>0</v>
      </c>
      <c r="D376" s="1116">
        <v>0</v>
      </c>
      <c r="E376" s="947" t="e">
        <f t="shared" si="5"/>
        <v>#DIV/0!</v>
      </c>
      <c r="I376" s="340"/>
    </row>
    <row r="377" spans="1:9">
      <c r="A377" s="343" t="s">
        <v>3647</v>
      </c>
      <c r="B377" s="347" t="s">
        <v>3648</v>
      </c>
      <c r="C377" s="957">
        <v>3</v>
      </c>
      <c r="D377" s="1116">
        <v>0</v>
      </c>
      <c r="E377" s="947">
        <f t="shared" si="5"/>
        <v>0</v>
      </c>
      <c r="I377" s="340"/>
    </row>
    <row r="378" spans="1:9">
      <c r="A378" s="343" t="s">
        <v>3649</v>
      </c>
      <c r="B378" s="347" t="s">
        <v>3650</v>
      </c>
      <c r="C378" s="957">
        <v>1</v>
      </c>
      <c r="D378" s="1116">
        <v>3</v>
      </c>
      <c r="E378" s="947">
        <f t="shared" si="5"/>
        <v>300</v>
      </c>
      <c r="I378" s="340"/>
    </row>
    <row r="379" spans="1:9">
      <c r="A379" s="343" t="s">
        <v>3651</v>
      </c>
      <c r="B379" s="352" t="s">
        <v>3652</v>
      </c>
      <c r="C379" s="957">
        <v>0</v>
      </c>
      <c r="D379" s="1116">
        <v>0</v>
      </c>
      <c r="E379" s="947" t="e">
        <f t="shared" si="5"/>
        <v>#DIV/0!</v>
      </c>
      <c r="I379" s="340"/>
    </row>
    <row r="380" spans="1:9">
      <c r="A380" s="343" t="s">
        <v>3653</v>
      </c>
      <c r="B380" s="352" t="s">
        <v>3654</v>
      </c>
      <c r="C380" s="957">
        <v>0</v>
      </c>
      <c r="D380" s="1116">
        <v>0</v>
      </c>
      <c r="E380" s="947" t="e">
        <f t="shared" si="5"/>
        <v>#DIV/0!</v>
      </c>
      <c r="I380" s="340"/>
    </row>
    <row r="381" spans="1:9">
      <c r="A381" s="343" t="s">
        <v>3655</v>
      </c>
      <c r="B381" s="352" t="s">
        <v>3656</v>
      </c>
      <c r="C381" s="957">
        <v>0</v>
      </c>
      <c r="D381" s="1116">
        <v>0</v>
      </c>
      <c r="E381" s="947" t="e">
        <f t="shared" si="5"/>
        <v>#DIV/0!</v>
      </c>
      <c r="I381" s="340"/>
    </row>
    <row r="382" spans="1:9">
      <c r="A382" s="343" t="s">
        <v>3657</v>
      </c>
      <c r="B382" s="347" t="s">
        <v>3658</v>
      </c>
      <c r="C382" s="957">
        <v>1</v>
      </c>
      <c r="D382" s="1116">
        <v>0</v>
      </c>
      <c r="E382" s="947">
        <f t="shared" si="5"/>
        <v>0</v>
      </c>
      <c r="I382" s="340"/>
    </row>
    <row r="383" spans="1:9">
      <c r="A383" s="343" t="s">
        <v>3659</v>
      </c>
      <c r="B383" s="347" t="s">
        <v>5401</v>
      </c>
      <c r="C383" s="957">
        <v>0</v>
      </c>
      <c r="D383" s="1116">
        <v>0</v>
      </c>
      <c r="E383" s="947" t="e">
        <f t="shared" si="5"/>
        <v>#DIV/0!</v>
      </c>
      <c r="I383" s="340"/>
    </row>
    <row r="384" spans="1:9">
      <c r="A384" s="343" t="s">
        <v>5402</v>
      </c>
      <c r="B384" s="347" t="s">
        <v>5403</v>
      </c>
      <c r="C384" s="957">
        <v>1</v>
      </c>
      <c r="D384" s="1116">
        <v>0</v>
      </c>
      <c r="E384" s="947">
        <f t="shared" si="5"/>
        <v>0</v>
      </c>
      <c r="I384" s="340"/>
    </row>
    <row r="385" spans="1:9">
      <c r="A385" s="343" t="s">
        <v>5404</v>
      </c>
      <c r="B385" s="347" t="s">
        <v>5405</v>
      </c>
      <c r="C385" s="957">
        <v>2</v>
      </c>
      <c r="D385" s="1116">
        <v>1</v>
      </c>
      <c r="E385" s="947">
        <f t="shared" si="5"/>
        <v>50</v>
      </c>
      <c r="I385" s="340"/>
    </row>
    <row r="386" spans="1:9">
      <c r="A386" s="343" t="s">
        <v>5406</v>
      </c>
      <c r="B386" s="347" t="s">
        <v>5407</v>
      </c>
      <c r="C386" s="957">
        <v>1</v>
      </c>
      <c r="D386" s="1116">
        <v>0</v>
      </c>
      <c r="E386" s="947">
        <f t="shared" si="5"/>
        <v>0</v>
      </c>
      <c r="I386" s="340"/>
    </row>
    <row r="387" spans="1:9">
      <c r="A387" s="343" t="s">
        <v>5408</v>
      </c>
      <c r="B387" s="347" t="s">
        <v>5409</v>
      </c>
      <c r="C387" s="957">
        <v>0</v>
      </c>
      <c r="D387" s="1116">
        <v>0</v>
      </c>
      <c r="E387" s="947" t="e">
        <f t="shared" si="5"/>
        <v>#DIV/0!</v>
      </c>
      <c r="I387" s="340"/>
    </row>
    <row r="388" spans="1:9">
      <c r="A388" s="343" t="s">
        <v>5410</v>
      </c>
      <c r="B388" s="347" t="s">
        <v>5411</v>
      </c>
      <c r="C388" s="957">
        <v>0</v>
      </c>
      <c r="D388" s="1116">
        <v>0</v>
      </c>
      <c r="E388" s="947" t="e">
        <f t="shared" si="5"/>
        <v>#DIV/0!</v>
      </c>
      <c r="I388" s="340"/>
    </row>
    <row r="389" spans="1:9">
      <c r="A389" s="343" t="s">
        <v>5412</v>
      </c>
      <c r="B389" s="347" t="s">
        <v>5413</v>
      </c>
      <c r="C389" s="957">
        <v>0</v>
      </c>
      <c r="D389" s="1116">
        <v>1</v>
      </c>
      <c r="E389" s="947" t="e">
        <f t="shared" si="5"/>
        <v>#DIV/0!</v>
      </c>
      <c r="I389" s="340"/>
    </row>
    <row r="390" spans="1:9">
      <c r="A390" s="343" t="s">
        <v>5414</v>
      </c>
      <c r="B390" s="347" t="s">
        <v>5415</v>
      </c>
      <c r="C390" s="957">
        <v>0</v>
      </c>
      <c r="D390" s="1116">
        <v>0</v>
      </c>
      <c r="E390" s="947" t="e">
        <f t="shared" si="5"/>
        <v>#DIV/0!</v>
      </c>
      <c r="I390" s="340"/>
    </row>
    <row r="391" spans="1:9">
      <c r="A391" s="343" t="s">
        <v>5416</v>
      </c>
      <c r="B391" s="347" t="s">
        <v>5417</v>
      </c>
      <c r="C391" s="957">
        <v>0</v>
      </c>
      <c r="D391" s="1116">
        <v>0</v>
      </c>
      <c r="E391" s="947" t="e">
        <f t="shared" si="5"/>
        <v>#DIV/0!</v>
      </c>
      <c r="I391" s="340"/>
    </row>
    <row r="392" spans="1:9">
      <c r="A392" s="343" t="s">
        <v>5418</v>
      </c>
      <c r="B392" s="347" t="s">
        <v>5419</v>
      </c>
      <c r="C392" s="957">
        <v>0</v>
      </c>
      <c r="D392" s="1116">
        <v>0</v>
      </c>
      <c r="E392" s="947" t="e">
        <f t="shared" si="5"/>
        <v>#DIV/0!</v>
      </c>
      <c r="I392" s="340"/>
    </row>
    <row r="393" spans="1:9">
      <c r="A393" s="343" t="s">
        <v>5420</v>
      </c>
      <c r="B393" s="347" t="s">
        <v>5421</v>
      </c>
      <c r="C393" s="957">
        <v>0</v>
      </c>
      <c r="D393" s="1116">
        <v>1</v>
      </c>
      <c r="E393" s="947" t="e">
        <f t="shared" si="5"/>
        <v>#DIV/0!</v>
      </c>
      <c r="I393" s="340"/>
    </row>
    <row r="394" spans="1:9">
      <c r="A394" s="343" t="s">
        <v>5422</v>
      </c>
      <c r="B394" s="352" t="s">
        <v>5423</v>
      </c>
      <c r="C394" s="957">
        <v>0</v>
      </c>
      <c r="D394" s="1116">
        <v>1</v>
      </c>
      <c r="E394" s="947" t="e">
        <f t="shared" si="5"/>
        <v>#DIV/0!</v>
      </c>
      <c r="I394" s="340"/>
    </row>
    <row r="395" spans="1:9">
      <c r="A395" s="343" t="s">
        <v>5424</v>
      </c>
      <c r="B395" s="352" t="s">
        <v>5425</v>
      </c>
      <c r="C395" s="957">
        <v>1</v>
      </c>
      <c r="D395" s="1116">
        <v>1</v>
      </c>
      <c r="E395" s="947">
        <f t="shared" ref="E395:E458" si="6">SUM(D395/C395*100)</f>
        <v>100</v>
      </c>
      <c r="I395" s="340"/>
    </row>
    <row r="396" spans="1:9">
      <c r="A396" s="343" t="s">
        <v>5426</v>
      </c>
      <c r="B396" s="352" t="s">
        <v>5427</v>
      </c>
      <c r="C396" s="957">
        <v>0</v>
      </c>
      <c r="D396" s="1116">
        <v>0</v>
      </c>
      <c r="E396" s="947" t="e">
        <f t="shared" si="6"/>
        <v>#DIV/0!</v>
      </c>
      <c r="I396" s="340"/>
    </row>
    <row r="397" spans="1:9">
      <c r="A397" s="343" t="s">
        <v>5428</v>
      </c>
      <c r="B397" s="352" t="s">
        <v>5429</v>
      </c>
      <c r="C397" s="957">
        <v>1</v>
      </c>
      <c r="D397" s="1116">
        <v>0</v>
      </c>
      <c r="E397" s="947">
        <f t="shared" si="6"/>
        <v>0</v>
      </c>
      <c r="I397" s="340"/>
    </row>
    <row r="398" spans="1:9">
      <c r="A398" s="343" t="s">
        <v>5430</v>
      </c>
      <c r="B398" s="347" t="s">
        <v>5431</v>
      </c>
      <c r="C398" s="957">
        <v>0</v>
      </c>
      <c r="D398" s="1116">
        <v>0</v>
      </c>
      <c r="E398" s="947" t="e">
        <f t="shared" si="6"/>
        <v>#DIV/0!</v>
      </c>
      <c r="I398" s="340"/>
    </row>
    <row r="399" spans="1:9">
      <c r="A399" s="343" t="s">
        <v>5432</v>
      </c>
      <c r="B399" s="347" t="s">
        <v>5433</v>
      </c>
      <c r="C399" s="957">
        <v>3</v>
      </c>
      <c r="D399" s="1116">
        <v>0</v>
      </c>
      <c r="E399" s="947">
        <f t="shared" si="6"/>
        <v>0</v>
      </c>
      <c r="I399" s="340"/>
    </row>
    <row r="400" spans="1:9">
      <c r="A400" s="343" t="s">
        <v>5434</v>
      </c>
      <c r="B400" s="347" t="s">
        <v>5435</v>
      </c>
      <c r="C400" s="957">
        <v>1</v>
      </c>
      <c r="D400" s="1116">
        <v>0</v>
      </c>
      <c r="E400" s="947">
        <f t="shared" si="6"/>
        <v>0</v>
      </c>
      <c r="I400" s="340"/>
    </row>
    <row r="401" spans="1:9">
      <c r="A401" s="343" t="s">
        <v>5436</v>
      </c>
      <c r="B401" s="347" t="s">
        <v>5437</v>
      </c>
      <c r="C401" s="957">
        <v>1</v>
      </c>
      <c r="D401" s="1116">
        <v>1</v>
      </c>
      <c r="E401" s="947">
        <f t="shared" si="6"/>
        <v>100</v>
      </c>
      <c r="I401" s="340"/>
    </row>
    <row r="402" spans="1:9">
      <c r="A402" s="343" t="s">
        <v>5438</v>
      </c>
      <c r="B402" s="347" t="s">
        <v>5439</v>
      </c>
      <c r="C402" s="957">
        <v>0</v>
      </c>
      <c r="D402" s="1116">
        <v>0</v>
      </c>
      <c r="E402" s="947" t="e">
        <f t="shared" si="6"/>
        <v>#DIV/0!</v>
      </c>
      <c r="I402" s="340"/>
    </row>
    <row r="403" spans="1:9">
      <c r="A403" s="343" t="s">
        <v>5440</v>
      </c>
      <c r="B403" s="347" t="s">
        <v>3684</v>
      </c>
      <c r="C403" s="957">
        <v>0</v>
      </c>
      <c r="D403" s="1116">
        <v>1</v>
      </c>
      <c r="E403" s="947" t="e">
        <f t="shared" si="6"/>
        <v>#DIV/0!</v>
      </c>
      <c r="I403" s="340"/>
    </row>
    <row r="404" spans="1:9">
      <c r="A404" s="343" t="s">
        <v>3685</v>
      </c>
      <c r="B404" s="347" t="s">
        <v>3686</v>
      </c>
      <c r="C404" s="957">
        <v>0</v>
      </c>
      <c r="D404" s="1116">
        <v>0</v>
      </c>
      <c r="E404" s="947" t="e">
        <f t="shared" si="6"/>
        <v>#DIV/0!</v>
      </c>
      <c r="I404" s="340"/>
    </row>
    <row r="405" spans="1:9">
      <c r="A405" s="343" t="s">
        <v>3687</v>
      </c>
      <c r="B405" s="347" t="s">
        <v>3688</v>
      </c>
      <c r="C405" s="957">
        <v>0</v>
      </c>
      <c r="D405" s="1116">
        <v>0</v>
      </c>
      <c r="E405" s="947" t="e">
        <f t="shared" si="6"/>
        <v>#DIV/0!</v>
      </c>
      <c r="I405" s="340"/>
    </row>
    <row r="406" spans="1:9">
      <c r="A406" s="343" t="s">
        <v>3689</v>
      </c>
      <c r="B406" s="347" t="s">
        <v>3690</v>
      </c>
      <c r="C406" s="957">
        <v>1</v>
      </c>
      <c r="D406" s="1116">
        <v>1</v>
      </c>
      <c r="E406" s="947">
        <f t="shared" si="6"/>
        <v>100</v>
      </c>
      <c r="I406" s="340"/>
    </row>
    <row r="407" spans="1:9">
      <c r="A407" s="343" t="s">
        <v>3691</v>
      </c>
      <c r="B407" s="347" t="s">
        <v>3692</v>
      </c>
      <c r="C407" s="957">
        <v>18</v>
      </c>
      <c r="D407" s="1116">
        <v>8</v>
      </c>
      <c r="E407" s="947">
        <f t="shared" si="6"/>
        <v>44.444444444444443</v>
      </c>
      <c r="I407" s="340"/>
    </row>
    <row r="408" spans="1:9">
      <c r="A408" s="343" t="s">
        <v>3693</v>
      </c>
      <c r="B408" s="347" t="s">
        <v>3694</v>
      </c>
      <c r="C408" s="957">
        <v>0</v>
      </c>
      <c r="D408" s="1116">
        <v>0</v>
      </c>
      <c r="E408" s="947" t="e">
        <f t="shared" si="6"/>
        <v>#DIV/0!</v>
      </c>
      <c r="I408" s="340"/>
    </row>
    <row r="409" spans="1:9">
      <c r="A409" s="343" t="s">
        <v>3695</v>
      </c>
      <c r="B409" s="347" t="s">
        <v>3696</v>
      </c>
      <c r="C409" s="957">
        <v>0</v>
      </c>
      <c r="D409" s="1116">
        <v>0</v>
      </c>
      <c r="E409" s="947" t="e">
        <f t="shared" si="6"/>
        <v>#DIV/0!</v>
      </c>
      <c r="I409" s="340"/>
    </row>
    <row r="410" spans="1:9">
      <c r="A410" s="343" t="s">
        <v>3697</v>
      </c>
      <c r="B410" s="347" t="s">
        <v>3698</v>
      </c>
      <c r="C410" s="957">
        <v>4</v>
      </c>
      <c r="D410" s="1116">
        <v>2</v>
      </c>
      <c r="E410" s="947">
        <f t="shared" si="6"/>
        <v>50</v>
      </c>
      <c r="I410" s="340"/>
    </row>
    <row r="411" spans="1:9">
      <c r="A411" s="343" t="s">
        <v>3699</v>
      </c>
      <c r="B411" s="344" t="s">
        <v>3700</v>
      </c>
      <c r="C411" s="957">
        <v>0</v>
      </c>
      <c r="D411" s="1116">
        <v>0</v>
      </c>
      <c r="E411" s="947" t="e">
        <f t="shared" si="6"/>
        <v>#DIV/0!</v>
      </c>
      <c r="I411" s="340"/>
    </row>
    <row r="412" spans="1:9">
      <c r="A412" s="343" t="s">
        <v>3701</v>
      </c>
      <c r="B412" s="344" t="s">
        <v>3702</v>
      </c>
      <c r="C412" s="957">
        <v>15</v>
      </c>
      <c r="D412" s="1116">
        <v>3</v>
      </c>
      <c r="E412" s="947">
        <f t="shared" si="6"/>
        <v>20</v>
      </c>
      <c r="I412" s="340"/>
    </row>
    <row r="413" spans="1:9">
      <c r="A413" s="343" t="s">
        <v>3703</v>
      </c>
      <c r="B413" s="344" t="s">
        <v>3704</v>
      </c>
      <c r="C413" s="957">
        <v>0</v>
      </c>
      <c r="D413" s="1116">
        <v>0</v>
      </c>
      <c r="E413" s="947" t="e">
        <f t="shared" si="6"/>
        <v>#DIV/0!</v>
      </c>
      <c r="I413" s="340"/>
    </row>
    <row r="414" spans="1:9">
      <c r="A414" s="343" t="s">
        <v>3705</v>
      </c>
      <c r="B414" s="344" t="s">
        <v>3706</v>
      </c>
      <c r="C414" s="957">
        <v>2</v>
      </c>
      <c r="D414" s="1116">
        <v>1</v>
      </c>
      <c r="E414" s="947">
        <f t="shared" si="6"/>
        <v>50</v>
      </c>
      <c r="I414" s="340"/>
    </row>
    <row r="415" spans="1:9">
      <c r="A415" s="343" t="s">
        <v>3707</v>
      </c>
      <c r="B415" s="344" t="s">
        <v>3708</v>
      </c>
      <c r="C415" s="957">
        <v>2</v>
      </c>
      <c r="D415" s="1116">
        <v>0</v>
      </c>
      <c r="E415" s="947">
        <f t="shared" si="6"/>
        <v>0</v>
      </c>
      <c r="I415" s="340"/>
    </row>
    <row r="416" spans="1:9">
      <c r="A416" s="343" t="s">
        <v>3709</v>
      </c>
      <c r="B416" s="344" t="s">
        <v>3710</v>
      </c>
      <c r="C416" s="957">
        <v>11</v>
      </c>
      <c r="D416" s="1116">
        <v>5</v>
      </c>
      <c r="E416" s="947">
        <f t="shared" si="6"/>
        <v>45.454545454545453</v>
      </c>
      <c r="I416" s="340"/>
    </row>
    <row r="417" spans="1:9">
      <c r="A417" s="343" t="s">
        <v>3711</v>
      </c>
      <c r="B417" s="355" t="s">
        <v>3712</v>
      </c>
      <c r="C417" s="957">
        <v>0</v>
      </c>
      <c r="D417" s="1116">
        <v>0</v>
      </c>
      <c r="E417" s="947" t="e">
        <f t="shared" si="6"/>
        <v>#DIV/0!</v>
      </c>
      <c r="I417" s="340"/>
    </row>
    <row r="418" spans="1:9">
      <c r="A418" s="343" t="s">
        <v>3713</v>
      </c>
      <c r="B418" s="344" t="s">
        <v>3714</v>
      </c>
      <c r="C418" s="957">
        <v>1</v>
      </c>
      <c r="D418" s="1116">
        <v>1</v>
      </c>
      <c r="E418" s="947">
        <f t="shared" si="6"/>
        <v>100</v>
      </c>
      <c r="I418" s="340"/>
    </row>
    <row r="419" spans="1:9">
      <c r="A419" s="343" t="s">
        <v>3715</v>
      </c>
      <c r="B419" s="344" t="s">
        <v>3716</v>
      </c>
      <c r="C419" s="957">
        <v>7</v>
      </c>
      <c r="D419" s="1116">
        <v>14</v>
      </c>
      <c r="E419" s="947">
        <f t="shared" si="6"/>
        <v>200</v>
      </c>
      <c r="I419" s="340"/>
    </row>
    <row r="420" spans="1:9">
      <c r="A420" s="343" t="s">
        <v>3717</v>
      </c>
      <c r="B420" s="344" t="s">
        <v>3718</v>
      </c>
      <c r="C420" s="957">
        <v>0</v>
      </c>
      <c r="D420" s="1116">
        <v>0</v>
      </c>
      <c r="E420" s="947" t="e">
        <f t="shared" si="6"/>
        <v>#DIV/0!</v>
      </c>
      <c r="I420" s="340"/>
    </row>
    <row r="421" spans="1:9">
      <c r="A421" s="343" t="s">
        <v>3719</v>
      </c>
      <c r="B421" s="344" t="s">
        <v>3720</v>
      </c>
      <c r="C421" s="957">
        <v>5</v>
      </c>
      <c r="D421" s="1116">
        <v>2</v>
      </c>
      <c r="E421" s="947">
        <f t="shared" si="6"/>
        <v>40</v>
      </c>
      <c r="I421" s="340"/>
    </row>
    <row r="422" spans="1:9">
      <c r="A422" s="343" t="s">
        <v>3721</v>
      </c>
      <c r="B422" s="344" t="s">
        <v>5466</v>
      </c>
      <c r="C422" s="957">
        <v>0</v>
      </c>
      <c r="D422" s="1116">
        <v>0</v>
      </c>
      <c r="E422" s="947" t="e">
        <f t="shared" si="6"/>
        <v>#DIV/0!</v>
      </c>
      <c r="I422" s="340"/>
    </row>
    <row r="423" spans="1:9">
      <c r="A423" s="343" t="s">
        <v>5467</v>
      </c>
      <c r="B423" s="344" t="s">
        <v>5468</v>
      </c>
      <c r="C423" s="957">
        <v>6</v>
      </c>
      <c r="D423" s="1116">
        <v>0</v>
      </c>
      <c r="E423" s="947">
        <f t="shared" si="6"/>
        <v>0</v>
      </c>
      <c r="I423" s="340"/>
    </row>
    <row r="424" spans="1:9">
      <c r="A424" s="343" t="s">
        <v>5469</v>
      </c>
      <c r="B424" s="344" t="s">
        <v>5470</v>
      </c>
      <c r="C424" s="957">
        <v>0</v>
      </c>
      <c r="D424" s="1116">
        <v>1</v>
      </c>
      <c r="E424" s="947" t="e">
        <f t="shared" si="6"/>
        <v>#DIV/0!</v>
      </c>
      <c r="I424" s="340"/>
    </row>
    <row r="425" spans="1:9">
      <c r="A425" s="343" t="s">
        <v>5471</v>
      </c>
      <c r="B425" s="344" t="s">
        <v>3734</v>
      </c>
      <c r="C425" s="957">
        <v>9</v>
      </c>
      <c r="D425" s="1116">
        <v>6</v>
      </c>
      <c r="E425" s="947">
        <f t="shared" si="6"/>
        <v>66.666666666666657</v>
      </c>
      <c r="I425" s="340"/>
    </row>
    <row r="426" spans="1:9">
      <c r="A426" s="343" t="s">
        <v>3735</v>
      </c>
      <c r="B426" s="344" t="s">
        <v>3736</v>
      </c>
      <c r="C426" s="957">
        <v>0</v>
      </c>
      <c r="D426" s="1116">
        <v>0</v>
      </c>
      <c r="E426" s="947" t="e">
        <f t="shared" si="6"/>
        <v>#DIV/0!</v>
      </c>
      <c r="I426" s="340"/>
    </row>
    <row r="427" spans="1:9">
      <c r="A427" s="343" t="s">
        <v>3737</v>
      </c>
      <c r="B427" s="344" t="s">
        <v>3738</v>
      </c>
      <c r="C427" s="957">
        <v>1</v>
      </c>
      <c r="D427" s="1116">
        <v>0</v>
      </c>
      <c r="E427" s="947">
        <f t="shared" si="6"/>
        <v>0</v>
      </c>
      <c r="I427" s="340"/>
    </row>
    <row r="428" spans="1:9" ht="18.75">
      <c r="A428" s="341">
        <v>9</v>
      </c>
      <c r="B428" s="349" t="s">
        <v>3739</v>
      </c>
      <c r="C428" s="958"/>
      <c r="D428" s="958"/>
      <c r="E428" s="970"/>
      <c r="I428" s="340"/>
    </row>
    <row r="429" spans="1:9">
      <c r="A429" s="343" t="s">
        <v>3740</v>
      </c>
      <c r="B429" s="355" t="s">
        <v>3741</v>
      </c>
      <c r="C429" s="957">
        <v>0</v>
      </c>
      <c r="D429" s="1116">
        <v>0</v>
      </c>
      <c r="E429" s="947" t="e">
        <f t="shared" si="6"/>
        <v>#DIV/0!</v>
      </c>
      <c r="I429" s="340"/>
    </row>
    <row r="430" spans="1:9">
      <c r="A430" s="343" t="s">
        <v>3742</v>
      </c>
      <c r="B430" s="355" t="s">
        <v>3743</v>
      </c>
      <c r="C430" s="957">
        <v>0</v>
      </c>
      <c r="D430" s="1116">
        <v>0</v>
      </c>
      <c r="E430" s="947" t="e">
        <f t="shared" si="6"/>
        <v>#DIV/0!</v>
      </c>
      <c r="I430" s="340"/>
    </row>
    <row r="431" spans="1:9">
      <c r="A431" s="343" t="s">
        <v>3744</v>
      </c>
      <c r="B431" s="355" t="s">
        <v>3745</v>
      </c>
      <c r="C431" s="957">
        <v>1</v>
      </c>
      <c r="D431" s="1116">
        <v>1</v>
      </c>
      <c r="E431" s="947">
        <f t="shared" si="6"/>
        <v>100</v>
      </c>
      <c r="I431" s="340"/>
    </row>
    <row r="432" spans="1:9">
      <c r="A432" s="343" t="s">
        <v>3746</v>
      </c>
      <c r="B432" s="344" t="s">
        <v>3747</v>
      </c>
      <c r="C432" s="957">
        <v>4</v>
      </c>
      <c r="D432" s="1116">
        <v>2</v>
      </c>
      <c r="E432" s="947">
        <f t="shared" si="6"/>
        <v>50</v>
      </c>
      <c r="I432" s="340"/>
    </row>
    <row r="433" spans="1:9">
      <c r="A433" s="343" t="s">
        <v>3748</v>
      </c>
      <c r="B433" s="344" t="s">
        <v>3249</v>
      </c>
      <c r="C433" s="957">
        <v>0</v>
      </c>
      <c r="D433" s="1116">
        <v>0</v>
      </c>
      <c r="E433" s="947" t="e">
        <f t="shared" si="6"/>
        <v>#DIV/0!</v>
      </c>
      <c r="I433" s="340"/>
    </row>
    <row r="434" spans="1:9">
      <c r="A434" s="343" t="s">
        <v>3250</v>
      </c>
      <c r="B434" s="344" t="s">
        <v>3251</v>
      </c>
      <c r="C434" s="957">
        <v>2</v>
      </c>
      <c r="D434" s="1116">
        <v>2</v>
      </c>
      <c r="E434" s="947">
        <f t="shared" si="6"/>
        <v>100</v>
      </c>
      <c r="I434" s="340"/>
    </row>
    <row r="435" spans="1:9">
      <c r="A435" s="343" t="s">
        <v>3252</v>
      </c>
      <c r="B435" s="344" t="s">
        <v>3253</v>
      </c>
      <c r="C435" s="957">
        <v>7</v>
      </c>
      <c r="D435" s="1116">
        <v>8</v>
      </c>
      <c r="E435" s="947">
        <f t="shared" si="6"/>
        <v>114.28571428571428</v>
      </c>
      <c r="I435" s="340"/>
    </row>
    <row r="436" spans="1:9">
      <c r="A436" s="343" t="s">
        <v>3254</v>
      </c>
      <c r="B436" s="344" t="s">
        <v>3255</v>
      </c>
      <c r="C436" s="957">
        <v>1</v>
      </c>
      <c r="D436" s="1116">
        <v>0</v>
      </c>
      <c r="E436" s="947">
        <f t="shared" si="6"/>
        <v>0</v>
      </c>
      <c r="I436" s="340"/>
    </row>
    <row r="437" spans="1:9">
      <c r="A437" s="343" t="s">
        <v>3256</v>
      </c>
      <c r="B437" s="344" t="s">
        <v>3257</v>
      </c>
      <c r="C437" s="957">
        <v>108</v>
      </c>
      <c r="D437" s="1116">
        <v>73</v>
      </c>
      <c r="E437" s="947">
        <f t="shared" si="6"/>
        <v>67.592592592592595</v>
      </c>
      <c r="I437" s="340"/>
    </row>
    <row r="438" spans="1:9">
      <c r="A438" s="343" t="s">
        <v>3258</v>
      </c>
      <c r="B438" s="344" t="s">
        <v>3259</v>
      </c>
      <c r="C438" s="957">
        <v>0</v>
      </c>
      <c r="D438" s="1116">
        <v>0</v>
      </c>
      <c r="E438" s="947" t="e">
        <f t="shared" si="6"/>
        <v>#DIV/0!</v>
      </c>
      <c r="I438" s="340"/>
    </row>
    <row r="439" spans="1:9" ht="25.5">
      <c r="A439" s="343" t="s">
        <v>3260</v>
      </c>
      <c r="B439" s="344" t="s">
        <v>3261</v>
      </c>
      <c r="C439" s="957">
        <v>0</v>
      </c>
      <c r="D439" s="1116">
        <v>0</v>
      </c>
      <c r="E439" s="947" t="e">
        <f t="shared" si="6"/>
        <v>#DIV/0!</v>
      </c>
      <c r="I439" s="340"/>
    </row>
    <row r="440" spans="1:9">
      <c r="A440" s="343" t="s">
        <v>3262</v>
      </c>
      <c r="B440" s="344" t="s">
        <v>3263</v>
      </c>
      <c r="C440" s="957">
        <v>3</v>
      </c>
      <c r="D440" s="1116">
        <v>0</v>
      </c>
      <c r="E440" s="947">
        <f t="shared" si="6"/>
        <v>0</v>
      </c>
      <c r="I440" s="340"/>
    </row>
    <row r="441" spans="1:9" ht="25.5">
      <c r="A441" s="343" t="s">
        <v>3264</v>
      </c>
      <c r="B441" s="344" t="s">
        <v>3265</v>
      </c>
      <c r="C441" s="957">
        <v>0</v>
      </c>
      <c r="D441" s="1116">
        <v>0</v>
      </c>
      <c r="E441" s="947" t="e">
        <f t="shared" si="6"/>
        <v>#DIV/0!</v>
      </c>
      <c r="I441" s="340"/>
    </row>
    <row r="442" spans="1:9" ht="25.5">
      <c r="A442" s="343" t="s">
        <v>3266</v>
      </c>
      <c r="B442" s="344" t="s">
        <v>3267</v>
      </c>
      <c r="C442" s="957">
        <v>0</v>
      </c>
      <c r="D442" s="1116">
        <v>0</v>
      </c>
      <c r="E442" s="947" t="e">
        <f t="shared" si="6"/>
        <v>#DIV/0!</v>
      </c>
      <c r="I442" s="340"/>
    </row>
    <row r="443" spans="1:9">
      <c r="A443" s="343" t="s">
        <v>3268</v>
      </c>
      <c r="B443" s="344" t="s">
        <v>3269</v>
      </c>
      <c r="C443" s="957">
        <v>0</v>
      </c>
      <c r="D443" s="1116">
        <v>0</v>
      </c>
      <c r="E443" s="947" t="e">
        <f t="shared" si="6"/>
        <v>#DIV/0!</v>
      </c>
      <c r="I443" s="340"/>
    </row>
    <row r="444" spans="1:9">
      <c r="A444" s="343" t="s">
        <v>3270</v>
      </c>
      <c r="B444" s="344" t="s">
        <v>3271</v>
      </c>
      <c r="C444" s="957">
        <v>2</v>
      </c>
      <c r="D444" s="1116">
        <v>0</v>
      </c>
      <c r="E444" s="947">
        <f t="shared" si="6"/>
        <v>0</v>
      </c>
      <c r="I444" s="340"/>
    </row>
    <row r="445" spans="1:9">
      <c r="A445" s="343" t="s">
        <v>3272</v>
      </c>
      <c r="B445" s="344" t="s">
        <v>3273</v>
      </c>
      <c r="C445" s="957">
        <v>31</v>
      </c>
      <c r="D445" s="1116">
        <v>16</v>
      </c>
      <c r="E445" s="947">
        <f t="shared" si="6"/>
        <v>51.612903225806448</v>
      </c>
      <c r="I445" s="340"/>
    </row>
    <row r="446" spans="1:9">
      <c r="A446" s="343" t="s">
        <v>3274</v>
      </c>
      <c r="B446" s="344" t="s">
        <v>3275</v>
      </c>
      <c r="C446" s="957">
        <v>0</v>
      </c>
      <c r="D446" s="1116">
        <v>0</v>
      </c>
      <c r="E446" s="947" t="e">
        <f t="shared" si="6"/>
        <v>#DIV/0!</v>
      </c>
      <c r="I446" s="340"/>
    </row>
    <row r="447" spans="1:9">
      <c r="A447" s="343" t="s">
        <v>3276</v>
      </c>
      <c r="B447" s="344" t="s">
        <v>3277</v>
      </c>
      <c r="C447" s="957">
        <v>1</v>
      </c>
      <c r="D447" s="1116">
        <v>3</v>
      </c>
      <c r="E447" s="947">
        <f t="shared" si="6"/>
        <v>300</v>
      </c>
      <c r="I447" s="340"/>
    </row>
    <row r="448" spans="1:9">
      <c r="A448" s="343" t="s">
        <v>3278</v>
      </c>
      <c r="B448" s="344" t="s">
        <v>3279</v>
      </c>
      <c r="C448" s="957">
        <v>2</v>
      </c>
      <c r="D448" s="1116">
        <v>2</v>
      </c>
      <c r="E448" s="947">
        <f t="shared" si="6"/>
        <v>100</v>
      </c>
      <c r="I448" s="340"/>
    </row>
    <row r="449" spans="1:9">
      <c r="A449" s="343" t="s">
        <v>3280</v>
      </c>
      <c r="B449" s="355" t="s">
        <v>3281</v>
      </c>
      <c r="C449" s="957">
        <v>0</v>
      </c>
      <c r="D449" s="1116">
        <v>0</v>
      </c>
      <c r="E449" s="947" t="e">
        <f t="shared" si="6"/>
        <v>#DIV/0!</v>
      </c>
      <c r="I449" s="340"/>
    </row>
    <row r="450" spans="1:9">
      <c r="A450" s="343" t="s">
        <v>3282</v>
      </c>
      <c r="B450" s="355" t="s">
        <v>3283</v>
      </c>
      <c r="C450" s="957">
        <v>0</v>
      </c>
      <c r="D450" s="1116">
        <v>2</v>
      </c>
      <c r="E450" s="947" t="e">
        <f t="shared" si="6"/>
        <v>#DIV/0!</v>
      </c>
      <c r="I450" s="340"/>
    </row>
    <row r="451" spans="1:9">
      <c r="A451" s="343" t="s">
        <v>3284</v>
      </c>
      <c r="B451" s="344" t="s">
        <v>3285</v>
      </c>
      <c r="C451" s="957">
        <v>5</v>
      </c>
      <c r="D451" s="1116">
        <v>2</v>
      </c>
      <c r="E451" s="947">
        <f t="shared" si="6"/>
        <v>40</v>
      </c>
      <c r="I451" s="340"/>
    </row>
    <row r="452" spans="1:9">
      <c r="A452" s="343" t="s">
        <v>3286</v>
      </c>
      <c r="B452" s="344" t="s">
        <v>3287</v>
      </c>
      <c r="C452" s="957">
        <v>35</v>
      </c>
      <c r="D452" s="1116">
        <v>16</v>
      </c>
      <c r="E452" s="947">
        <f t="shared" si="6"/>
        <v>45.714285714285715</v>
      </c>
      <c r="I452" s="340"/>
    </row>
    <row r="453" spans="1:9">
      <c r="A453" s="343" t="s">
        <v>3288</v>
      </c>
      <c r="B453" s="344" t="s">
        <v>3289</v>
      </c>
      <c r="C453" s="957">
        <v>1</v>
      </c>
      <c r="D453" s="1116">
        <v>1</v>
      </c>
      <c r="E453" s="947">
        <f t="shared" si="6"/>
        <v>100</v>
      </c>
      <c r="I453" s="340"/>
    </row>
    <row r="454" spans="1:9">
      <c r="A454" s="343" t="s">
        <v>3290</v>
      </c>
      <c r="B454" s="344" t="s">
        <v>3291</v>
      </c>
      <c r="C454" s="957">
        <v>16</v>
      </c>
      <c r="D454" s="1116">
        <v>9</v>
      </c>
      <c r="E454" s="947">
        <f t="shared" si="6"/>
        <v>56.25</v>
      </c>
      <c r="I454" s="340"/>
    </row>
    <row r="455" spans="1:9">
      <c r="A455" s="343" t="s">
        <v>3292</v>
      </c>
      <c r="B455" s="344" t="s">
        <v>3293</v>
      </c>
      <c r="C455" s="957">
        <v>30</v>
      </c>
      <c r="D455" s="1116">
        <v>16</v>
      </c>
      <c r="E455" s="947">
        <f t="shared" si="6"/>
        <v>53.333333333333336</v>
      </c>
      <c r="I455" s="340"/>
    </row>
    <row r="456" spans="1:9">
      <c r="A456" s="343" t="s">
        <v>3294</v>
      </c>
      <c r="B456" s="344" t="s">
        <v>3295</v>
      </c>
      <c r="C456" s="957">
        <v>73</v>
      </c>
      <c r="D456" s="1116">
        <v>26</v>
      </c>
      <c r="E456" s="947">
        <f t="shared" si="6"/>
        <v>35.61643835616438</v>
      </c>
      <c r="I456" s="340"/>
    </row>
    <row r="457" spans="1:9">
      <c r="A457" s="343" t="s">
        <v>3296</v>
      </c>
      <c r="B457" s="344" t="s">
        <v>3297</v>
      </c>
      <c r="C457" s="957">
        <v>0</v>
      </c>
      <c r="D457" s="1116">
        <v>0</v>
      </c>
      <c r="E457" s="947" t="e">
        <f t="shared" si="6"/>
        <v>#DIV/0!</v>
      </c>
      <c r="I457" s="340"/>
    </row>
    <row r="458" spans="1:9">
      <c r="A458" s="343" t="s">
        <v>3298</v>
      </c>
      <c r="B458" s="344" t="s">
        <v>3299</v>
      </c>
      <c r="C458" s="957">
        <v>2</v>
      </c>
      <c r="D458" s="1116">
        <v>2</v>
      </c>
      <c r="E458" s="947">
        <f t="shared" si="6"/>
        <v>100</v>
      </c>
      <c r="I458" s="340"/>
    </row>
    <row r="459" spans="1:9">
      <c r="A459" s="343" t="s">
        <v>3300</v>
      </c>
      <c r="B459" s="344" t="s">
        <v>3301</v>
      </c>
      <c r="C459" s="957">
        <v>1</v>
      </c>
      <c r="D459" s="1116">
        <v>0</v>
      </c>
      <c r="E459" s="947">
        <f t="shared" ref="E459:E522" si="7">SUM(D459/C459*100)</f>
        <v>0</v>
      </c>
      <c r="I459" s="340"/>
    </row>
    <row r="460" spans="1:9">
      <c r="A460" s="343" t="s">
        <v>3302</v>
      </c>
      <c r="B460" s="344" t="s">
        <v>3303</v>
      </c>
      <c r="C460" s="957">
        <v>0</v>
      </c>
      <c r="D460" s="1116">
        <v>0</v>
      </c>
      <c r="E460" s="947" t="e">
        <f t="shared" si="7"/>
        <v>#DIV/0!</v>
      </c>
      <c r="I460" s="340"/>
    </row>
    <row r="461" spans="1:9">
      <c r="A461" s="343" t="s">
        <v>3304</v>
      </c>
      <c r="B461" s="344" t="s">
        <v>3305</v>
      </c>
      <c r="C461" s="957">
        <v>0</v>
      </c>
      <c r="D461" s="1116">
        <v>1</v>
      </c>
      <c r="E461" s="947" t="e">
        <f t="shared" si="7"/>
        <v>#DIV/0!</v>
      </c>
      <c r="I461" s="340"/>
    </row>
    <row r="462" spans="1:9">
      <c r="A462" s="343" t="s">
        <v>3306</v>
      </c>
      <c r="B462" s="344" t="s">
        <v>3307</v>
      </c>
      <c r="C462" s="957">
        <v>0</v>
      </c>
      <c r="D462" s="1116">
        <v>0</v>
      </c>
      <c r="E462" s="947" t="e">
        <f t="shared" si="7"/>
        <v>#DIV/0!</v>
      </c>
      <c r="I462" s="340"/>
    </row>
    <row r="463" spans="1:9" ht="37.5">
      <c r="A463" s="341">
        <v>10</v>
      </c>
      <c r="B463" s="349" t="s">
        <v>3308</v>
      </c>
      <c r="C463" s="956"/>
      <c r="D463" s="956"/>
      <c r="E463" s="970"/>
      <c r="I463" s="340"/>
    </row>
    <row r="464" spans="1:9">
      <c r="A464" s="343" t="s">
        <v>3309</v>
      </c>
      <c r="B464" s="344" t="s">
        <v>3310</v>
      </c>
      <c r="C464" s="957">
        <v>0</v>
      </c>
      <c r="D464" s="1116">
        <v>0</v>
      </c>
      <c r="E464" s="947" t="e">
        <f t="shared" si="7"/>
        <v>#DIV/0!</v>
      </c>
      <c r="I464" s="340"/>
    </row>
    <row r="465" spans="1:9">
      <c r="A465" s="343" t="s">
        <v>3311</v>
      </c>
      <c r="B465" s="344" t="s">
        <v>3312</v>
      </c>
      <c r="C465" s="957">
        <v>0</v>
      </c>
      <c r="D465" s="1116">
        <v>0</v>
      </c>
      <c r="E465" s="947" t="e">
        <f t="shared" si="7"/>
        <v>#DIV/0!</v>
      </c>
      <c r="I465" s="340"/>
    </row>
    <row r="466" spans="1:9">
      <c r="A466" s="343" t="s">
        <v>3313</v>
      </c>
      <c r="B466" s="355" t="s">
        <v>3314</v>
      </c>
      <c r="C466" s="957">
        <v>0</v>
      </c>
      <c r="D466" s="1116">
        <v>0</v>
      </c>
      <c r="E466" s="947" t="e">
        <f t="shared" si="7"/>
        <v>#DIV/0!</v>
      </c>
      <c r="I466" s="340"/>
    </row>
    <row r="467" spans="1:9">
      <c r="A467" s="343" t="s">
        <v>3315</v>
      </c>
      <c r="B467" s="355" t="s">
        <v>3316</v>
      </c>
      <c r="C467" s="957">
        <v>0</v>
      </c>
      <c r="D467" s="1116">
        <v>0</v>
      </c>
      <c r="E467" s="947" t="e">
        <f t="shared" si="7"/>
        <v>#DIV/0!</v>
      </c>
      <c r="I467" s="340"/>
    </row>
    <row r="468" spans="1:9">
      <c r="A468" s="343" t="s">
        <v>3317</v>
      </c>
      <c r="B468" s="344" t="s">
        <v>3318</v>
      </c>
      <c r="C468" s="957">
        <v>0</v>
      </c>
      <c r="D468" s="1116">
        <v>0</v>
      </c>
      <c r="E468" s="947" t="e">
        <f t="shared" si="7"/>
        <v>#DIV/0!</v>
      </c>
      <c r="I468" s="340"/>
    </row>
    <row r="469" spans="1:9">
      <c r="A469" s="343" t="s">
        <v>3319</v>
      </c>
      <c r="B469" s="355" t="s">
        <v>3320</v>
      </c>
      <c r="C469" s="957">
        <v>0</v>
      </c>
      <c r="D469" s="1116">
        <v>0</v>
      </c>
      <c r="E469" s="947" t="e">
        <f t="shared" si="7"/>
        <v>#DIV/0!</v>
      </c>
      <c r="I469" s="340"/>
    </row>
    <row r="470" spans="1:9">
      <c r="A470" s="343" t="s">
        <v>3321</v>
      </c>
      <c r="B470" s="355" t="s">
        <v>3322</v>
      </c>
      <c r="C470" s="957">
        <v>0</v>
      </c>
      <c r="D470" s="1116">
        <v>0</v>
      </c>
      <c r="E470" s="947" t="e">
        <f t="shared" si="7"/>
        <v>#DIV/0!</v>
      </c>
      <c r="I470" s="340"/>
    </row>
    <row r="471" spans="1:9">
      <c r="A471" s="343" t="s">
        <v>3323</v>
      </c>
      <c r="B471" s="355" t="s">
        <v>3324</v>
      </c>
      <c r="C471" s="957">
        <v>0</v>
      </c>
      <c r="D471" s="1116">
        <v>0</v>
      </c>
      <c r="E471" s="947" t="e">
        <f t="shared" si="7"/>
        <v>#DIV/0!</v>
      </c>
      <c r="I471" s="340"/>
    </row>
    <row r="472" spans="1:9">
      <c r="A472" s="343" t="s">
        <v>3325</v>
      </c>
      <c r="B472" s="355" t="s">
        <v>3326</v>
      </c>
      <c r="C472" s="957">
        <v>0</v>
      </c>
      <c r="D472" s="1116">
        <v>0</v>
      </c>
      <c r="E472" s="947" t="e">
        <f t="shared" si="7"/>
        <v>#DIV/0!</v>
      </c>
      <c r="I472" s="340"/>
    </row>
    <row r="473" spans="1:9">
      <c r="A473" s="343" t="s">
        <v>3327</v>
      </c>
      <c r="B473" s="355" t="s">
        <v>3328</v>
      </c>
      <c r="C473" s="957">
        <v>0</v>
      </c>
      <c r="D473" s="1116">
        <v>0</v>
      </c>
      <c r="E473" s="947" t="e">
        <f t="shared" si="7"/>
        <v>#DIV/0!</v>
      </c>
      <c r="I473" s="340"/>
    </row>
    <row r="474" spans="1:9">
      <c r="A474" s="343" t="s">
        <v>3329</v>
      </c>
      <c r="B474" s="355" t="s">
        <v>3330</v>
      </c>
      <c r="C474" s="957">
        <v>0</v>
      </c>
      <c r="D474" s="1116">
        <v>0</v>
      </c>
      <c r="E474" s="947" t="e">
        <f t="shared" si="7"/>
        <v>#DIV/0!</v>
      </c>
      <c r="I474" s="340"/>
    </row>
    <row r="475" spans="1:9">
      <c r="A475" s="343" t="s">
        <v>3331</v>
      </c>
      <c r="B475" s="344" t="s">
        <v>3332</v>
      </c>
      <c r="C475" s="957">
        <v>0</v>
      </c>
      <c r="D475" s="1116">
        <v>0</v>
      </c>
      <c r="E475" s="947" t="e">
        <f t="shared" si="7"/>
        <v>#DIV/0!</v>
      </c>
      <c r="I475" s="340"/>
    </row>
    <row r="476" spans="1:9">
      <c r="A476" s="343" t="s">
        <v>3333</v>
      </c>
      <c r="B476" s="344" t="s">
        <v>3334</v>
      </c>
      <c r="C476" s="957">
        <v>0</v>
      </c>
      <c r="D476" s="1116">
        <v>0</v>
      </c>
      <c r="E476" s="947" t="e">
        <f t="shared" si="7"/>
        <v>#DIV/0!</v>
      </c>
      <c r="I476" s="340"/>
    </row>
    <row r="477" spans="1:9" ht="25.5">
      <c r="A477" s="343" t="s">
        <v>3335</v>
      </c>
      <c r="B477" s="355" t="s">
        <v>3336</v>
      </c>
      <c r="C477" s="957">
        <v>0</v>
      </c>
      <c r="D477" s="1116">
        <v>0</v>
      </c>
      <c r="E477" s="947" t="e">
        <f t="shared" si="7"/>
        <v>#DIV/0!</v>
      </c>
      <c r="I477" s="340"/>
    </row>
    <row r="478" spans="1:9" ht="25.5">
      <c r="A478" s="343" t="s">
        <v>3337</v>
      </c>
      <c r="B478" s="355" t="s">
        <v>3338</v>
      </c>
      <c r="C478" s="957">
        <v>0</v>
      </c>
      <c r="D478" s="1116">
        <v>0</v>
      </c>
      <c r="E478" s="947" t="e">
        <f t="shared" si="7"/>
        <v>#DIV/0!</v>
      </c>
      <c r="I478" s="340"/>
    </row>
    <row r="479" spans="1:9">
      <c r="A479" s="343" t="s">
        <v>3339</v>
      </c>
      <c r="B479" s="355" t="s">
        <v>3340</v>
      </c>
      <c r="C479" s="957">
        <v>0</v>
      </c>
      <c r="D479" s="1116">
        <v>0</v>
      </c>
      <c r="E479" s="947" t="e">
        <f t="shared" si="7"/>
        <v>#DIV/0!</v>
      </c>
      <c r="I479" s="340"/>
    </row>
    <row r="480" spans="1:9">
      <c r="A480" s="343" t="s">
        <v>3341</v>
      </c>
      <c r="B480" s="355" t="s">
        <v>3342</v>
      </c>
      <c r="C480" s="957">
        <v>0</v>
      </c>
      <c r="D480" s="1116">
        <v>0</v>
      </c>
      <c r="E480" s="947" t="e">
        <f t="shared" si="7"/>
        <v>#DIV/0!</v>
      </c>
      <c r="I480" s="340"/>
    </row>
    <row r="481" spans="1:9">
      <c r="A481" s="343" t="s">
        <v>3343</v>
      </c>
      <c r="B481" s="355" t="s">
        <v>3344</v>
      </c>
      <c r="C481" s="957">
        <v>0</v>
      </c>
      <c r="D481" s="1116">
        <v>0</v>
      </c>
      <c r="E481" s="947" t="e">
        <f t="shared" si="7"/>
        <v>#DIV/0!</v>
      </c>
      <c r="I481" s="340"/>
    </row>
    <row r="482" spans="1:9">
      <c r="A482" s="343" t="s">
        <v>3345</v>
      </c>
      <c r="B482" s="355" t="s">
        <v>3346</v>
      </c>
      <c r="C482" s="957">
        <v>0</v>
      </c>
      <c r="D482" s="1116">
        <v>0</v>
      </c>
      <c r="E482" s="947" t="e">
        <f t="shared" si="7"/>
        <v>#DIV/0!</v>
      </c>
      <c r="I482" s="340"/>
    </row>
    <row r="483" spans="1:9">
      <c r="A483" s="343" t="s">
        <v>3347</v>
      </c>
      <c r="B483" s="344" t="s">
        <v>3348</v>
      </c>
      <c r="C483" s="957">
        <v>11</v>
      </c>
      <c r="D483" s="1116">
        <v>5</v>
      </c>
      <c r="E483" s="947">
        <f t="shared" si="7"/>
        <v>45.454545454545453</v>
      </c>
      <c r="I483" s="340"/>
    </row>
    <row r="484" spans="1:9">
      <c r="A484" s="343" t="s">
        <v>3349</v>
      </c>
      <c r="B484" s="344" t="s">
        <v>3350</v>
      </c>
      <c r="C484" s="957">
        <v>11</v>
      </c>
      <c r="D484" s="1116">
        <v>12</v>
      </c>
      <c r="E484" s="947">
        <f t="shared" si="7"/>
        <v>109.09090909090908</v>
      </c>
      <c r="I484" s="340"/>
    </row>
    <row r="485" spans="1:9">
      <c r="A485" s="343" t="s">
        <v>3351</v>
      </c>
      <c r="B485" s="344" t="s">
        <v>3352</v>
      </c>
      <c r="C485" s="957">
        <v>1</v>
      </c>
      <c r="D485" s="1116">
        <v>1</v>
      </c>
      <c r="E485" s="947">
        <f t="shared" si="7"/>
        <v>100</v>
      </c>
      <c r="I485" s="340"/>
    </row>
    <row r="486" spans="1:9">
      <c r="A486" s="343" t="s">
        <v>3353</v>
      </c>
      <c r="B486" s="344" t="s">
        <v>3354</v>
      </c>
      <c r="C486" s="957">
        <v>14</v>
      </c>
      <c r="D486" s="1116">
        <v>8</v>
      </c>
      <c r="E486" s="947">
        <f t="shared" si="7"/>
        <v>57.142857142857139</v>
      </c>
      <c r="I486" s="340"/>
    </row>
    <row r="487" spans="1:9">
      <c r="A487" s="343" t="s">
        <v>3355</v>
      </c>
      <c r="B487" s="344" t="s">
        <v>3356</v>
      </c>
      <c r="C487" s="957">
        <v>19</v>
      </c>
      <c r="D487" s="1116">
        <v>9</v>
      </c>
      <c r="E487" s="947">
        <f t="shared" si="7"/>
        <v>47.368421052631575</v>
      </c>
      <c r="I487" s="340"/>
    </row>
    <row r="488" spans="1:9">
      <c r="A488" s="343" t="s">
        <v>3357</v>
      </c>
      <c r="B488" s="355" t="s">
        <v>3358</v>
      </c>
      <c r="C488" s="957">
        <v>0</v>
      </c>
      <c r="D488" s="1116">
        <v>0</v>
      </c>
      <c r="E488" s="947" t="e">
        <f t="shared" si="7"/>
        <v>#DIV/0!</v>
      </c>
      <c r="I488" s="340"/>
    </row>
    <row r="489" spans="1:9">
      <c r="A489" s="343" t="s">
        <v>3359</v>
      </c>
      <c r="B489" s="355" t="s">
        <v>3360</v>
      </c>
      <c r="C489" s="957">
        <v>0</v>
      </c>
      <c r="D489" s="1116">
        <v>0</v>
      </c>
      <c r="E489" s="947" t="e">
        <f t="shared" si="7"/>
        <v>#DIV/0!</v>
      </c>
      <c r="I489" s="340"/>
    </row>
    <row r="490" spans="1:9">
      <c r="A490" s="343" t="s">
        <v>3361</v>
      </c>
      <c r="B490" s="344" t="s">
        <v>3362</v>
      </c>
      <c r="C490" s="957">
        <v>0</v>
      </c>
      <c r="D490" s="1116">
        <v>1</v>
      </c>
      <c r="E490" s="947" t="e">
        <f t="shared" si="7"/>
        <v>#DIV/0!</v>
      </c>
      <c r="I490" s="340"/>
    </row>
    <row r="491" spans="1:9">
      <c r="A491" s="343" t="s">
        <v>3363</v>
      </c>
      <c r="B491" s="344" t="s">
        <v>3364</v>
      </c>
      <c r="C491" s="957">
        <v>5</v>
      </c>
      <c r="D491" s="1116">
        <v>4</v>
      </c>
      <c r="E491" s="947">
        <f t="shared" si="7"/>
        <v>80</v>
      </c>
      <c r="I491" s="340"/>
    </row>
    <row r="492" spans="1:9" ht="18.75">
      <c r="A492" s="341">
        <v>11</v>
      </c>
      <c r="B492" s="349" t="s">
        <v>3365</v>
      </c>
      <c r="C492" s="958"/>
      <c r="D492" s="958"/>
      <c r="E492" s="970"/>
      <c r="I492" s="340"/>
    </row>
    <row r="493" spans="1:9">
      <c r="A493" s="343" t="s">
        <v>3366</v>
      </c>
      <c r="B493" s="344" t="s">
        <v>3367</v>
      </c>
      <c r="C493" s="957">
        <v>0</v>
      </c>
      <c r="D493" s="1116">
        <v>0</v>
      </c>
      <c r="E493" s="947" t="e">
        <f t="shared" si="7"/>
        <v>#DIV/0!</v>
      </c>
      <c r="I493" s="340"/>
    </row>
    <row r="494" spans="1:9">
      <c r="A494" s="343" t="s">
        <v>3368</v>
      </c>
      <c r="B494" s="344" t="s">
        <v>3369</v>
      </c>
      <c r="C494" s="957">
        <v>0</v>
      </c>
      <c r="D494" s="1116">
        <v>0</v>
      </c>
      <c r="E494" s="947" t="e">
        <f t="shared" si="7"/>
        <v>#DIV/0!</v>
      </c>
      <c r="I494" s="340"/>
    </row>
    <row r="495" spans="1:9">
      <c r="A495" s="343" t="s">
        <v>3370</v>
      </c>
      <c r="B495" s="344" t="s">
        <v>3371</v>
      </c>
      <c r="C495" s="957">
        <v>1</v>
      </c>
      <c r="D495" s="1116">
        <v>0</v>
      </c>
      <c r="E495" s="947">
        <f t="shared" si="7"/>
        <v>0</v>
      </c>
      <c r="I495" s="340"/>
    </row>
    <row r="496" spans="1:9">
      <c r="A496" s="343" t="s">
        <v>3372</v>
      </c>
      <c r="B496" s="344" t="s">
        <v>3373</v>
      </c>
      <c r="C496" s="957">
        <v>0</v>
      </c>
      <c r="D496" s="1116">
        <v>0</v>
      </c>
      <c r="E496" s="947" t="e">
        <f t="shared" si="7"/>
        <v>#DIV/0!</v>
      </c>
      <c r="I496" s="340"/>
    </row>
    <row r="497" spans="1:9" ht="25.5">
      <c r="A497" s="343" t="s">
        <v>3374</v>
      </c>
      <c r="B497" s="344" t="s">
        <v>3375</v>
      </c>
      <c r="C497" s="957">
        <v>0</v>
      </c>
      <c r="D497" s="1116">
        <v>1</v>
      </c>
      <c r="E497" s="947" t="e">
        <f t="shared" si="7"/>
        <v>#DIV/0!</v>
      </c>
      <c r="I497" s="340"/>
    </row>
    <row r="498" spans="1:9" ht="25.5">
      <c r="A498" s="343" t="s">
        <v>3376</v>
      </c>
      <c r="B498" s="344" t="s">
        <v>1674</v>
      </c>
      <c r="C498" s="957">
        <v>0</v>
      </c>
      <c r="D498" s="1116">
        <v>0</v>
      </c>
      <c r="E498" s="947" t="e">
        <f t="shared" si="7"/>
        <v>#DIV/0!</v>
      </c>
      <c r="I498" s="340"/>
    </row>
    <row r="499" spans="1:9" ht="25.5">
      <c r="A499" s="343" t="s">
        <v>1675</v>
      </c>
      <c r="B499" s="344" t="s">
        <v>1676</v>
      </c>
      <c r="C499" s="957">
        <v>2</v>
      </c>
      <c r="D499" s="1116">
        <v>2</v>
      </c>
      <c r="E499" s="947">
        <f t="shared" si="7"/>
        <v>100</v>
      </c>
      <c r="I499" s="340"/>
    </row>
    <row r="500" spans="1:9">
      <c r="A500" s="343" t="s">
        <v>1677</v>
      </c>
      <c r="B500" s="344" t="s">
        <v>1678</v>
      </c>
      <c r="C500" s="957">
        <v>2</v>
      </c>
      <c r="D500" s="1116">
        <v>3</v>
      </c>
      <c r="E500" s="947">
        <f t="shared" si="7"/>
        <v>150</v>
      </c>
      <c r="I500" s="340"/>
    </row>
    <row r="501" spans="1:9">
      <c r="A501" s="343" t="s">
        <v>1679</v>
      </c>
      <c r="B501" s="344" t="s">
        <v>1680</v>
      </c>
      <c r="C501" s="957">
        <v>0</v>
      </c>
      <c r="D501" s="1116">
        <v>0</v>
      </c>
      <c r="E501" s="947" t="e">
        <f t="shared" si="7"/>
        <v>#DIV/0!</v>
      </c>
      <c r="I501" s="340"/>
    </row>
    <row r="502" spans="1:9">
      <c r="A502" s="343" t="s">
        <v>1681</v>
      </c>
      <c r="B502" s="344" t="s">
        <v>1682</v>
      </c>
      <c r="C502" s="957">
        <v>0</v>
      </c>
      <c r="D502" s="1116">
        <v>0</v>
      </c>
      <c r="E502" s="947" t="e">
        <f t="shared" si="7"/>
        <v>#DIV/0!</v>
      </c>
      <c r="I502" s="340"/>
    </row>
    <row r="503" spans="1:9">
      <c r="A503" s="343" t="s">
        <v>1683</v>
      </c>
      <c r="B503" s="344" t="s">
        <v>1684</v>
      </c>
      <c r="C503" s="957">
        <v>0</v>
      </c>
      <c r="D503" s="1116">
        <v>0</v>
      </c>
      <c r="E503" s="947" t="e">
        <f t="shared" si="7"/>
        <v>#DIV/0!</v>
      </c>
      <c r="I503" s="340"/>
    </row>
    <row r="504" spans="1:9">
      <c r="A504" s="343" t="s">
        <v>1685</v>
      </c>
      <c r="B504" s="344" t="s">
        <v>1686</v>
      </c>
      <c r="C504" s="957">
        <v>1</v>
      </c>
      <c r="D504" s="1116">
        <v>1</v>
      </c>
      <c r="E504" s="947">
        <f t="shared" si="7"/>
        <v>100</v>
      </c>
      <c r="I504" s="340"/>
    </row>
    <row r="505" spans="1:9">
      <c r="A505" s="343" t="s">
        <v>1687</v>
      </c>
      <c r="B505" s="344" t="s">
        <v>1688</v>
      </c>
      <c r="C505" s="957">
        <v>2</v>
      </c>
      <c r="D505" s="1116">
        <v>1</v>
      </c>
      <c r="E505" s="947">
        <f t="shared" si="7"/>
        <v>50</v>
      </c>
      <c r="I505" s="340"/>
    </row>
    <row r="506" spans="1:9">
      <c r="A506" s="343" t="s">
        <v>1689</v>
      </c>
      <c r="B506" s="344" t="s">
        <v>1690</v>
      </c>
      <c r="C506" s="957">
        <v>7</v>
      </c>
      <c r="D506" s="1116">
        <v>4</v>
      </c>
      <c r="E506" s="947">
        <f t="shared" si="7"/>
        <v>57.142857142857139</v>
      </c>
      <c r="I506" s="340"/>
    </row>
    <row r="507" spans="1:9">
      <c r="A507" s="343" t="s">
        <v>1691</v>
      </c>
      <c r="B507" s="344" t="s">
        <v>1692</v>
      </c>
      <c r="C507" s="957">
        <v>0</v>
      </c>
      <c r="D507" s="1116">
        <v>0</v>
      </c>
      <c r="E507" s="947" t="e">
        <f t="shared" si="7"/>
        <v>#DIV/0!</v>
      </c>
      <c r="I507" s="340"/>
    </row>
    <row r="508" spans="1:9">
      <c r="A508" s="343" t="s">
        <v>1693</v>
      </c>
      <c r="B508" s="344" t="s">
        <v>1694</v>
      </c>
      <c r="C508" s="957">
        <v>0</v>
      </c>
      <c r="D508" s="1116">
        <v>0</v>
      </c>
      <c r="E508" s="947" t="e">
        <f t="shared" si="7"/>
        <v>#DIV/0!</v>
      </c>
      <c r="I508" s="340"/>
    </row>
    <row r="509" spans="1:9">
      <c r="A509" s="343" t="s">
        <v>1695</v>
      </c>
      <c r="B509" s="344" t="s">
        <v>1696</v>
      </c>
      <c r="C509" s="957">
        <v>1</v>
      </c>
      <c r="D509" s="1116">
        <v>2</v>
      </c>
      <c r="E509" s="947">
        <f t="shared" si="7"/>
        <v>200</v>
      </c>
      <c r="I509" s="340"/>
    </row>
    <row r="510" spans="1:9">
      <c r="A510" s="343" t="s">
        <v>1697</v>
      </c>
      <c r="B510" s="344" t="s">
        <v>1698</v>
      </c>
      <c r="C510" s="957">
        <v>0</v>
      </c>
      <c r="D510" s="1116">
        <v>1</v>
      </c>
      <c r="E510" s="947" t="e">
        <f t="shared" si="7"/>
        <v>#DIV/0!</v>
      </c>
      <c r="I510" s="340"/>
    </row>
    <row r="511" spans="1:9">
      <c r="A511" s="343" t="s">
        <v>3589</v>
      </c>
      <c r="B511" s="344" t="s">
        <v>3590</v>
      </c>
      <c r="C511" s="957">
        <v>0</v>
      </c>
      <c r="D511" s="1116">
        <v>3</v>
      </c>
      <c r="E511" s="947" t="e">
        <f t="shared" si="7"/>
        <v>#DIV/0!</v>
      </c>
      <c r="I511" s="340"/>
    </row>
    <row r="512" spans="1:9">
      <c r="A512" s="343" t="s">
        <v>3591</v>
      </c>
      <c r="B512" s="344" t="s">
        <v>3592</v>
      </c>
      <c r="C512" s="957">
        <v>0</v>
      </c>
      <c r="D512" s="1116">
        <v>0</v>
      </c>
      <c r="E512" s="947" t="e">
        <f t="shared" si="7"/>
        <v>#DIV/0!</v>
      </c>
      <c r="I512" s="340"/>
    </row>
    <row r="513" spans="1:9">
      <c r="A513" s="343" t="s">
        <v>3593</v>
      </c>
      <c r="B513" s="344" t="s">
        <v>3594</v>
      </c>
      <c r="C513" s="957">
        <v>6</v>
      </c>
      <c r="D513" s="1116">
        <v>1</v>
      </c>
      <c r="E513" s="947">
        <f t="shared" si="7"/>
        <v>16.666666666666664</v>
      </c>
      <c r="I513" s="340"/>
    </row>
    <row r="514" spans="1:9">
      <c r="A514" s="343" t="s">
        <v>3595</v>
      </c>
      <c r="B514" s="344" t="s">
        <v>3596</v>
      </c>
      <c r="C514" s="957">
        <v>0</v>
      </c>
      <c r="D514" s="1116">
        <v>0</v>
      </c>
      <c r="E514" s="947" t="e">
        <f t="shared" si="7"/>
        <v>#DIV/0!</v>
      </c>
      <c r="I514" s="340"/>
    </row>
    <row r="515" spans="1:9">
      <c r="A515" s="343" t="s">
        <v>3597</v>
      </c>
      <c r="B515" s="344" t="s">
        <v>3598</v>
      </c>
      <c r="C515" s="957">
        <v>3</v>
      </c>
      <c r="D515" s="1116">
        <v>0</v>
      </c>
      <c r="E515" s="947">
        <f t="shared" si="7"/>
        <v>0</v>
      </c>
      <c r="I515" s="340"/>
    </row>
    <row r="516" spans="1:9">
      <c r="A516" s="343" t="s">
        <v>3599</v>
      </c>
      <c r="B516" s="344" t="s">
        <v>3600</v>
      </c>
      <c r="C516" s="957">
        <v>15</v>
      </c>
      <c r="D516" s="1116">
        <v>11</v>
      </c>
      <c r="E516" s="947">
        <f t="shared" si="7"/>
        <v>73.333333333333329</v>
      </c>
      <c r="I516" s="340"/>
    </row>
    <row r="517" spans="1:9">
      <c r="A517" s="343" t="s">
        <v>3601</v>
      </c>
      <c r="B517" s="344" t="s">
        <v>3602</v>
      </c>
      <c r="C517" s="957">
        <v>29</v>
      </c>
      <c r="D517" s="1116">
        <v>18</v>
      </c>
      <c r="E517" s="947">
        <f t="shared" si="7"/>
        <v>62.068965517241381</v>
      </c>
      <c r="I517" s="340"/>
    </row>
    <row r="518" spans="1:9">
      <c r="A518" s="343" t="s">
        <v>3603</v>
      </c>
      <c r="B518" s="344" t="s">
        <v>3604</v>
      </c>
      <c r="C518" s="957">
        <v>1307</v>
      </c>
      <c r="D518" s="1116">
        <v>2684</v>
      </c>
      <c r="E518" s="947">
        <f t="shared" si="7"/>
        <v>205.35577658760519</v>
      </c>
      <c r="I518" s="340"/>
    </row>
    <row r="519" spans="1:9">
      <c r="A519" s="343" t="s">
        <v>3605</v>
      </c>
      <c r="B519" s="344" t="s">
        <v>3606</v>
      </c>
      <c r="C519" s="957">
        <v>0</v>
      </c>
      <c r="D519" s="1116">
        <v>0</v>
      </c>
      <c r="E519" s="947" t="e">
        <f t="shared" si="7"/>
        <v>#DIV/0!</v>
      </c>
      <c r="I519" s="340"/>
    </row>
    <row r="520" spans="1:9">
      <c r="A520" s="343" t="s">
        <v>3607</v>
      </c>
      <c r="B520" s="344" t="s">
        <v>3608</v>
      </c>
      <c r="C520" s="957">
        <v>1</v>
      </c>
      <c r="D520" s="1116">
        <v>1</v>
      </c>
      <c r="E520" s="947">
        <f t="shared" si="7"/>
        <v>100</v>
      </c>
      <c r="I520" s="340"/>
    </row>
    <row r="521" spans="1:9">
      <c r="A521" s="343" t="s">
        <v>3609</v>
      </c>
      <c r="B521" s="344" t="s">
        <v>3610</v>
      </c>
      <c r="C521" s="957">
        <v>12</v>
      </c>
      <c r="D521" s="1116">
        <v>2</v>
      </c>
      <c r="E521" s="947">
        <f t="shared" si="7"/>
        <v>16.666666666666664</v>
      </c>
      <c r="I521" s="340"/>
    </row>
    <row r="522" spans="1:9">
      <c r="A522" s="343" t="s">
        <v>3611</v>
      </c>
      <c r="B522" s="344" t="s">
        <v>3612</v>
      </c>
      <c r="C522" s="957">
        <v>68</v>
      </c>
      <c r="D522" s="1116">
        <v>47</v>
      </c>
      <c r="E522" s="947">
        <f t="shared" si="7"/>
        <v>69.117647058823522</v>
      </c>
      <c r="I522" s="340"/>
    </row>
    <row r="523" spans="1:9">
      <c r="A523" s="343" t="s">
        <v>3613</v>
      </c>
      <c r="B523" s="344" t="s">
        <v>3614</v>
      </c>
      <c r="C523" s="957">
        <v>6</v>
      </c>
      <c r="D523" s="1116">
        <v>20</v>
      </c>
      <c r="E523" s="947">
        <f t="shared" ref="E523:E586" si="8">SUM(D523/C523*100)</f>
        <v>333.33333333333337</v>
      </c>
      <c r="I523" s="340"/>
    </row>
    <row r="524" spans="1:9">
      <c r="A524" s="343" t="s">
        <v>3615</v>
      </c>
      <c r="B524" s="344" t="s">
        <v>3616</v>
      </c>
      <c r="C524" s="957">
        <v>2</v>
      </c>
      <c r="D524" s="1116">
        <v>2</v>
      </c>
      <c r="E524" s="947">
        <f t="shared" si="8"/>
        <v>100</v>
      </c>
      <c r="I524" s="340"/>
    </row>
    <row r="525" spans="1:9">
      <c r="A525" s="343" t="s">
        <v>3617</v>
      </c>
      <c r="B525" s="344" t="s">
        <v>3618</v>
      </c>
      <c r="C525" s="957">
        <v>19</v>
      </c>
      <c r="D525" s="1116">
        <v>12</v>
      </c>
      <c r="E525" s="947">
        <f t="shared" si="8"/>
        <v>63.157894736842103</v>
      </c>
      <c r="I525" s="340"/>
    </row>
    <row r="526" spans="1:9">
      <c r="A526" s="343" t="s">
        <v>3619</v>
      </c>
      <c r="B526" s="344" t="s">
        <v>3620</v>
      </c>
      <c r="C526" s="957">
        <v>0</v>
      </c>
      <c r="D526" s="1116">
        <v>0</v>
      </c>
      <c r="E526" s="947" t="e">
        <f t="shared" si="8"/>
        <v>#DIV/0!</v>
      </c>
      <c r="I526" s="340"/>
    </row>
    <row r="527" spans="1:9">
      <c r="A527" s="343" t="s">
        <v>3621</v>
      </c>
      <c r="B527" s="344" t="s">
        <v>3622</v>
      </c>
      <c r="C527" s="957">
        <v>12</v>
      </c>
      <c r="D527" s="1116">
        <v>9</v>
      </c>
      <c r="E527" s="947">
        <f t="shared" si="8"/>
        <v>75</v>
      </c>
      <c r="I527" s="340"/>
    </row>
    <row r="528" spans="1:9">
      <c r="A528" s="343" t="s">
        <v>3623</v>
      </c>
      <c r="B528" s="344" t="s">
        <v>1733</v>
      </c>
      <c r="C528" s="957">
        <v>35</v>
      </c>
      <c r="D528" s="1116">
        <v>8</v>
      </c>
      <c r="E528" s="947">
        <f t="shared" si="8"/>
        <v>22.857142857142858</v>
      </c>
      <c r="I528" s="340"/>
    </row>
    <row r="529" spans="1:9">
      <c r="A529" s="343" t="s">
        <v>1734</v>
      </c>
      <c r="B529" s="344" t="s">
        <v>1735</v>
      </c>
      <c r="C529" s="957">
        <v>0</v>
      </c>
      <c r="D529" s="1116">
        <v>0</v>
      </c>
      <c r="E529" s="947" t="e">
        <f t="shared" si="8"/>
        <v>#DIV/0!</v>
      </c>
      <c r="I529" s="340"/>
    </row>
    <row r="530" spans="1:9" ht="18.75">
      <c r="A530" s="341">
        <v>12</v>
      </c>
      <c r="B530" s="349" t="s">
        <v>1736</v>
      </c>
      <c r="C530" s="956"/>
      <c r="D530" s="956"/>
      <c r="E530" s="970"/>
      <c r="I530" s="340"/>
    </row>
    <row r="531" spans="1:9">
      <c r="A531" s="343" t="s">
        <v>1737</v>
      </c>
      <c r="B531" s="355" t="s">
        <v>1738</v>
      </c>
      <c r="C531" s="957">
        <v>0</v>
      </c>
      <c r="D531" s="1116">
        <v>0</v>
      </c>
      <c r="E531" s="947" t="e">
        <f t="shared" si="8"/>
        <v>#DIV/0!</v>
      </c>
      <c r="I531" s="340"/>
    </row>
    <row r="532" spans="1:9">
      <c r="A532" s="343" t="s">
        <v>1739</v>
      </c>
      <c r="B532" s="355" t="s">
        <v>1740</v>
      </c>
      <c r="C532" s="957">
        <v>1</v>
      </c>
      <c r="D532" s="1116">
        <v>3</v>
      </c>
      <c r="E532" s="947">
        <f t="shared" si="8"/>
        <v>300</v>
      </c>
      <c r="I532" s="340"/>
    </row>
    <row r="533" spans="1:9">
      <c r="A533" s="343" t="s">
        <v>1741</v>
      </c>
      <c r="B533" s="344" t="s">
        <v>1742</v>
      </c>
      <c r="C533" s="957">
        <v>0</v>
      </c>
      <c r="D533" s="1116">
        <v>0</v>
      </c>
      <c r="E533" s="947" t="e">
        <f t="shared" si="8"/>
        <v>#DIV/0!</v>
      </c>
      <c r="I533" s="340"/>
    </row>
    <row r="534" spans="1:9">
      <c r="A534" s="343" t="s">
        <v>1743</v>
      </c>
      <c r="B534" s="344" t="s">
        <v>1744</v>
      </c>
      <c r="C534" s="957">
        <v>2</v>
      </c>
      <c r="D534" s="1116">
        <v>0</v>
      </c>
      <c r="E534" s="947">
        <f t="shared" si="8"/>
        <v>0</v>
      </c>
      <c r="I534" s="340"/>
    </row>
    <row r="535" spans="1:9">
      <c r="A535" s="343" t="s">
        <v>1745</v>
      </c>
      <c r="B535" s="344" t="s">
        <v>1746</v>
      </c>
      <c r="C535" s="957">
        <v>1</v>
      </c>
      <c r="D535" s="1116">
        <v>0</v>
      </c>
      <c r="E535" s="947">
        <f t="shared" si="8"/>
        <v>0</v>
      </c>
      <c r="I535" s="340"/>
    </row>
    <row r="536" spans="1:9">
      <c r="A536" s="343" t="s">
        <v>1747</v>
      </c>
      <c r="B536" s="344" t="s">
        <v>1748</v>
      </c>
      <c r="C536" s="957">
        <v>5</v>
      </c>
      <c r="D536" s="1116">
        <v>11</v>
      </c>
      <c r="E536" s="947">
        <f t="shared" si="8"/>
        <v>220.00000000000003</v>
      </c>
      <c r="I536" s="340"/>
    </row>
    <row r="537" spans="1:9">
      <c r="A537" s="343" t="s">
        <v>1749</v>
      </c>
      <c r="B537" s="344" t="s">
        <v>1750</v>
      </c>
      <c r="C537" s="957">
        <v>4</v>
      </c>
      <c r="D537" s="1116">
        <v>8</v>
      </c>
      <c r="E537" s="947">
        <f t="shared" si="8"/>
        <v>200</v>
      </c>
      <c r="I537" s="340"/>
    </row>
    <row r="538" spans="1:9">
      <c r="A538" s="343" t="s">
        <v>1751</v>
      </c>
      <c r="B538" s="344" t="s">
        <v>1752</v>
      </c>
      <c r="C538" s="957">
        <v>0</v>
      </c>
      <c r="D538" s="1116">
        <v>0</v>
      </c>
      <c r="E538" s="947" t="e">
        <f t="shared" si="8"/>
        <v>#DIV/0!</v>
      </c>
      <c r="I538" s="340"/>
    </row>
    <row r="539" spans="1:9">
      <c r="A539" s="343" t="s">
        <v>1753</v>
      </c>
      <c r="B539" s="344" t="s">
        <v>1754</v>
      </c>
      <c r="C539" s="957">
        <v>0</v>
      </c>
      <c r="D539" s="1116">
        <v>0</v>
      </c>
      <c r="E539" s="947" t="e">
        <f t="shared" si="8"/>
        <v>#DIV/0!</v>
      </c>
      <c r="I539" s="340"/>
    </row>
    <row r="540" spans="1:9">
      <c r="A540" s="343" t="s">
        <v>1755</v>
      </c>
      <c r="B540" s="344" t="s">
        <v>1756</v>
      </c>
      <c r="C540" s="957">
        <v>0</v>
      </c>
      <c r="D540" s="1116">
        <v>1</v>
      </c>
      <c r="E540" s="947" t="e">
        <f t="shared" si="8"/>
        <v>#DIV/0!</v>
      </c>
      <c r="I540" s="340"/>
    </row>
    <row r="541" spans="1:9">
      <c r="A541" s="343" t="s">
        <v>1757</v>
      </c>
      <c r="B541" s="344" t="s">
        <v>1758</v>
      </c>
      <c r="C541" s="957">
        <v>1</v>
      </c>
      <c r="D541" s="1116">
        <v>0</v>
      </c>
      <c r="E541" s="947">
        <f t="shared" si="8"/>
        <v>0</v>
      </c>
      <c r="I541" s="340"/>
    </row>
    <row r="542" spans="1:9">
      <c r="A542" s="343" t="s">
        <v>1759</v>
      </c>
      <c r="B542" s="344" t="s">
        <v>1760</v>
      </c>
      <c r="C542" s="957">
        <v>10</v>
      </c>
      <c r="D542" s="1116">
        <v>17</v>
      </c>
      <c r="E542" s="947">
        <f t="shared" si="8"/>
        <v>170</v>
      </c>
      <c r="I542" s="340"/>
    </row>
    <row r="543" spans="1:9">
      <c r="A543" s="343" t="s">
        <v>1761</v>
      </c>
      <c r="B543" s="355" t="s">
        <v>1762</v>
      </c>
      <c r="C543" s="957">
        <v>8</v>
      </c>
      <c r="D543" s="1116">
        <v>3</v>
      </c>
      <c r="E543" s="947">
        <f t="shared" si="8"/>
        <v>37.5</v>
      </c>
      <c r="I543" s="340"/>
    </row>
    <row r="544" spans="1:9">
      <c r="A544" s="343" t="s">
        <v>1763</v>
      </c>
      <c r="B544" s="344" t="s">
        <v>1764</v>
      </c>
      <c r="C544" s="957">
        <v>6</v>
      </c>
      <c r="D544" s="1116">
        <v>8</v>
      </c>
      <c r="E544" s="947">
        <f t="shared" si="8"/>
        <v>133.33333333333331</v>
      </c>
      <c r="I544" s="340"/>
    </row>
    <row r="545" spans="1:9">
      <c r="A545" s="343" t="s">
        <v>1765</v>
      </c>
      <c r="B545" s="344" t="s">
        <v>1766</v>
      </c>
      <c r="C545" s="957">
        <v>0</v>
      </c>
      <c r="D545" s="1116">
        <v>0</v>
      </c>
      <c r="E545" s="947" t="e">
        <f t="shared" si="8"/>
        <v>#DIV/0!</v>
      </c>
      <c r="I545" s="340"/>
    </row>
    <row r="546" spans="1:9">
      <c r="A546" s="343" t="s">
        <v>1767</v>
      </c>
      <c r="B546" s="344" t="s">
        <v>1768</v>
      </c>
      <c r="C546" s="957">
        <v>1</v>
      </c>
      <c r="D546" s="1116">
        <v>0</v>
      </c>
      <c r="E546" s="947">
        <f t="shared" si="8"/>
        <v>0</v>
      </c>
      <c r="I546" s="340"/>
    </row>
    <row r="547" spans="1:9" ht="18.75">
      <c r="A547" s="341">
        <v>13</v>
      </c>
      <c r="B547" s="349" t="s">
        <v>1769</v>
      </c>
      <c r="C547" s="958"/>
      <c r="D547" s="958"/>
      <c r="E547" s="970"/>
      <c r="I547" s="340"/>
    </row>
    <row r="548" spans="1:9">
      <c r="A548" s="343" t="s">
        <v>1770</v>
      </c>
      <c r="B548" s="344" t="s">
        <v>1771</v>
      </c>
      <c r="C548" s="957">
        <v>0</v>
      </c>
      <c r="D548" s="1116">
        <v>0</v>
      </c>
      <c r="E548" s="947" t="e">
        <f t="shared" si="8"/>
        <v>#DIV/0!</v>
      </c>
      <c r="I548" s="340"/>
    </row>
    <row r="549" spans="1:9">
      <c r="A549" s="343" t="s">
        <v>1772</v>
      </c>
      <c r="B549" s="344" t="s">
        <v>1773</v>
      </c>
      <c r="C549" s="957">
        <v>1</v>
      </c>
      <c r="D549" s="1116">
        <v>0</v>
      </c>
      <c r="E549" s="947">
        <f t="shared" si="8"/>
        <v>0</v>
      </c>
      <c r="I549" s="340"/>
    </row>
    <row r="550" spans="1:9">
      <c r="A550" s="343" t="s">
        <v>1774</v>
      </c>
      <c r="B550" s="344" t="s">
        <v>3660</v>
      </c>
      <c r="C550" s="957">
        <v>30</v>
      </c>
      <c r="D550" s="1116">
        <v>14</v>
      </c>
      <c r="E550" s="947">
        <f t="shared" si="8"/>
        <v>46.666666666666664</v>
      </c>
      <c r="I550" s="340"/>
    </row>
    <row r="551" spans="1:9" ht="25.5">
      <c r="A551" s="343" t="s">
        <v>3661</v>
      </c>
      <c r="B551" s="344" t="s">
        <v>3662</v>
      </c>
      <c r="C551" s="957">
        <v>0</v>
      </c>
      <c r="D551" s="1116">
        <v>0</v>
      </c>
      <c r="E551" s="947" t="e">
        <f t="shared" si="8"/>
        <v>#DIV/0!</v>
      </c>
      <c r="I551" s="340"/>
    </row>
    <row r="552" spans="1:9" ht="25.5">
      <c r="A552" s="343" t="s">
        <v>3663</v>
      </c>
      <c r="B552" s="344" t="s">
        <v>3664</v>
      </c>
      <c r="C552" s="957">
        <v>6</v>
      </c>
      <c r="D552" s="1116">
        <v>1</v>
      </c>
      <c r="E552" s="947">
        <f t="shared" si="8"/>
        <v>16.666666666666664</v>
      </c>
      <c r="I552" s="340"/>
    </row>
    <row r="553" spans="1:9">
      <c r="A553" s="343" t="s">
        <v>3665</v>
      </c>
      <c r="B553" s="344" t="s">
        <v>3666</v>
      </c>
      <c r="C553" s="957">
        <v>0</v>
      </c>
      <c r="D553" s="1116">
        <v>0</v>
      </c>
      <c r="E553" s="947" t="e">
        <f t="shared" si="8"/>
        <v>#DIV/0!</v>
      </c>
      <c r="I553" s="340"/>
    </row>
    <row r="554" spans="1:9">
      <c r="A554" s="343" t="s">
        <v>3667</v>
      </c>
      <c r="B554" s="344" t="s">
        <v>3668</v>
      </c>
      <c r="C554" s="957">
        <v>14</v>
      </c>
      <c r="D554" s="1116">
        <v>9</v>
      </c>
      <c r="E554" s="947">
        <f t="shared" si="8"/>
        <v>64.285714285714292</v>
      </c>
      <c r="I554" s="340"/>
    </row>
    <row r="555" spans="1:9">
      <c r="A555" s="343" t="s">
        <v>3669</v>
      </c>
      <c r="B555" s="344" t="s">
        <v>3670</v>
      </c>
      <c r="C555" s="957">
        <v>16</v>
      </c>
      <c r="D555" s="1116">
        <v>4</v>
      </c>
      <c r="E555" s="947">
        <f t="shared" si="8"/>
        <v>25</v>
      </c>
      <c r="I555" s="340"/>
    </row>
    <row r="556" spans="1:9">
      <c r="A556" s="343" t="s">
        <v>3671</v>
      </c>
      <c r="B556" s="344" t="s">
        <v>3672</v>
      </c>
      <c r="C556" s="957">
        <v>0</v>
      </c>
      <c r="D556" s="1116">
        <v>0</v>
      </c>
      <c r="E556" s="947" t="e">
        <f t="shared" si="8"/>
        <v>#DIV/0!</v>
      </c>
      <c r="I556" s="340"/>
    </row>
    <row r="557" spans="1:9">
      <c r="A557" s="343" t="s">
        <v>3673</v>
      </c>
      <c r="B557" s="344" t="s">
        <v>3674</v>
      </c>
      <c r="C557" s="957">
        <v>74</v>
      </c>
      <c r="D557" s="1116">
        <v>64</v>
      </c>
      <c r="E557" s="947">
        <f t="shared" si="8"/>
        <v>86.486486486486484</v>
      </c>
      <c r="I557" s="340"/>
    </row>
    <row r="558" spans="1:9">
      <c r="A558" s="343" t="s">
        <v>3675</v>
      </c>
      <c r="B558" s="344" t="s">
        <v>3676</v>
      </c>
      <c r="C558" s="957">
        <v>96</v>
      </c>
      <c r="D558" s="1116">
        <v>57</v>
      </c>
      <c r="E558" s="947">
        <f t="shared" si="8"/>
        <v>59.375</v>
      </c>
      <c r="I558" s="340"/>
    </row>
    <row r="559" spans="1:9">
      <c r="A559" s="343" t="s">
        <v>3677</v>
      </c>
      <c r="B559" s="344" t="s">
        <v>3678</v>
      </c>
      <c r="C559" s="957">
        <v>1</v>
      </c>
      <c r="D559" s="1116">
        <v>1</v>
      </c>
      <c r="E559" s="947">
        <f t="shared" si="8"/>
        <v>100</v>
      </c>
      <c r="I559" s="340"/>
    </row>
    <row r="560" spans="1:9">
      <c r="A560" s="348" t="s">
        <v>3679</v>
      </c>
      <c r="B560" s="355" t="s">
        <v>665</v>
      </c>
      <c r="C560" s="957">
        <v>0</v>
      </c>
      <c r="D560" s="1116">
        <v>0</v>
      </c>
      <c r="E560" s="947" t="e">
        <f t="shared" si="8"/>
        <v>#DIV/0!</v>
      </c>
      <c r="I560" s="340"/>
    </row>
    <row r="561" spans="1:9">
      <c r="A561" s="348" t="s">
        <v>666</v>
      </c>
      <c r="B561" s="355" t="s">
        <v>667</v>
      </c>
      <c r="C561" s="957">
        <v>2</v>
      </c>
      <c r="D561" s="1116">
        <v>4</v>
      </c>
      <c r="E561" s="947">
        <f t="shared" si="8"/>
        <v>200</v>
      </c>
      <c r="I561" s="340"/>
    </row>
    <row r="562" spans="1:9">
      <c r="A562" s="343" t="s">
        <v>668</v>
      </c>
      <c r="B562" s="344" t="s">
        <v>669</v>
      </c>
      <c r="C562" s="957">
        <v>0</v>
      </c>
      <c r="D562" s="1116">
        <v>0</v>
      </c>
      <c r="E562" s="947" t="e">
        <f t="shared" si="8"/>
        <v>#DIV/0!</v>
      </c>
      <c r="I562" s="340"/>
    </row>
    <row r="563" spans="1:9">
      <c r="A563" s="343" t="s">
        <v>670</v>
      </c>
      <c r="B563" s="344" t="s">
        <v>671</v>
      </c>
      <c r="C563" s="957">
        <v>6</v>
      </c>
      <c r="D563" s="1116">
        <v>1</v>
      </c>
      <c r="E563" s="947">
        <f t="shared" si="8"/>
        <v>16.666666666666664</v>
      </c>
      <c r="I563" s="340"/>
    </row>
    <row r="564" spans="1:9">
      <c r="A564" s="343" t="s">
        <v>672</v>
      </c>
      <c r="B564" s="344" t="s">
        <v>673</v>
      </c>
      <c r="C564" s="957">
        <v>2</v>
      </c>
      <c r="D564" s="1116">
        <v>3</v>
      </c>
      <c r="E564" s="947">
        <f t="shared" si="8"/>
        <v>150</v>
      </c>
      <c r="I564" s="340"/>
    </row>
    <row r="565" spans="1:9">
      <c r="A565" s="343" t="s">
        <v>674</v>
      </c>
      <c r="B565" s="355" t="s">
        <v>675</v>
      </c>
      <c r="C565" s="957">
        <v>45</v>
      </c>
      <c r="D565" s="1116">
        <v>21</v>
      </c>
      <c r="E565" s="947">
        <f t="shared" si="8"/>
        <v>46.666666666666664</v>
      </c>
      <c r="I565" s="340"/>
    </row>
    <row r="566" spans="1:9" ht="18.75">
      <c r="A566" s="341">
        <v>14</v>
      </c>
      <c r="B566" s="349" t="s">
        <v>676</v>
      </c>
      <c r="C566" s="958"/>
      <c r="D566" s="958"/>
      <c r="E566" s="970"/>
      <c r="I566" s="340"/>
    </row>
    <row r="567" spans="1:9">
      <c r="A567" s="343" t="s">
        <v>677</v>
      </c>
      <c r="B567" s="344" t="s">
        <v>678</v>
      </c>
      <c r="C567" s="957">
        <v>6</v>
      </c>
      <c r="D567" s="1116">
        <v>3</v>
      </c>
      <c r="E567" s="947">
        <f t="shared" si="8"/>
        <v>50</v>
      </c>
      <c r="I567" s="340"/>
    </row>
    <row r="568" spans="1:9">
      <c r="A568" s="343" t="s">
        <v>679</v>
      </c>
      <c r="B568" s="344" t="s">
        <v>680</v>
      </c>
      <c r="C568" s="957">
        <v>127</v>
      </c>
      <c r="D568" s="1116">
        <v>67</v>
      </c>
      <c r="E568" s="947">
        <f t="shared" si="8"/>
        <v>52.755905511811022</v>
      </c>
      <c r="I568" s="340"/>
    </row>
    <row r="569" spans="1:9">
      <c r="A569" s="343" t="s">
        <v>681</v>
      </c>
      <c r="B569" s="344" t="s">
        <v>682</v>
      </c>
      <c r="C569" s="957">
        <v>1</v>
      </c>
      <c r="D569" s="1116">
        <v>1</v>
      </c>
      <c r="E569" s="947">
        <f t="shared" si="8"/>
        <v>100</v>
      </c>
      <c r="I569" s="340"/>
    </row>
    <row r="570" spans="1:9">
      <c r="A570" s="343" t="s">
        <v>683</v>
      </c>
      <c r="B570" s="344" t="s">
        <v>684</v>
      </c>
      <c r="C570" s="957">
        <v>9</v>
      </c>
      <c r="D570" s="1116">
        <v>5</v>
      </c>
      <c r="E570" s="947">
        <f t="shared" si="8"/>
        <v>55.555555555555557</v>
      </c>
      <c r="I570" s="340"/>
    </row>
    <row r="571" spans="1:9">
      <c r="A571" s="343" t="s">
        <v>685</v>
      </c>
      <c r="B571" s="355" t="s">
        <v>686</v>
      </c>
      <c r="C571" s="957">
        <v>0</v>
      </c>
      <c r="D571" s="1116">
        <v>0</v>
      </c>
      <c r="E571" s="947" t="e">
        <f t="shared" si="8"/>
        <v>#DIV/0!</v>
      </c>
      <c r="I571" s="340"/>
    </row>
    <row r="572" spans="1:9">
      <c r="A572" s="343" t="s">
        <v>687</v>
      </c>
      <c r="B572" s="355" t="s">
        <v>688</v>
      </c>
      <c r="C572" s="957">
        <v>3</v>
      </c>
      <c r="D572" s="1116">
        <v>0</v>
      </c>
      <c r="E572" s="947">
        <f t="shared" si="8"/>
        <v>0</v>
      </c>
      <c r="I572" s="340"/>
    </row>
    <row r="573" spans="1:9" ht="25.5">
      <c r="A573" s="343" t="s">
        <v>689</v>
      </c>
      <c r="B573" s="355" t="s">
        <v>690</v>
      </c>
      <c r="C573" s="957">
        <v>0</v>
      </c>
      <c r="D573" s="1116">
        <v>0</v>
      </c>
      <c r="E573" s="947" t="e">
        <f t="shared" si="8"/>
        <v>#DIV/0!</v>
      </c>
      <c r="I573" s="340"/>
    </row>
    <row r="574" spans="1:9" ht="25.5">
      <c r="A574" s="343" t="s">
        <v>691</v>
      </c>
      <c r="B574" s="355" t="s">
        <v>692</v>
      </c>
      <c r="C574" s="957">
        <v>2</v>
      </c>
      <c r="D574" s="1116">
        <v>4</v>
      </c>
      <c r="E574" s="947">
        <f t="shared" si="8"/>
        <v>200</v>
      </c>
      <c r="I574" s="340"/>
    </row>
    <row r="575" spans="1:9">
      <c r="A575" s="343" t="s">
        <v>693</v>
      </c>
      <c r="B575" s="344" t="s">
        <v>694</v>
      </c>
      <c r="C575" s="957">
        <v>80</v>
      </c>
      <c r="D575" s="1116">
        <v>44</v>
      </c>
      <c r="E575" s="947">
        <f t="shared" si="8"/>
        <v>55.000000000000007</v>
      </c>
      <c r="I575" s="340"/>
    </row>
    <row r="576" spans="1:9">
      <c r="A576" s="348" t="s">
        <v>695</v>
      </c>
      <c r="B576" s="355" t="s">
        <v>696</v>
      </c>
      <c r="C576" s="957">
        <v>337</v>
      </c>
      <c r="D576" s="1116">
        <v>137</v>
      </c>
      <c r="E576" s="947">
        <f t="shared" si="8"/>
        <v>40.652818991097924</v>
      </c>
      <c r="I576" s="340"/>
    </row>
    <row r="577" spans="1:9">
      <c r="A577" s="348" t="s">
        <v>697</v>
      </c>
      <c r="B577" s="355" t="s">
        <v>698</v>
      </c>
      <c r="C577" s="957">
        <v>0</v>
      </c>
      <c r="D577" s="1116">
        <v>1</v>
      </c>
      <c r="E577" s="947" t="e">
        <f t="shared" si="8"/>
        <v>#DIV/0!</v>
      </c>
      <c r="I577" s="340"/>
    </row>
    <row r="578" spans="1:9">
      <c r="A578" s="348" t="s">
        <v>699</v>
      </c>
      <c r="B578" s="355" t="s">
        <v>700</v>
      </c>
      <c r="C578" s="957">
        <v>4</v>
      </c>
      <c r="D578" s="1116">
        <v>3</v>
      </c>
      <c r="E578" s="947">
        <f t="shared" si="8"/>
        <v>75</v>
      </c>
      <c r="I578" s="340"/>
    </row>
    <row r="579" spans="1:9">
      <c r="A579" s="348" t="s">
        <v>701</v>
      </c>
      <c r="B579" s="355" t="s">
        <v>702</v>
      </c>
      <c r="C579" s="957">
        <v>12</v>
      </c>
      <c r="D579" s="1116">
        <v>6</v>
      </c>
      <c r="E579" s="947">
        <f t="shared" si="8"/>
        <v>50</v>
      </c>
      <c r="I579" s="340"/>
    </row>
    <row r="580" spans="1:9">
      <c r="A580" s="348" t="s">
        <v>703</v>
      </c>
      <c r="B580" s="355" t="s">
        <v>704</v>
      </c>
      <c r="C580" s="957">
        <v>78</v>
      </c>
      <c r="D580" s="1116">
        <v>22</v>
      </c>
      <c r="E580" s="947">
        <f t="shared" si="8"/>
        <v>28.205128205128204</v>
      </c>
      <c r="I580" s="340"/>
    </row>
    <row r="581" spans="1:9" ht="18.75">
      <c r="A581" s="341">
        <v>15</v>
      </c>
      <c r="B581" s="349" t="s">
        <v>705</v>
      </c>
      <c r="C581" s="958"/>
      <c r="D581" s="958"/>
      <c r="E581" s="970"/>
      <c r="I581" s="340"/>
    </row>
    <row r="582" spans="1:9" ht="25.5">
      <c r="A582" s="343" t="s">
        <v>706</v>
      </c>
      <c r="B582" s="344" t="s">
        <v>1849</v>
      </c>
      <c r="C582" s="957">
        <v>0</v>
      </c>
      <c r="D582" s="1116">
        <v>0</v>
      </c>
      <c r="E582" s="947" t="e">
        <f t="shared" si="8"/>
        <v>#DIV/0!</v>
      </c>
      <c r="I582" s="340"/>
    </row>
    <row r="583" spans="1:9">
      <c r="A583" s="343" t="s">
        <v>1850</v>
      </c>
      <c r="B583" s="344" t="s">
        <v>1851</v>
      </c>
      <c r="C583" s="957">
        <v>0</v>
      </c>
      <c r="D583" s="1116">
        <v>0</v>
      </c>
      <c r="E583" s="947" t="e">
        <f t="shared" si="8"/>
        <v>#DIV/0!</v>
      </c>
      <c r="I583" s="340"/>
    </row>
    <row r="584" spans="1:9">
      <c r="A584" s="343" t="s">
        <v>1852</v>
      </c>
      <c r="B584" s="344" t="s">
        <v>1853</v>
      </c>
      <c r="C584" s="957">
        <v>0</v>
      </c>
      <c r="D584" s="1116">
        <v>0</v>
      </c>
      <c r="E584" s="947" t="e">
        <f t="shared" si="8"/>
        <v>#DIV/0!</v>
      </c>
      <c r="I584" s="340"/>
    </row>
    <row r="585" spans="1:9">
      <c r="A585" s="343" t="s">
        <v>1854</v>
      </c>
      <c r="B585" s="344" t="s">
        <v>1855</v>
      </c>
      <c r="C585" s="957">
        <v>0</v>
      </c>
      <c r="D585" s="1116">
        <v>0</v>
      </c>
      <c r="E585" s="947" t="e">
        <f t="shared" si="8"/>
        <v>#DIV/0!</v>
      </c>
      <c r="I585" s="340"/>
    </row>
    <row r="586" spans="1:9">
      <c r="A586" s="343" t="s">
        <v>1856</v>
      </c>
      <c r="B586" s="344" t="s">
        <v>1857</v>
      </c>
      <c r="C586" s="957">
        <v>0</v>
      </c>
      <c r="D586" s="1116">
        <v>0</v>
      </c>
      <c r="E586" s="947" t="e">
        <f t="shared" si="8"/>
        <v>#DIV/0!</v>
      </c>
      <c r="I586" s="340"/>
    </row>
    <row r="587" spans="1:9" ht="25.5">
      <c r="A587" s="343" t="s">
        <v>1858</v>
      </c>
      <c r="B587" s="344" t="s">
        <v>3722</v>
      </c>
      <c r="C587" s="957">
        <v>0</v>
      </c>
      <c r="D587" s="1116">
        <v>0</v>
      </c>
      <c r="E587" s="947" t="e">
        <f t="shared" ref="E587:E650" si="9">SUM(D587/C587*100)</f>
        <v>#DIV/0!</v>
      </c>
      <c r="I587" s="340"/>
    </row>
    <row r="588" spans="1:9" ht="25.5">
      <c r="A588" s="343" t="s">
        <v>3723</v>
      </c>
      <c r="B588" s="344" t="s">
        <v>3724</v>
      </c>
      <c r="C588" s="957">
        <v>0</v>
      </c>
      <c r="D588" s="1116">
        <v>0</v>
      </c>
      <c r="E588" s="947" t="e">
        <f t="shared" si="9"/>
        <v>#DIV/0!</v>
      </c>
      <c r="I588" s="340"/>
    </row>
    <row r="589" spans="1:9" ht="25.5">
      <c r="A589" s="343" t="s">
        <v>3725</v>
      </c>
      <c r="B589" s="344" t="s">
        <v>3726</v>
      </c>
      <c r="C589" s="957">
        <v>0</v>
      </c>
      <c r="D589" s="1116">
        <v>1</v>
      </c>
      <c r="E589" s="947" t="e">
        <f t="shared" si="9"/>
        <v>#DIV/0!</v>
      </c>
      <c r="I589" s="340"/>
    </row>
    <row r="590" spans="1:9" ht="25.5">
      <c r="A590" s="343" t="s">
        <v>3727</v>
      </c>
      <c r="B590" s="344" t="s">
        <v>3728</v>
      </c>
      <c r="C590" s="957">
        <v>0</v>
      </c>
      <c r="D590" s="1116">
        <v>0</v>
      </c>
      <c r="E590" s="947" t="e">
        <f t="shared" si="9"/>
        <v>#DIV/0!</v>
      </c>
      <c r="I590" s="340"/>
    </row>
    <row r="591" spans="1:9">
      <c r="A591" s="343" t="s">
        <v>3729</v>
      </c>
      <c r="B591" s="344" t="s">
        <v>3730</v>
      </c>
      <c r="C591" s="957">
        <v>0</v>
      </c>
      <c r="D591" s="1116">
        <v>0</v>
      </c>
      <c r="E591" s="947" t="e">
        <f t="shared" si="9"/>
        <v>#DIV/0!</v>
      </c>
      <c r="I591" s="340"/>
    </row>
    <row r="592" spans="1:9">
      <c r="A592" s="343" t="s">
        <v>3731</v>
      </c>
      <c r="B592" s="344" t="s">
        <v>3732</v>
      </c>
      <c r="C592" s="957">
        <v>0</v>
      </c>
      <c r="D592" s="1116">
        <v>0</v>
      </c>
      <c r="E592" s="947" t="e">
        <f t="shared" si="9"/>
        <v>#DIV/0!</v>
      </c>
      <c r="I592" s="340"/>
    </row>
    <row r="593" spans="1:9">
      <c r="A593" s="343" t="s">
        <v>3733</v>
      </c>
      <c r="B593" s="344" t="s">
        <v>1887</v>
      </c>
      <c r="C593" s="957">
        <v>0</v>
      </c>
      <c r="D593" s="1116">
        <v>0</v>
      </c>
      <c r="E593" s="947" t="e">
        <f t="shared" si="9"/>
        <v>#DIV/0!</v>
      </c>
      <c r="I593" s="340"/>
    </row>
    <row r="594" spans="1:9">
      <c r="A594" s="343" t="s">
        <v>1888</v>
      </c>
      <c r="B594" s="344" t="s">
        <v>1889</v>
      </c>
      <c r="C594" s="957">
        <v>0</v>
      </c>
      <c r="D594" s="1116">
        <v>0</v>
      </c>
      <c r="E594" s="947" t="e">
        <f t="shared" si="9"/>
        <v>#DIV/0!</v>
      </c>
      <c r="I594" s="340"/>
    </row>
    <row r="595" spans="1:9" ht="25.5">
      <c r="A595" s="343" t="s">
        <v>1890</v>
      </c>
      <c r="B595" s="344" t="s">
        <v>1891</v>
      </c>
      <c r="C595" s="957">
        <v>0</v>
      </c>
      <c r="D595" s="1116">
        <v>0</v>
      </c>
      <c r="E595" s="947" t="e">
        <f t="shared" si="9"/>
        <v>#DIV/0!</v>
      </c>
      <c r="I595" s="340"/>
    </row>
    <row r="596" spans="1:9" ht="25.5">
      <c r="A596" s="343" t="s">
        <v>1892</v>
      </c>
      <c r="B596" s="344" t="s">
        <v>1893</v>
      </c>
      <c r="C596" s="957">
        <v>0</v>
      </c>
      <c r="D596" s="1116">
        <v>0</v>
      </c>
      <c r="E596" s="947" t="e">
        <f t="shared" si="9"/>
        <v>#DIV/0!</v>
      </c>
      <c r="I596" s="340"/>
    </row>
    <row r="597" spans="1:9" ht="25.5">
      <c r="A597" s="343" t="s">
        <v>1894</v>
      </c>
      <c r="B597" s="344" t="s">
        <v>1895</v>
      </c>
      <c r="C597" s="957">
        <v>0</v>
      </c>
      <c r="D597" s="1116">
        <v>0</v>
      </c>
      <c r="E597" s="947" t="e">
        <f t="shared" si="9"/>
        <v>#DIV/0!</v>
      </c>
      <c r="I597" s="340"/>
    </row>
    <row r="598" spans="1:9" ht="25.5">
      <c r="A598" s="343" t="s">
        <v>1896</v>
      </c>
      <c r="B598" s="344" t="s">
        <v>1897</v>
      </c>
      <c r="C598" s="957">
        <v>0</v>
      </c>
      <c r="D598" s="1116">
        <v>0</v>
      </c>
      <c r="E598" s="947" t="e">
        <f t="shared" si="9"/>
        <v>#DIV/0!</v>
      </c>
      <c r="I598" s="340"/>
    </row>
    <row r="599" spans="1:9" ht="25.5">
      <c r="A599" s="343" t="s">
        <v>1898</v>
      </c>
      <c r="B599" s="344" t="s">
        <v>1899</v>
      </c>
      <c r="C599" s="957">
        <v>0</v>
      </c>
      <c r="D599" s="1116">
        <v>0</v>
      </c>
      <c r="E599" s="947" t="e">
        <f t="shared" si="9"/>
        <v>#DIV/0!</v>
      </c>
      <c r="I599" s="340"/>
    </row>
    <row r="600" spans="1:9" ht="25.5">
      <c r="A600" s="343" t="s">
        <v>1900</v>
      </c>
      <c r="B600" s="344" t="s">
        <v>1910</v>
      </c>
      <c r="C600" s="957">
        <v>0</v>
      </c>
      <c r="D600" s="1116">
        <v>0</v>
      </c>
      <c r="E600" s="947" t="e">
        <f t="shared" si="9"/>
        <v>#DIV/0!</v>
      </c>
      <c r="I600" s="340"/>
    </row>
    <row r="601" spans="1:9" ht="25.5">
      <c r="A601" s="343" t="s">
        <v>1911</v>
      </c>
      <c r="B601" s="344" t="s">
        <v>1912</v>
      </c>
      <c r="C601" s="957">
        <v>0</v>
      </c>
      <c r="D601" s="1116">
        <v>0</v>
      </c>
      <c r="E601" s="947" t="e">
        <f t="shared" si="9"/>
        <v>#DIV/0!</v>
      </c>
      <c r="I601" s="340"/>
    </row>
    <row r="602" spans="1:9" ht="25.5">
      <c r="A602" s="343" t="s">
        <v>1913</v>
      </c>
      <c r="B602" s="344" t="s">
        <v>783</v>
      </c>
      <c r="C602" s="957">
        <v>0</v>
      </c>
      <c r="D602" s="1116">
        <v>0</v>
      </c>
      <c r="E602" s="947" t="e">
        <f t="shared" si="9"/>
        <v>#DIV/0!</v>
      </c>
      <c r="I602" s="340"/>
    </row>
    <row r="603" spans="1:9" ht="25.5">
      <c r="A603" s="343" t="s">
        <v>784</v>
      </c>
      <c r="B603" s="344" t="s">
        <v>785</v>
      </c>
      <c r="C603" s="957">
        <v>0</v>
      </c>
      <c r="D603" s="1116">
        <v>1</v>
      </c>
      <c r="E603" s="947" t="e">
        <f t="shared" si="9"/>
        <v>#DIV/0!</v>
      </c>
      <c r="I603" s="340"/>
    </row>
    <row r="604" spans="1:9" ht="25.5">
      <c r="A604" s="343" t="s">
        <v>786</v>
      </c>
      <c r="B604" s="344" t="s">
        <v>787</v>
      </c>
      <c r="C604" s="957">
        <v>22</v>
      </c>
      <c r="D604" s="1116">
        <v>17</v>
      </c>
      <c r="E604" s="947">
        <f t="shared" si="9"/>
        <v>77.272727272727266</v>
      </c>
      <c r="I604" s="340"/>
    </row>
    <row r="605" spans="1:9" ht="25.5">
      <c r="A605" s="343" t="s">
        <v>788</v>
      </c>
      <c r="B605" s="344" t="s">
        <v>789</v>
      </c>
      <c r="C605" s="957">
        <v>239</v>
      </c>
      <c r="D605" s="1116">
        <v>90</v>
      </c>
      <c r="E605" s="947">
        <f t="shared" si="9"/>
        <v>37.656903765690373</v>
      </c>
      <c r="I605" s="340"/>
    </row>
    <row r="606" spans="1:9">
      <c r="A606" s="343" t="s">
        <v>790</v>
      </c>
      <c r="B606" s="344" t="s">
        <v>791</v>
      </c>
      <c r="C606" s="957">
        <v>262</v>
      </c>
      <c r="D606" s="1116">
        <v>126</v>
      </c>
      <c r="E606" s="947">
        <f t="shared" si="9"/>
        <v>48.091603053435115</v>
      </c>
      <c r="I606" s="340"/>
    </row>
    <row r="607" spans="1:9" ht="37.5">
      <c r="A607" s="341">
        <v>16</v>
      </c>
      <c r="B607" s="349" t="s">
        <v>792</v>
      </c>
      <c r="C607" s="958"/>
      <c r="D607" s="958"/>
      <c r="E607" s="970"/>
      <c r="I607" s="340"/>
    </row>
    <row r="608" spans="1:9">
      <c r="A608" s="343" t="s">
        <v>793</v>
      </c>
      <c r="B608" s="344" t="s">
        <v>794</v>
      </c>
      <c r="C608" s="957">
        <v>0</v>
      </c>
      <c r="D608" s="1116">
        <v>0</v>
      </c>
      <c r="E608" s="947" t="e">
        <f t="shared" si="9"/>
        <v>#DIV/0!</v>
      </c>
      <c r="I608" s="340"/>
    </row>
    <row r="609" spans="1:9" ht="25.5">
      <c r="A609" s="343" t="s">
        <v>795</v>
      </c>
      <c r="B609" s="344" t="s">
        <v>796</v>
      </c>
      <c r="C609" s="957">
        <v>3</v>
      </c>
      <c r="D609" s="1116">
        <v>2</v>
      </c>
      <c r="E609" s="947">
        <f t="shared" si="9"/>
        <v>66.666666666666657</v>
      </c>
      <c r="I609" s="340"/>
    </row>
    <row r="610" spans="1:9" ht="25.5">
      <c r="A610" s="343" t="s">
        <v>797</v>
      </c>
      <c r="B610" s="344" t="s">
        <v>2879</v>
      </c>
      <c r="C610" s="957">
        <v>3</v>
      </c>
      <c r="D610" s="1116">
        <v>8</v>
      </c>
      <c r="E610" s="947">
        <f t="shared" si="9"/>
        <v>266.66666666666663</v>
      </c>
      <c r="I610" s="340"/>
    </row>
    <row r="611" spans="1:9">
      <c r="A611" s="343" t="s">
        <v>2880</v>
      </c>
      <c r="B611" s="344" t="s">
        <v>2881</v>
      </c>
      <c r="C611" s="957">
        <v>0</v>
      </c>
      <c r="D611" s="1116">
        <v>1</v>
      </c>
      <c r="E611" s="947" t="e">
        <f t="shared" si="9"/>
        <v>#DIV/0!</v>
      </c>
      <c r="I611" s="340"/>
    </row>
    <row r="612" spans="1:9" ht="25.5">
      <c r="A612" s="343" t="s">
        <v>2882</v>
      </c>
      <c r="B612" s="344" t="s">
        <v>2883</v>
      </c>
      <c r="C612" s="957">
        <v>1</v>
      </c>
      <c r="D612" s="1116">
        <v>0</v>
      </c>
      <c r="E612" s="947">
        <f t="shared" si="9"/>
        <v>0</v>
      </c>
      <c r="I612" s="340"/>
    </row>
    <row r="613" spans="1:9" ht="25.5">
      <c r="A613" s="343" t="s">
        <v>2884</v>
      </c>
      <c r="B613" s="344" t="s">
        <v>2885</v>
      </c>
      <c r="C613" s="957">
        <v>6</v>
      </c>
      <c r="D613" s="1116">
        <v>5</v>
      </c>
      <c r="E613" s="947">
        <f t="shared" si="9"/>
        <v>83.333333333333343</v>
      </c>
      <c r="I613" s="340"/>
    </row>
    <row r="614" spans="1:9">
      <c r="A614" s="343" t="s">
        <v>2886</v>
      </c>
      <c r="B614" s="344" t="s">
        <v>2887</v>
      </c>
      <c r="C614" s="957">
        <v>24</v>
      </c>
      <c r="D614" s="1116">
        <v>12</v>
      </c>
      <c r="E614" s="947">
        <f t="shared" si="9"/>
        <v>50</v>
      </c>
      <c r="I614" s="340"/>
    </row>
    <row r="615" spans="1:9">
      <c r="A615" s="343" t="s">
        <v>2888</v>
      </c>
      <c r="B615" s="344" t="s">
        <v>2889</v>
      </c>
      <c r="C615" s="957">
        <v>143</v>
      </c>
      <c r="D615" s="1116">
        <v>83</v>
      </c>
      <c r="E615" s="947">
        <f t="shared" si="9"/>
        <v>58.04195804195804</v>
      </c>
      <c r="I615" s="340"/>
    </row>
    <row r="616" spans="1:9">
      <c r="A616" s="343" t="s">
        <v>2890</v>
      </c>
      <c r="B616" s="344" t="s">
        <v>2891</v>
      </c>
      <c r="C616" s="957">
        <v>33</v>
      </c>
      <c r="D616" s="1116">
        <v>12</v>
      </c>
      <c r="E616" s="947">
        <f t="shared" si="9"/>
        <v>36.363636363636367</v>
      </c>
      <c r="I616" s="340"/>
    </row>
    <row r="617" spans="1:9" ht="22.5">
      <c r="A617" s="356">
        <v>17</v>
      </c>
      <c r="B617" s="349" t="s">
        <v>2892</v>
      </c>
      <c r="C617" s="958"/>
      <c r="D617" s="958"/>
      <c r="E617" s="970"/>
      <c r="I617" s="340"/>
    </row>
    <row r="618" spans="1:9">
      <c r="A618" s="343" t="s">
        <v>2893</v>
      </c>
      <c r="B618" s="344" t="s">
        <v>2894</v>
      </c>
      <c r="C618" s="957">
        <v>0</v>
      </c>
      <c r="D618" s="1116">
        <v>0</v>
      </c>
      <c r="E618" s="947" t="e">
        <f t="shared" si="9"/>
        <v>#DIV/0!</v>
      </c>
      <c r="I618" s="340"/>
    </row>
    <row r="619" spans="1:9">
      <c r="A619" s="343" t="s">
        <v>2895</v>
      </c>
      <c r="B619" s="344" t="s">
        <v>2896</v>
      </c>
      <c r="C619" s="957">
        <v>0</v>
      </c>
      <c r="D619" s="1116">
        <v>0</v>
      </c>
      <c r="E619" s="947" t="e">
        <f t="shared" si="9"/>
        <v>#DIV/0!</v>
      </c>
      <c r="I619" s="340"/>
    </row>
    <row r="620" spans="1:9">
      <c r="A620" s="343" t="s">
        <v>2897</v>
      </c>
      <c r="B620" s="344" t="s">
        <v>2898</v>
      </c>
      <c r="C620" s="957">
        <v>0</v>
      </c>
      <c r="D620" s="1116">
        <v>0</v>
      </c>
      <c r="E620" s="947" t="e">
        <f t="shared" si="9"/>
        <v>#DIV/0!</v>
      </c>
      <c r="I620" s="340"/>
    </row>
    <row r="621" spans="1:9" ht="25.5">
      <c r="A621" s="343" t="s">
        <v>2899</v>
      </c>
      <c r="B621" s="344" t="s">
        <v>2900</v>
      </c>
      <c r="C621" s="957">
        <v>0</v>
      </c>
      <c r="D621" s="1116">
        <v>0</v>
      </c>
      <c r="E621" s="947" t="e">
        <f t="shared" si="9"/>
        <v>#DIV/0!</v>
      </c>
      <c r="I621" s="340"/>
    </row>
    <row r="622" spans="1:9">
      <c r="A622" s="343" t="s">
        <v>2901</v>
      </c>
      <c r="B622" s="344" t="s">
        <v>2902</v>
      </c>
      <c r="C622" s="957">
        <v>0</v>
      </c>
      <c r="D622" s="1116">
        <v>0</v>
      </c>
      <c r="E622" s="947" t="e">
        <f t="shared" si="9"/>
        <v>#DIV/0!</v>
      </c>
      <c r="I622" s="340"/>
    </row>
    <row r="623" spans="1:9">
      <c r="A623" s="343" t="s">
        <v>2903</v>
      </c>
      <c r="B623" s="344" t="s">
        <v>2904</v>
      </c>
      <c r="C623" s="957">
        <v>0</v>
      </c>
      <c r="D623" s="1116">
        <v>0</v>
      </c>
      <c r="E623" s="947" t="e">
        <f t="shared" si="9"/>
        <v>#DIV/0!</v>
      </c>
      <c r="I623" s="340"/>
    </row>
    <row r="624" spans="1:9">
      <c r="A624" s="343" t="s">
        <v>2905</v>
      </c>
      <c r="B624" s="344" t="s">
        <v>2906</v>
      </c>
      <c r="C624" s="957">
        <v>1</v>
      </c>
      <c r="D624" s="1116">
        <v>0</v>
      </c>
      <c r="E624" s="947">
        <f t="shared" si="9"/>
        <v>0</v>
      </c>
      <c r="I624" s="340"/>
    </row>
    <row r="625" spans="1:9" ht="25.5">
      <c r="A625" s="343" t="s">
        <v>2907</v>
      </c>
      <c r="B625" s="344" t="s">
        <v>2908</v>
      </c>
      <c r="C625" s="957">
        <v>0</v>
      </c>
      <c r="D625" s="1116">
        <v>0</v>
      </c>
      <c r="E625" s="947" t="e">
        <f t="shared" si="9"/>
        <v>#DIV/0!</v>
      </c>
      <c r="I625" s="340"/>
    </row>
    <row r="626" spans="1:9" ht="25.5">
      <c r="A626" s="343" t="s">
        <v>2909</v>
      </c>
      <c r="B626" s="344" t="s">
        <v>2910</v>
      </c>
      <c r="C626" s="957">
        <v>0</v>
      </c>
      <c r="D626" s="1116">
        <v>0</v>
      </c>
      <c r="E626" s="947" t="e">
        <f t="shared" si="9"/>
        <v>#DIV/0!</v>
      </c>
      <c r="I626" s="340"/>
    </row>
    <row r="627" spans="1:9">
      <c r="A627" s="343" t="s">
        <v>2911</v>
      </c>
      <c r="B627" s="344" t="s">
        <v>2912</v>
      </c>
      <c r="C627" s="957">
        <v>0</v>
      </c>
      <c r="D627" s="1116">
        <v>0</v>
      </c>
      <c r="E627" s="947" t="e">
        <f t="shared" si="9"/>
        <v>#DIV/0!</v>
      </c>
      <c r="I627" s="340"/>
    </row>
    <row r="628" spans="1:9">
      <c r="A628" s="343" t="s">
        <v>2913</v>
      </c>
      <c r="B628" s="344" t="s">
        <v>2914</v>
      </c>
      <c r="C628" s="957">
        <v>0</v>
      </c>
      <c r="D628" s="1116">
        <v>1</v>
      </c>
      <c r="E628" s="947" t="e">
        <f t="shared" si="9"/>
        <v>#DIV/0!</v>
      </c>
      <c r="I628" s="340"/>
    </row>
    <row r="629" spans="1:9">
      <c r="A629" s="343" t="s">
        <v>2915</v>
      </c>
      <c r="B629" s="344" t="s">
        <v>2916</v>
      </c>
      <c r="C629" s="957">
        <v>0</v>
      </c>
      <c r="D629" s="1116">
        <v>0</v>
      </c>
      <c r="E629" s="947" t="e">
        <f t="shared" si="9"/>
        <v>#DIV/0!</v>
      </c>
      <c r="I629" s="340"/>
    </row>
    <row r="630" spans="1:9">
      <c r="A630" s="343" t="s">
        <v>2917</v>
      </c>
      <c r="B630" s="344" t="s">
        <v>2918</v>
      </c>
      <c r="C630" s="957">
        <v>1</v>
      </c>
      <c r="D630" s="1116">
        <v>4</v>
      </c>
      <c r="E630" s="947">
        <f t="shared" si="9"/>
        <v>400</v>
      </c>
      <c r="I630" s="340"/>
    </row>
    <row r="631" spans="1:9">
      <c r="A631" s="343" t="s">
        <v>2919</v>
      </c>
      <c r="B631" s="344" t="s">
        <v>2920</v>
      </c>
      <c r="C631" s="957">
        <v>2</v>
      </c>
      <c r="D631" s="1116">
        <v>0</v>
      </c>
      <c r="E631" s="947">
        <f t="shared" si="9"/>
        <v>0</v>
      </c>
      <c r="I631" s="340"/>
    </row>
    <row r="632" spans="1:9">
      <c r="A632" s="343" t="s">
        <v>2921</v>
      </c>
      <c r="B632" s="344" t="s">
        <v>2922</v>
      </c>
      <c r="C632" s="957">
        <v>0</v>
      </c>
      <c r="D632" s="1116">
        <v>0</v>
      </c>
      <c r="E632" s="947" t="e">
        <f t="shared" si="9"/>
        <v>#DIV/0!</v>
      </c>
      <c r="I632" s="340"/>
    </row>
    <row r="633" spans="1:9">
      <c r="A633" s="343" t="s">
        <v>2923</v>
      </c>
      <c r="B633" s="344" t="s">
        <v>2924</v>
      </c>
      <c r="C633" s="957">
        <v>4</v>
      </c>
      <c r="D633" s="1116">
        <v>0</v>
      </c>
      <c r="E633" s="947">
        <f t="shared" si="9"/>
        <v>0</v>
      </c>
      <c r="I633" s="340"/>
    </row>
    <row r="634" spans="1:9">
      <c r="A634" s="343" t="s">
        <v>2925</v>
      </c>
      <c r="B634" s="344" t="s">
        <v>2926</v>
      </c>
      <c r="C634" s="957">
        <v>1475</v>
      </c>
      <c r="D634" s="1116">
        <v>731</v>
      </c>
      <c r="E634" s="947">
        <f t="shared" si="9"/>
        <v>49.559322033898304</v>
      </c>
      <c r="I634" s="340"/>
    </row>
    <row r="635" spans="1:9">
      <c r="A635" s="343" t="s">
        <v>2927</v>
      </c>
      <c r="B635" s="344" t="s">
        <v>2928</v>
      </c>
      <c r="C635" s="957">
        <v>0</v>
      </c>
      <c r="D635" s="1116">
        <v>0</v>
      </c>
      <c r="E635" s="947" t="e">
        <f t="shared" si="9"/>
        <v>#DIV/0!</v>
      </c>
      <c r="I635" s="340"/>
    </row>
    <row r="636" spans="1:9" ht="18.75">
      <c r="A636" s="341">
        <v>18</v>
      </c>
      <c r="B636" s="349" t="s">
        <v>2929</v>
      </c>
      <c r="C636" s="956"/>
      <c r="D636" s="956"/>
      <c r="E636" s="970"/>
      <c r="I636" s="340"/>
    </row>
    <row r="637" spans="1:9">
      <c r="A637" s="343" t="s">
        <v>2930</v>
      </c>
      <c r="B637" s="344" t="s">
        <v>2931</v>
      </c>
      <c r="C637" s="957">
        <v>0</v>
      </c>
      <c r="D637" s="1116">
        <v>0</v>
      </c>
      <c r="E637" s="947" t="e">
        <f t="shared" si="9"/>
        <v>#DIV/0!</v>
      </c>
      <c r="I637" s="340"/>
    </row>
    <row r="638" spans="1:9">
      <c r="A638" s="343" t="s">
        <v>2932</v>
      </c>
      <c r="B638" s="344" t="s">
        <v>2933</v>
      </c>
      <c r="C638" s="957">
        <v>0</v>
      </c>
      <c r="D638" s="1116">
        <v>0</v>
      </c>
      <c r="E638" s="947" t="e">
        <f t="shared" si="9"/>
        <v>#DIV/0!</v>
      </c>
      <c r="I638" s="340"/>
    </row>
    <row r="639" spans="1:9">
      <c r="A639" s="343" t="s">
        <v>2934</v>
      </c>
      <c r="B639" s="344" t="s">
        <v>2935</v>
      </c>
      <c r="C639" s="957">
        <v>0</v>
      </c>
      <c r="D639" s="1116">
        <v>0</v>
      </c>
      <c r="E639" s="947" t="e">
        <f t="shared" si="9"/>
        <v>#DIV/0!</v>
      </c>
      <c r="I639" s="340"/>
    </row>
    <row r="640" spans="1:9">
      <c r="A640" s="343" t="s">
        <v>2936</v>
      </c>
      <c r="B640" s="344" t="s">
        <v>2937</v>
      </c>
      <c r="C640" s="957">
        <v>0</v>
      </c>
      <c r="D640" s="1116">
        <v>0</v>
      </c>
      <c r="E640" s="947" t="e">
        <f t="shared" si="9"/>
        <v>#DIV/0!</v>
      </c>
      <c r="I640" s="340"/>
    </row>
    <row r="641" spans="1:9">
      <c r="A641" s="343" t="s">
        <v>2938</v>
      </c>
      <c r="B641" s="344" t="s">
        <v>2939</v>
      </c>
      <c r="C641" s="957">
        <v>1</v>
      </c>
      <c r="D641" s="1116">
        <v>0</v>
      </c>
      <c r="E641" s="947">
        <f t="shared" si="9"/>
        <v>0</v>
      </c>
      <c r="I641" s="340"/>
    </row>
    <row r="642" spans="1:9">
      <c r="A642" s="343" t="s">
        <v>2940</v>
      </c>
      <c r="B642" s="344" t="s">
        <v>2941</v>
      </c>
      <c r="C642" s="957">
        <v>0</v>
      </c>
      <c r="D642" s="1116">
        <v>0</v>
      </c>
      <c r="E642" s="947" t="e">
        <f t="shared" si="9"/>
        <v>#DIV/0!</v>
      </c>
      <c r="I642" s="340"/>
    </row>
    <row r="643" spans="1:9">
      <c r="A643" s="343" t="s">
        <v>2942</v>
      </c>
      <c r="B643" s="344" t="s">
        <v>2943</v>
      </c>
      <c r="C643" s="957">
        <v>0</v>
      </c>
      <c r="D643" s="1116">
        <v>0</v>
      </c>
      <c r="E643" s="947" t="e">
        <f t="shared" si="9"/>
        <v>#DIV/0!</v>
      </c>
      <c r="I643" s="340"/>
    </row>
    <row r="644" spans="1:9">
      <c r="A644" s="343" t="s">
        <v>2944</v>
      </c>
      <c r="B644" s="344" t="s">
        <v>2945</v>
      </c>
      <c r="C644" s="957">
        <v>0</v>
      </c>
      <c r="D644" s="1116">
        <v>0</v>
      </c>
      <c r="E644" s="947" t="e">
        <f t="shared" si="9"/>
        <v>#DIV/0!</v>
      </c>
      <c r="I644" s="340"/>
    </row>
    <row r="645" spans="1:9">
      <c r="A645" s="343" t="s">
        <v>2946</v>
      </c>
      <c r="B645" s="344" t="s">
        <v>2947</v>
      </c>
      <c r="C645" s="957">
        <v>0</v>
      </c>
      <c r="D645" s="1116">
        <v>1</v>
      </c>
      <c r="E645" s="947" t="e">
        <f t="shared" si="9"/>
        <v>#DIV/0!</v>
      </c>
      <c r="I645" s="340"/>
    </row>
    <row r="646" spans="1:9">
      <c r="A646" s="343" t="s">
        <v>2948</v>
      </c>
      <c r="B646" s="344" t="s">
        <v>2949</v>
      </c>
      <c r="C646" s="957">
        <v>4</v>
      </c>
      <c r="D646" s="1116">
        <v>3</v>
      </c>
      <c r="E646" s="947">
        <f t="shared" si="9"/>
        <v>75</v>
      </c>
      <c r="I646" s="340"/>
    </row>
    <row r="647" spans="1:9" ht="25.5">
      <c r="A647" s="343" t="s">
        <v>2950</v>
      </c>
      <c r="B647" s="344" t="s">
        <v>2951</v>
      </c>
      <c r="C647" s="957">
        <v>0</v>
      </c>
      <c r="D647" s="1116">
        <v>0</v>
      </c>
      <c r="E647" s="947" t="e">
        <f t="shared" si="9"/>
        <v>#DIV/0!</v>
      </c>
      <c r="I647" s="340"/>
    </row>
    <row r="648" spans="1:9" ht="25.5">
      <c r="A648" s="343" t="s">
        <v>2952</v>
      </c>
      <c r="B648" s="344" t="s">
        <v>2953</v>
      </c>
      <c r="C648" s="957">
        <v>2</v>
      </c>
      <c r="D648" s="1116">
        <v>0</v>
      </c>
      <c r="E648" s="947">
        <f t="shared" si="9"/>
        <v>0</v>
      </c>
      <c r="I648" s="340"/>
    </row>
    <row r="649" spans="1:9">
      <c r="A649" s="343" t="s">
        <v>2954</v>
      </c>
      <c r="B649" s="344" t="s">
        <v>2955</v>
      </c>
      <c r="C649" s="957">
        <v>3</v>
      </c>
      <c r="D649" s="1116">
        <v>0</v>
      </c>
      <c r="E649" s="947">
        <f t="shared" si="9"/>
        <v>0</v>
      </c>
      <c r="I649" s="340"/>
    </row>
    <row r="650" spans="1:9">
      <c r="A650" s="343" t="s">
        <v>2956</v>
      </c>
      <c r="B650" s="344" t="s">
        <v>2957</v>
      </c>
      <c r="C650" s="957">
        <v>3</v>
      </c>
      <c r="D650" s="1116">
        <v>1</v>
      </c>
      <c r="E650" s="947">
        <f t="shared" si="9"/>
        <v>33.333333333333329</v>
      </c>
      <c r="I650" s="340"/>
    </row>
    <row r="651" spans="1:9">
      <c r="A651" s="343" t="s">
        <v>2958</v>
      </c>
      <c r="B651" s="344" t="s">
        <v>2959</v>
      </c>
      <c r="C651" s="957">
        <v>64</v>
      </c>
      <c r="D651" s="1116">
        <v>18</v>
      </c>
      <c r="E651" s="947">
        <f t="shared" ref="E651:E714" si="10">SUM(D651/C651*100)</f>
        <v>28.125</v>
      </c>
      <c r="I651" s="340"/>
    </row>
    <row r="652" spans="1:9">
      <c r="A652" s="343" t="s">
        <v>2960</v>
      </c>
      <c r="B652" s="344" t="s">
        <v>2961</v>
      </c>
      <c r="C652" s="957">
        <v>0</v>
      </c>
      <c r="D652" s="1116">
        <v>0</v>
      </c>
      <c r="E652" s="947" t="e">
        <f t="shared" si="10"/>
        <v>#DIV/0!</v>
      </c>
      <c r="I652" s="340"/>
    </row>
    <row r="653" spans="1:9">
      <c r="A653" s="343" t="s">
        <v>2962</v>
      </c>
      <c r="B653" s="344" t="s">
        <v>2963</v>
      </c>
      <c r="C653" s="957">
        <v>7</v>
      </c>
      <c r="D653" s="1116">
        <v>5</v>
      </c>
      <c r="E653" s="947">
        <f t="shared" si="10"/>
        <v>71.428571428571431</v>
      </c>
      <c r="I653" s="340"/>
    </row>
    <row r="654" spans="1:9">
      <c r="A654" s="343" t="s">
        <v>2964</v>
      </c>
      <c r="B654" s="344" t="s">
        <v>2965</v>
      </c>
      <c r="C654" s="957">
        <v>2</v>
      </c>
      <c r="D654" s="1116">
        <v>2</v>
      </c>
      <c r="E654" s="947">
        <f t="shared" si="10"/>
        <v>100</v>
      </c>
      <c r="I654" s="340"/>
    </row>
    <row r="655" spans="1:9" ht="18.75">
      <c r="A655" s="341">
        <v>19</v>
      </c>
      <c r="B655" s="349" t="s">
        <v>2966</v>
      </c>
      <c r="C655" s="956"/>
      <c r="D655" s="956"/>
      <c r="E655" s="970"/>
      <c r="I655" s="340"/>
    </row>
    <row r="656" spans="1:9">
      <c r="A656" s="343" t="s">
        <v>2967</v>
      </c>
      <c r="B656" s="355" t="s">
        <v>2968</v>
      </c>
      <c r="C656" s="957">
        <v>0</v>
      </c>
      <c r="D656" s="1116">
        <v>0</v>
      </c>
      <c r="E656" s="947" t="e">
        <f t="shared" si="10"/>
        <v>#DIV/0!</v>
      </c>
      <c r="I656" s="340"/>
    </row>
    <row r="657" spans="1:9">
      <c r="A657" s="343" t="s">
        <v>2969</v>
      </c>
      <c r="B657" s="355" t="s">
        <v>2970</v>
      </c>
      <c r="C657" s="957">
        <v>0</v>
      </c>
      <c r="D657" s="1116">
        <v>0</v>
      </c>
      <c r="E657" s="947" t="e">
        <f t="shared" si="10"/>
        <v>#DIV/0!</v>
      </c>
      <c r="I657" s="340"/>
    </row>
    <row r="658" spans="1:9">
      <c r="A658" s="343" t="s">
        <v>2971</v>
      </c>
      <c r="B658" s="355" t="s">
        <v>2972</v>
      </c>
      <c r="C658" s="957">
        <v>21</v>
      </c>
      <c r="D658" s="1116">
        <v>9</v>
      </c>
      <c r="E658" s="947">
        <f t="shared" si="10"/>
        <v>42.857142857142854</v>
      </c>
      <c r="I658" s="340"/>
    </row>
    <row r="659" spans="1:9">
      <c r="A659" s="343" t="s">
        <v>2973</v>
      </c>
      <c r="B659" s="355" t="s">
        <v>2974</v>
      </c>
      <c r="C659" s="957">
        <v>0</v>
      </c>
      <c r="D659" s="1116">
        <v>1</v>
      </c>
      <c r="E659" s="947" t="e">
        <f t="shared" si="10"/>
        <v>#DIV/0!</v>
      </c>
      <c r="I659" s="340"/>
    </row>
    <row r="660" spans="1:9">
      <c r="A660" s="343" t="s">
        <v>2975</v>
      </c>
      <c r="B660" s="355" t="s">
        <v>2976</v>
      </c>
      <c r="C660" s="957">
        <v>87</v>
      </c>
      <c r="D660" s="1116">
        <v>35</v>
      </c>
      <c r="E660" s="947">
        <f t="shared" si="10"/>
        <v>40.229885057471265</v>
      </c>
      <c r="I660" s="340"/>
    </row>
    <row r="661" spans="1:9">
      <c r="A661" s="343" t="s">
        <v>2977</v>
      </c>
      <c r="B661" s="355" t="s">
        <v>2978</v>
      </c>
      <c r="C661" s="957">
        <v>41</v>
      </c>
      <c r="D661" s="1116">
        <v>27</v>
      </c>
      <c r="E661" s="947">
        <f t="shared" si="10"/>
        <v>65.853658536585371</v>
      </c>
      <c r="I661" s="340"/>
    </row>
    <row r="662" spans="1:9">
      <c r="A662" s="343" t="s">
        <v>2979</v>
      </c>
      <c r="B662" s="355" t="s">
        <v>2980</v>
      </c>
      <c r="C662" s="957">
        <v>14</v>
      </c>
      <c r="D662" s="1116">
        <v>9</v>
      </c>
      <c r="E662" s="947">
        <f t="shared" si="10"/>
        <v>64.285714285714292</v>
      </c>
      <c r="I662" s="340"/>
    </row>
    <row r="663" spans="1:9">
      <c r="A663" s="343" t="s">
        <v>2981</v>
      </c>
      <c r="B663" s="355" t="s">
        <v>2982</v>
      </c>
      <c r="C663" s="957">
        <v>5</v>
      </c>
      <c r="D663" s="1116">
        <v>2</v>
      </c>
      <c r="E663" s="947">
        <f t="shared" si="10"/>
        <v>40</v>
      </c>
      <c r="I663" s="340"/>
    </row>
    <row r="664" spans="1:9">
      <c r="A664" s="343" t="s">
        <v>2983</v>
      </c>
      <c r="B664" s="355" t="s">
        <v>2984</v>
      </c>
      <c r="C664" s="957">
        <v>0</v>
      </c>
      <c r="D664" s="1116">
        <v>0</v>
      </c>
      <c r="E664" s="947" t="e">
        <f t="shared" si="10"/>
        <v>#DIV/0!</v>
      </c>
      <c r="I664" s="340"/>
    </row>
    <row r="665" spans="1:9">
      <c r="A665" s="343" t="s">
        <v>2985</v>
      </c>
      <c r="B665" s="355" t="s">
        <v>2986</v>
      </c>
      <c r="C665" s="957">
        <v>7</v>
      </c>
      <c r="D665" s="1116">
        <v>2</v>
      </c>
      <c r="E665" s="947">
        <f t="shared" si="10"/>
        <v>28.571428571428569</v>
      </c>
      <c r="I665" s="340"/>
    </row>
    <row r="666" spans="1:9">
      <c r="A666" s="343" t="s">
        <v>2987</v>
      </c>
      <c r="B666" s="355" t="s">
        <v>2988</v>
      </c>
      <c r="C666" s="957">
        <v>0</v>
      </c>
      <c r="D666" s="1116">
        <v>0</v>
      </c>
      <c r="E666" s="947" t="e">
        <f t="shared" si="10"/>
        <v>#DIV/0!</v>
      </c>
      <c r="I666" s="340"/>
    </row>
    <row r="667" spans="1:9" ht="37.5">
      <c r="A667" s="341">
        <v>20</v>
      </c>
      <c r="B667" s="349" t="s">
        <v>2989</v>
      </c>
      <c r="C667" s="956"/>
      <c r="D667" s="956"/>
      <c r="E667" s="970"/>
      <c r="I667" s="340"/>
    </row>
    <row r="668" spans="1:9">
      <c r="A668" s="343" t="s">
        <v>2990</v>
      </c>
      <c r="B668" s="344" t="s">
        <v>2991</v>
      </c>
      <c r="C668" s="957">
        <v>0</v>
      </c>
      <c r="D668" s="1116">
        <v>0</v>
      </c>
      <c r="E668" s="947" t="e">
        <f t="shared" si="10"/>
        <v>#DIV/0!</v>
      </c>
      <c r="I668" s="340"/>
    </row>
    <row r="669" spans="1:9">
      <c r="A669" s="343" t="s">
        <v>2992</v>
      </c>
      <c r="B669" s="344" t="s">
        <v>2993</v>
      </c>
      <c r="C669" s="957">
        <v>0</v>
      </c>
      <c r="D669" s="1116">
        <v>0</v>
      </c>
      <c r="E669" s="947" t="e">
        <f t="shared" si="10"/>
        <v>#DIV/0!</v>
      </c>
      <c r="I669" s="340"/>
    </row>
    <row r="670" spans="1:9">
      <c r="A670" s="343" t="s">
        <v>2994</v>
      </c>
      <c r="B670" s="344" t="s">
        <v>2995</v>
      </c>
      <c r="C670" s="957">
        <v>25</v>
      </c>
      <c r="D670" s="1116">
        <v>13</v>
      </c>
      <c r="E670" s="947">
        <f t="shared" si="10"/>
        <v>52</v>
      </c>
      <c r="I670" s="340"/>
    </row>
    <row r="671" spans="1:9">
      <c r="A671" s="343" t="s">
        <v>2996</v>
      </c>
      <c r="B671" s="344" t="s">
        <v>2997</v>
      </c>
      <c r="C671" s="957">
        <v>0</v>
      </c>
      <c r="D671" s="1116">
        <v>0</v>
      </c>
      <c r="E671" s="947" t="e">
        <f t="shared" si="10"/>
        <v>#DIV/0!</v>
      </c>
      <c r="I671" s="340"/>
    </row>
    <row r="672" spans="1:9">
      <c r="A672" s="343" t="s">
        <v>2998</v>
      </c>
      <c r="B672" s="344" t="s">
        <v>2999</v>
      </c>
      <c r="C672" s="957">
        <v>2</v>
      </c>
      <c r="D672" s="1116">
        <v>0</v>
      </c>
      <c r="E672" s="947">
        <f t="shared" si="10"/>
        <v>0</v>
      </c>
      <c r="I672" s="340"/>
    </row>
    <row r="673" spans="1:9">
      <c r="A673" s="343" t="s">
        <v>3000</v>
      </c>
      <c r="B673" s="344" t="s">
        <v>3001</v>
      </c>
      <c r="C673" s="957">
        <v>2</v>
      </c>
      <c r="D673" s="1116">
        <v>5</v>
      </c>
      <c r="E673" s="947">
        <f t="shared" si="10"/>
        <v>250</v>
      </c>
      <c r="I673" s="340"/>
    </row>
    <row r="674" spans="1:9" ht="18.75">
      <c r="A674" s="341">
        <v>21</v>
      </c>
      <c r="B674" s="349" t="s">
        <v>3002</v>
      </c>
      <c r="C674" s="956"/>
      <c r="D674" s="956"/>
      <c r="E674" s="970"/>
      <c r="I674" s="340"/>
    </row>
    <row r="675" spans="1:9">
      <c r="A675" s="343" t="s">
        <v>3003</v>
      </c>
      <c r="B675" s="344" t="s">
        <v>3004</v>
      </c>
      <c r="C675" s="957">
        <v>0</v>
      </c>
      <c r="D675" s="1116">
        <v>0</v>
      </c>
      <c r="E675" s="947" t="e">
        <f t="shared" si="10"/>
        <v>#DIV/0!</v>
      </c>
      <c r="I675" s="340"/>
    </row>
    <row r="676" spans="1:9" ht="25.5">
      <c r="A676" s="343" t="s">
        <v>4233</v>
      </c>
      <c r="B676" s="344" t="s">
        <v>4234</v>
      </c>
      <c r="C676" s="957">
        <v>0</v>
      </c>
      <c r="D676" s="1116">
        <v>0</v>
      </c>
      <c r="E676" s="947" t="e">
        <f t="shared" si="10"/>
        <v>#DIV/0!</v>
      </c>
      <c r="I676" s="340"/>
    </row>
    <row r="677" spans="1:9" ht="25.5">
      <c r="A677" s="343" t="s">
        <v>4235</v>
      </c>
      <c r="B677" s="344" t="s">
        <v>4236</v>
      </c>
      <c r="C677" s="957">
        <v>0</v>
      </c>
      <c r="D677" s="1116">
        <v>0</v>
      </c>
      <c r="E677" s="947" t="e">
        <f t="shared" si="10"/>
        <v>#DIV/0!</v>
      </c>
      <c r="I677" s="340"/>
    </row>
    <row r="678" spans="1:9">
      <c r="A678" s="343" t="s">
        <v>4237</v>
      </c>
      <c r="B678" s="344" t="s">
        <v>4238</v>
      </c>
      <c r="C678" s="957">
        <v>1</v>
      </c>
      <c r="D678" s="1116">
        <v>0</v>
      </c>
      <c r="E678" s="947">
        <f t="shared" si="10"/>
        <v>0</v>
      </c>
      <c r="I678" s="340"/>
    </row>
    <row r="679" spans="1:9">
      <c r="A679" s="343" t="s">
        <v>4239</v>
      </c>
      <c r="B679" s="355" t="s">
        <v>4240</v>
      </c>
      <c r="C679" s="957">
        <v>0</v>
      </c>
      <c r="D679" s="1116">
        <v>0</v>
      </c>
      <c r="E679" s="947" t="e">
        <f t="shared" si="10"/>
        <v>#DIV/0!</v>
      </c>
      <c r="I679" s="340"/>
    </row>
    <row r="680" spans="1:9">
      <c r="A680" s="343" t="s">
        <v>4241</v>
      </c>
      <c r="B680" s="355" t="s">
        <v>4242</v>
      </c>
      <c r="C680" s="957">
        <v>0</v>
      </c>
      <c r="D680" s="1116">
        <v>0</v>
      </c>
      <c r="E680" s="947" t="e">
        <f t="shared" si="10"/>
        <v>#DIV/0!</v>
      </c>
      <c r="I680" s="340"/>
    </row>
    <row r="681" spans="1:9">
      <c r="A681" s="343" t="s">
        <v>4243</v>
      </c>
      <c r="B681" s="344" t="s">
        <v>4244</v>
      </c>
      <c r="C681" s="957">
        <v>0</v>
      </c>
      <c r="D681" s="1116">
        <v>0</v>
      </c>
      <c r="E681" s="947" t="e">
        <f t="shared" si="10"/>
        <v>#DIV/0!</v>
      </c>
      <c r="I681" s="340"/>
    </row>
    <row r="682" spans="1:9">
      <c r="A682" s="343" t="s">
        <v>4245</v>
      </c>
      <c r="B682" s="355" t="s">
        <v>4246</v>
      </c>
      <c r="C682" s="957">
        <v>1</v>
      </c>
      <c r="D682" s="1116">
        <v>1</v>
      </c>
      <c r="E682" s="947">
        <f t="shared" si="10"/>
        <v>100</v>
      </c>
      <c r="I682" s="340"/>
    </row>
    <row r="683" spans="1:9">
      <c r="A683" s="343" t="s">
        <v>4247</v>
      </c>
      <c r="B683" s="355" t="s">
        <v>4248</v>
      </c>
      <c r="C683" s="957">
        <v>0</v>
      </c>
      <c r="D683" s="1116">
        <v>0</v>
      </c>
      <c r="E683" s="947" t="e">
        <f t="shared" si="10"/>
        <v>#DIV/0!</v>
      </c>
      <c r="I683" s="340"/>
    </row>
    <row r="684" spans="1:9" ht="25.5">
      <c r="A684" s="343" t="s">
        <v>4249</v>
      </c>
      <c r="B684" s="355" t="s">
        <v>4250</v>
      </c>
      <c r="C684" s="957">
        <v>0</v>
      </c>
      <c r="D684" s="1116">
        <v>0</v>
      </c>
      <c r="E684" s="947" t="e">
        <f t="shared" si="10"/>
        <v>#DIV/0!</v>
      </c>
      <c r="I684" s="340"/>
    </row>
    <row r="685" spans="1:9">
      <c r="A685" s="343" t="s">
        <v>4251</v>
      </c>
      <c r="B685" s="344" t="s">
        <v>4252</v>
      </c>
      <c r="C685" s="957">
        <v>0</v>
      </c>
      <c r="D685" s="1116">
        <v>0</v>
      </c>
      <c r="E685" s="947" t="e">
        <f t="shared" si="10"/>
        <v>#DIV/0!</v>
      </c>
      <c r="I685" s="340"/>
    </row>
    <row r="686" spans="1:9">
      <c r="A686" s="343" t="s">
        <v>4253</v>
      </c>
      <c r="B686" s="344" t="s">
        <v>4254</v>
      </c>
      <c r="C686" s="957">
        <v>0</v>
      </c>
      <c r="D686" s="1116">
        <v>0</v>
      </c>
      <c r="E686" s="947" t="e">
        <f t="shared" si="10"/>
        <v>#DIV/0!</v>
      </c>
      <c r="I686" s="340"/>
    </row>
    <row r="687" spans="1:9">
      <c r="A687" s="343" t="s">
        <v>4255</v>
      </c>
      <c r="B687" s="344" t="s">
        <v>4256</v>
      </c>
      <c r="C687" s="957">
        <v>0</v>
      </c>
      <c r="D687" s="1116">
        <v>0</v>
      </c>
      <c r="E687" s="947" t="e">
        <f t="shared" si="10"/>
        <v>#DIV/0!</v>
      </c>
      <c r="I687" s="340"/>
    </row>
    <row r="688" spans="1:9">
      <c r="A688" s="343" t="s">
        <v>4257</v>
      </c>
      <c r="B688" s="355" t="s">
        <v>4258</v>
      </c>
      <c r="C688" s="957">
        <v>0</v>
      </c>
      <c r="D688" s="1116">
        <v>0</v>
      </c>
      <c r="E688" s="947" t="e">
        <f t="shared" si="10"/>
        <v>#DIV/0!</v>
      </c>
      <c r="I688" s="340"/>
    </row>
    <row r="689" spans="1:9">
      <c r="A689" s="343" t="s">
        <v>4259</v>
      </c>
      <c r="B689" s="355" t="s">
        <v>4260</v>
      </c>
      <c r="C689" s="957">
        <v>1</v>
      </c>
      <c r="D689" s="1116">
        <v>1</v>
      </c>
      <c r="E689" s="947">
        <f t="shared" si="10"/>
        <v>100</v>
      </c>
      <c r="I689" s="340"/>
    </row>
    <row r="690" spans="1:9">
      <c r="A690" s="343" t="s">
        <v>4261</v>
      </c>
      <c r="B690" s="344" t="s">
        <v>4262</v>
      </c>
      <c r="C690" s="957">
        <v>0</v>
      </c>
      <c r="D690" s="1116">
        <v>1</v>
      </c>
      <c r="E690" s="947" t="e">
        <f t="shared" si="10"/>
        <v>#DIV/0!</v>
      </c>
      <c r="I690" s="340"/>
    </row>
    <row r="691" spans="1:9">
      <c r="A691" s="343" t="s">
        <v>4263</v>
      </c>
      <c r="B691" s="344" t="s">
        <v>4264</v>
      </c>
      <c r="C691" s="957">
        <v>2</v>
      </c>
      <c r="D691" s="1116">
        <v>1</v>
      </c>
      <c r="E691" s="947">
        <f t="shared" si="10"/>
        <v>50</v>
      </c>
      <c r="I691" s="340"/>
    </row>
    <row r="692" spans="1:9" ht="25.5">
      <c r="A692" s="343" t="s">
        <v>4265</v>
      </c>
      <c r="B692" s="344" t="s">
        <v>4266</v>
      </c>
      <c r="C692" s="957">
        <v>0</v>
      </c>
      <c r="D692" s="1116">
        <v>0</v>
      </c>
      <c r="E692" s="947" t="e">
        <f t="shared" si="10"/>
        <v>#DIV/0!</v>
      </c>
      <c r="I692" s="340"/>
    </row>
    <row r="693" spans="1:9" ht="25.5">
      <c r="A693" s="343" t="s">
        <v>4267</v>
      </c>
      <c r="B693" s="344" t="s">
        <v>4268</v>
      </c>
      <c r="C693" s="957">
        <v>0</v>
      </c>
      <c r="D693" s="1116">
        <v>0</v>
      </c>
      <c r="E693" s="947" t="e">
        <f t="shared" si="10"/>
        <v>#DIV/0!</v>
      </c>
      <c r="I693" s="340"/>
    </row>
    <row r="694" spans="1:9">
      <c r="A694" s="343" t="s">
        <v>4269</v>
      </c>
      <c r="B694" s="344" t="s">
        <v>4270</v>
      </c>
      <c r="C694" s="957">
        <v>0</v>
      </c>
      <c r="D694" s="1116">
        <v>0</v>
      </c>
      <c r="E694" s="947" t="e">
        <f t="shared" si="10"/>
        <v>#DIV/0!</v>
      </c>
      <c r="I694" s="340"/>
    </row>
    <row r="695" spans="1:9">
      <c r="A695" s="343" t="s">
        <v>4271</v>
      </c>
      <c r="B695" s="344" t="s">
        <v>4272</v>
      </c>
      <c r="C695" s="957">
        <v>1</v>
      </c>
      <c r="D695" s="1116">
        <v>1</v>
      </c>
      <c r="E695" s="947">
        <f t="shared" si="10"/>
        <v>100</v>
      </c>
      <c r="I695" s="340"/>
    </row>
    <row r="696" spans="1:9">
      <c r="A696" s="343" t="s">
        <v>4273</v>
      </c>
      <c r="B696" s="344" t="s">
        <v>4274</v>
      </c>
      <c r="C696" s="957">
        <v>5</v>
      </c>
      <c r="D696" s="1116">
        <v>4</v>
      </c>
      <c r="E696" s="947">
        <f t="shared" si="10"/>
        <v>80</v>
      </c>
      <c r="I696" s="340"/>
    </row>
    <row r="697" spans="1:9">
      <c r="A697" s="343" t="s">
        <v>4275</v>
      </c>
      <c r="B697" s="344" t="s">
        <v>4276</v>
      </c>
      <c r="C697" s="957">
        <v>0</v>
      </c>
      <c r="D697" s="1116">
        <v>1</v>
      </c>
      <c r="E697" s="947" t="e">
        <f t="shared" si="10"/>
        <v>#DIV/0!</v>
      </c>
      <c r="I697" s="340"/>
    </row>
    <row r="698" spans="1:9">
      <c r="A698" s="343" t="s">
        <v>4277</v>
      </c>
      <c r="B698" s="344" t="s">
        <v>4278</v>
      </c>
      <c r="C698" s="957">
        <v>6</v>
      </c>
      <c r="D698" s="1116">
        <v>0</v>
      </c>
      <c r="E698" s="947">
        <f t="shared" si="10"/>
        <v>0</v>
      </c>
      <c r="I698" s="340"/>
    </row>
    <row r="699" spans="1:9">
      <c r="A699" s="343" t="s">
        <v>4279</v>
      </c>
      <c r="B699" s="344" t="s">
        <v>4280</v>
      </c>
      <c r="C699" s="957">
        <v>9</v>
      </c>
      <c r="D699" s="1116">
        <v>1</v>
      </c>
      <c r="E699" s="947">
        <f t="shared" si="10"/>
        <v>11.111111111111111</v>
      </c>
      <c r="I699" s="340"/>
    </row>
    <row r="700" spans="1:9">
      <c r="A700" s="343" t="s">
        <v>4281</v>
      </c>
      <c r="B700" s="344" t="s">
        <v>4282</v>
      </c>
      <c r="C700" s="957">
        <v>0</v>
      </c>
      <c r="D700" s="1116">
        <v>0</v>
      </c>
      <c r="E700" s="947" t="e">
        <f t="shared" si="10"/>
        <v>#DIV/0!</v>
      </c>
      <c r="I700" s="340"/>
    </row>
    <row r="701" spans="1:9">
      <c r="A701" s="343" t="s">
        <v>4283</v>
      </c>
      <c r="B701" s="344" t="s">
        <v>4284</v>
      </c>
      <c r="C701" s="957">
        <v>1</v>
      </c>
      <c r="D701" s="1116">
        <v>1</v>
      </c>
      <c r="E701" s="947">
        <f t="shared" si="10"/>
        <v>100</v>
      </c>
      <c r="I701" s="340"/>
    </row>
    <row r="702" spans="1:9">
      <c r="A702" s="343" t="s">
        <v>4285</v>
      </c>
      <c r="B702" s="344" t="s">
        <v>4286</v>
      </c>
      <c r="C702" s="957">
        <v>0</v>
      </c>
      <c r="D702" s="1116">
        <v>0</v>
      </c>
      <c r="E702" s="947" t="e">
        <f t="shared" si="10"/>
        <v>#DIV/0!</v>
      </c>
      <c r="I702" s="340"/>
    </row>
    <row r="703" spans="1:9">
      <c r="A703" s="343" t="s">
        <v>4287</v>
      </c>
      <c r="B703" s="344" t="s">
        <v>4288</v>
      </c>
      <c r="C703" s="957">
        <v>1</v>
      </c>
      <c r="D703" s="1116">
        <v>1</v>
      </c>
      <c r="E703" s="947">
        <f t="shared" si="10"/>
        <v>100</v>
      </c>
      <c r="I703" s="340"/>
    </row>
    <row r="704" spans="1:9" ht="18.75">
      <c r="A704" s="341">
        <v>22</v>
      </c>
      <c r="B704" s="349" t="s">
        <v>4289</v>
      </c>
      <c r="C704" s="956"/>
      <c r="D704" s="956"/>
      <c r="E704" s="970"/>
      <c r="I704" s="340"/>
    </row>
    <row r="705" spans="1:9">
      <c r="A705" s="343" t="s">
        <v>4290</v>
      </c>
      <c r="B705" s="344" t="s">
        <v>4291</v>
      </c>
      <c r="C705" s="957">
        <v>0</v>
      </c>
      <c r="D705" s="1116">
        <v>0</v>
      </c>
      <c r="E705" s="947" t="e">
        <f t="shared" si="10"/>
        <v>#DIV/0!</v>
      </c>
      <c r="F705" s="342"/>
      <c r="G705" s="342"/>
      <c r="I705" s="340"/>
    </row>
    <row r="706" spans="1:9">
      <c r="A706" s="343" t="s">
        <v>4292</v>
      </c>
      <c r="B706" s="344" t="s">
        <v>4293</v>
      </c>
      <c r="C706" s="957">
        <v>0</v>
      </c>
      <c r="D706" s="1116">
        <v>0</v>
      </c>
      <c r="E706" s="947" t="e">
        <f t="shared" si="10"/>
        <v>#DIV/0!</v>
      </c>
      <c r="F706" s="342"/>
      <c r="G706" s="342"/>
      <c r="I706" s="340"/>
    </row>
    <row r="707" spans="1:9">
      <c r="A707" s="343" t="s">
        <v>4294</v>
      </c>
      <c r="B707" s="344" t="s">
        <v>4295</v>
      </c>
      <c r="C707" s="957">
        <v>0</v>
      </c>
      <c r="D707" s="1116">
        <v>0</v>
      </c>
      <c r="E707" s="947" t="e">
        <f t="shared" si="10"/>
        <v>#DIV/0!</v>
      </c>
      <c r="F707" s="342"/>
      <c r="G707" s="342"/>
      <c r="I707" s="340"/>
    </row>
    <row r="708" spans="1:9">
      <c r="A708" s="343" t="s">
        <v>4296</v>
      </c>
      <c r="B708" s="344" t="s">
        <v>4297</v>
      </c>
      <c r="C708" s="957">
        <v>0</v>
      </c>
      <c r="D708" s="1116">
        <v>0</v>
      </c>
      <c r="E708" s="947" t="e">
        <f t="shared" si="10"/>
        <v>#DIV/0!</v>
      </c>
      <c r="F708" s="342"/>
      <c r="G708" s="342"/>
      <c r="I708" s="340"/>
    </row>
    <row r="709" spans="1:9">
      <c r="A709" s="343" t="s">
        <v>4298</v>
      </c>
      <c r="B709" s="344" t="s">
        <v>4299</v>
      </c>
      <c r="C709" s="957">
        <v>0</v>
      </c>
      <c r="D709" s="1116">
        <v>0</v>
      </c>
      <c r="E709" s="947" t="e">
        <f t="shared" si="10"/>
        <v>#DIV/0!</v>
      </c>
      <c r="F709" s="342"/>
      <c r="G709" s="342"/>
      <c r="I709" s="340"/>
    </row>
    <row r="710" spans="1:9">
      <c r="A710" s="343" t="s">
        <v>4300</v>
      </c>
      <c r="B710" s="344" t="s">
        <v>4301</v>
      </c>
      <c r="C710" s="957">
        <v>0</v>
      </c>
      <c r="D710" s="1116">
        <v>0</v>
      </c>
      <c r="E710" s="947" t="e">
        <f t="shared" si="10"/>
        <v>#DIV/0!</v>
      </c>
      <c r="F710" s="342"/>
      <c r="G710" s="342"/>
      <c r="I710" s="340"/>
    </row>
    <row r="711" spans="1:9">
      <c r="A711" s="343" t="s">
        <v>4302</v>
      </c>
      <c r="B711" s="344" t="s">
        <v>4303</v>
      </c>
      <c r="C711" s="957">
        <v>0</v>
      </c>
      <c r="D711" s="1116">
        <v>0</v>
      </c>
      <c r="E711" s="947" t="e">
        <f t="shared" si="10"/>
        <v>#DIV/0!</v>
      </c>
      <c r="F711" s="342"/>
      <c r="G711" s="342"/>
      <c r="I711" s="340"/>
    </row>
    <row r="712" spans="1:9">
      <c r="A712" s="343" t="s">
        <v>4304</v>
      </c>
      <c r="B712" s="344" t="s">
        <v>4305</v>
      </c>
      <c r="C712" s="957">
        <v>3</v>
      </c>
      <c r="D712" s="1116">
        <v>1</v>
      </c>
      <c r="E712" s="947">
        <f t="shared" si="10"/>
        <v>33.333333333333329</v>
      </c>
      <c r="F712" s="342"/>
      <c r="G712" s="342"/>
      <c r="I712" s="340"/>
    </row>
    <row r="713" spans="1:9" ht="37.5">
      <c r="A713" s="341">
        <v>23</v>
      </c>
      <c r="B713" s="349" t="s">
        <v>4306</v>
      </c>
      <c r="C713" s="958"/>
      <c r="D713" s="958"/>
      <c r="E713" s="970"/>
      <c r="F713" s="342"/>
      <c r="G713" s="342"/>
      <c r="I713" s="340"/>
    </row>
    <row r="714" spans="1:9" ht="25.5">
      <c r="A714" s="343" t="s">
        <v>4307</v>
      </c>
      <c r="B714" s="344" t="s">
        <v>4308</v>
      </c>
      <c r="C714" s="957">
        <v>4</v>
      </c>
      <c r="D714" s="1116">
        <v>2</v>
      </c>
      <c r="E714" s="947">
        <f t="shared" si="10"/>
        <v>50</v>
      </c>
      <c r="F714" s="342"/>
      <c r="G714" s="342"/>
      <c r="I714" s="340"/>
    </row>
    <row r="715" spans="1:9" ht="25.5">
      <c r="A715" s="343" t="s">
        <v>4309</v>
      </c>
      <c r="B715" s="344" t="s">
        <v>4310</v>
      </c>
      <c r="C715" s="957">
        <v>11</v>
      </c>
      <c r="D715" s="1116">
        <v>6</v>
      </c>
      <c r="E715" s="947">
        <f t="shared" ref="E715:E734" si="11">SUM(D715/C715*100)</f>
        <v>54.54545454545454</v>
      </c>
      <c r="F715" s="342"/>
      <c r="G715" s="342"/>
      <c r="I715" s="340"/>
    </row>
    <row r="716" spans="1:9">
      <c r="A716" s="343" t="s">
        <v>4311</v>
      </c>
      <c r="B716" s="344" t="s">
        <v>4312</v>
      </c>
      <c r="C716" s="957">
        <v>1</v>
      </c>
      <c r="D716" s="1116">
        <v>0</v>
      </c>
      <c r="E716" s="947">
        <f t="shared" si="11"/>
        <v>0</v>
      </c>
      <c r="F716" s="342"/>
      <c r="G716" s="342"/>
      <c r="I716" s="340"/>
    </row>
    <row r="717" spans="1:9">
      <c r="A717" s="343" t="s">
        <v>4313</v>
      </c>
      <c r="B717" s="344" t="s">
        <v>4314</v>
      </c>
      <c r="C717" s="957">
        <v>1</v>
      </c>
      <c r="D717" s="1116">
        <v>0</v>
      </c>
      <c r="E717" s="947">
        <f t="shared" si="11"/>
        <v>0</v>
      </c>
      <c r="F717" s="342"/>
      <c r="G717" s="342"/>
      <c r="I717" s="340"/>
    </row>
    <row r="718" spans="1:9">
      <c r="A718" s="343" t="s">
        <v>4315</v>
      </c>
      <c r="B718" s="344" t="s">
        <v>4316</v>
      </c>
      <c r="C718" s="957">
        <v>0</v>
      </c>
      <c r="D718" s="1116">
        <v>1</v>
      </c>
      <c r="E718" s="947" t="e">
        <f t="shared" si="11"/>
        <v>#DIV/0!</v>
      </c>
      <c r="F718" s="342"/>
      <c r="G718" s="342"/>
      <c r="I718" s="340"/>
    </row>
    <row r="719" spans="1:9">
      <c r="A719" s="343" t="s">
        <v>4317</v>
      </c>
      <c r="B719" s="344" t="s">
        <v>4318</v>
      </c>
      <c r="C719" s="957">
        <v>0</v>
      </c>
      <c r="D719" s="1116">
        <v>0</v>
      </c>
      <c r="E719" s="947" t="e">
        <f t="shared" si="11"/>
        <v>#DIV/0!</v>
      </c>
      <c r="F719" s="342"/>
      <c r="G719" s="342"/>
      <c r="I719" s="340"/>
    </row>
    <row r="720" spans="1:9">
      <c r="A720" s="343" t="s">
        <v>4319</v>
      </c>
      <c r="B720" s="344" t="s">
        <v>4320</v>
      </c>
      <c r="C720" s="957">
        <v>9</v>
      </c>
      <c r="D720" s="1116">
        <v>2</v>
      </c>
      <c r="E720" s="947">
        <f t="shared" si="11"/>
        <v>22.222222222222221</v>
      </c>
      <c r="F720" s="342"/>
      <c r="G720" s="357"/>
      <c r="I720" s="340"/>
    </row>
    <row r="721" spans="1:9">
      <c r="A721" s="343" t="s">
        <v>4321</v>
      </c>
      <c r="B721" s="344" t="s">
        <v>4322</v>
      </c>
      <c r="C721" s="957">
        <v>1</v>
      </c>
      <c r="D721" s="1116">
        <v>0</v>
      </c>
      <c r="E721" s="947">
        <f t="shared" si="11"/>
        <v>0</v>
      </c>
      <c r="I721" s="340"/>
    </row>
    <row r="722" spans="1:9">
      <c r="A722" s="343" t="s">
        <v>4323</v>
      </c>
      <c r="B722" s="344" t="s">
        <v>4324</v>
      </c>
      <c r="C722" s="957">
        <v>6</v>
      </c>
      <c r="D722" s="1116">
        <v>5</v>
      </c>
      <c r="E722" s="947">
        <f t="shared" si="11"/>
        <v>83.333333333333343</v>
      </c>
      <c r="I722" s="340"/>
    </row>
    <row r="723" spans="1:9">
      <c r="A723" s="343" t="s">
        <v>4325</v>
      </c>
      <c r="B723" s="344" t="s">
        <v>4326</v>
      </c>
      <c r="C723" s="957">
        <v>127</v>
      </c>
      <c r="D723" s="1116">
        <v>99</v>
      </c>
      <c r="E723" s="947">
        <f t="shared" si="11"/>
        <v>77.952755905511808</v>
      </c>
      <c r="I723" s="358"/>
    </row>
    <row r="724" spans="1:9">
      <c r="A724" s="343" t="s">
        <v>4327</v>
      </c>
      <c r="B724" s="344" t="s">
        <v>4328</v>
      </c>
      <c r="C724" s="957">
        <v>472</v>
      </c>
      <c r="D724" s="1116">
        <v>235</v>
      </c>
      <c r="E724" s="947">
        <f t="shared" si="11"/>
        <v>49.788135593220339</v>
      </c>
    </row>
    <row r="725" spans="1:9">
      <c r="A725" s="343" t="s">
        <v>4329</v>
      </c>
      <c r="B725" s="344" t="s">
        <v>4330</v>
      </c>
      <c r="C725" s="957">
        <v>2</v>
      </c>
      <c r="D725" s="1116">
        <v>8</v>
      </c>
      <c r="E725" s="947">
        <f t="shared" si="11"/>
        <v>400</v>
      </c>
    </row>
    <row r="726" spans="1:9">
      <c r="A726" s="343" t="s">
        <v>4331</v>
      </c>
      <c r="B726" s="344" t="s">
        <v>4332</v>
      </c>
      <c r="C726" s="957">
        <v>2</v>
      </c>
      <c r="D726" s="1116">
        <v>0</v>
      </c>
      <c r="E726" s="947">
        <f t="shared" si="11"/>
        <v>0</v>
      </c>
    </row>
    <row r="727" spans="1:9" ht="22.5">
      <c r="A727" s="359"/>
      <c r="B727" s="360" t="s">
        <v>4333</v>
      </c>
      <c r="C727" s="956"/>
      <c r="D727" s="956"/>
      <c r="E727" s="970"/>
    </row>
    <row r="728" spans="1:9">
      <c r="A728" s="343" t="s">
        <v>4334</v>
      </c>
      <c r="B728" s="361" t="s">
        <v>4335</v>
      </c>
      <c r="C728" s="957">
        <v>5</v>
      </c>
      <c r="D728" s="1116">
        <v>0</v>
      </c>
      <c r="E728" s="947">
        <f t="shared" si="11"/>
        <v>0</v>
      </c>
    </row>
    <row r="729" spans="1:9" ht="25.5">
      <c r="A729" s="362" t="s">
        <v>4336</v>
      </c>
      <c r="B729" s="361" t="s">
        <v>4337</v>
      </c>
      <c r="C729" s="957">
        <v>7</v>
      </c>
      <c r="D729" s="1116">
        <v>6</v>
      </c>
      <c r="E729" s="947">
        <f t="shared" si="11"/>
        <v>85.714285714285708</v>
      </c>
    </row>
    <row r="730" spans="1:9">
      <c r="A730" s="362" t="s">
        <v>4338</v>
      </c>
      <c r="B730" s="361" t="s">
        <v>4415</v>
      </c>
      <c r="C730" s="957">
        <v>11</v>
      </c>
      <c r="D730" s="1116">
        <v>6</v>
      </c>
      <c r="E730" s="947">
        <f t="shared" si="11"/>
        <v>54.54545454545454</v>
      </c>
    </row>
    <row r="731" spans="1:9" ht="22.5">
      <c r="A731" s="363"/>
      <c r="B731" s="360" t="s">
        <v>4416</v>
      </c>
      <c r="C731" s="956"/>
      <c r="D731" s="956"/>
      <c r="E731" s="970"/>
    </row>
    <row r="732" spans="1:9">
      <c r="A732" s="362" t="s">
        <v>4417</v>
      </c>
      <c r="B732" s="361" t="s">
        <v>4418</v>
      </c>
      <c r="C732" s="957">
        <v>11</v>
      </c>
      <c r="D732" s="1116">
        <v>1</v>
      </c>
      <c r="E732" s="947">
        <f t="shared" si="11"/>
        <v>9.0909090909090917</v>
      </c>
    </row>
    <row r="733" spans="1:9">
      <c r="A733" s="362" t="s">
        <v>4419</v>
      </c>
      <c r="B733" s="361" t="s">
        <v>4420</v>
      </c>
      <c r="C733" s="957">
        <v>4</v>
      </c>
      <c r="D733" s="1116">
        <v>2</v>
      </c>
      <c r="E733" s="947">
        <f t="shared" si="11"/>
        <v>50</v>
      </c>
    </row>
    <row r="734" spans="1:9">
      <c r="A734" s="362" t="s">
        <v>4421</v>
      </c>
      <c r="B734" s="361" t="s">
        <v>4422</v>
      </c>
      <c r="C734" s="957">
        <v>1</v>
      </c>
      <c r="D734" s="1116">
        <v>0</v>
      </c>
      <c r="E734" s="947">
        <f t="shared" si="11"/>
        <v>0</v>
      </c>
    </row>
    <row r="735" spans="1:9">
      <c r="A735" s="364"/>
      <c r="B735" s="364"/>
      <c r="C735" s="365"/>
      <c r="D735" s="365"/>
    </row>
    <row r="736" spans="1:9">
      <c r="A736" s="342"/>
      <c r="B736" s="364"/>
      <c r="C736" s="342"/>
      <c r="D736" s="342"/>
    </row>
    <row r="737" spans="2:2" ht="15.75">
      <c r="B737" s="961"/>
    </row>
    <row r="738" spans="2:2" ht="15.75">
      <c r="B738" s="366"/>
    </row>
    <row r="739" spans="2:2" ht="15.75">
      <c r="B739" s="366"/>
    </row>
    <row r="740" spans="2:2" ht="15.75">
      <c r="B740" s="366"/>
    </row>
    <row r="741" spans="2:2" ht="15" customHeight="1">
      <c r="B741" s="366"/>
    </row>
    <row r="742" spans="2:2" ht="15.75">
      <c r="B742" s="22"/>
    </row>
    <row r="743" spans="2:2" ht="16.5" customHeight="1">
      <c r="B743" s="366"/>
    </row>
  </sheetData>
  <sheetProtection selectLockedCells="1" selectUnlockedCells="1"/>
  <mergeCells count="1">
    <mergeCell ref="C2:D2"/>
  </mergeCells>
  <phoneticPr fontId="44" type="noConversion"/>
  <pageMargins left="0.23622047244094491" right="0.23622047244094491" top="0.35433070866141736" bottom="0.35433070866141736" header="0.51181102362204722" footer="0.51181102362204722"/>
  <pageSetup paperSize="9" scale="65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8"/>
  <sheetViews>
    <sheetView topLeftCell="A148" workbookViewId="0">
      <selection activeCell="O116" sqref="O116"/>
    </sheetView>
  </sheetViews>
  <sheetFormatPr defaultRowHeight="12.75"/>
  <cols>
    <col min="1" max="1" width="12.7109375" style="11" customWidth="1"/>
    <col min="2" max="2" width="54.85546875" style="11" customWidth="1"/>
    <col min="3" max="3" width="9.5703125" style="11" customWidth="1"/>
    <col min="4" max="4" width="8.28515625" style="11" customWidth="1"/>
    <col min="5" max="5" width="9.140625" style="11"/>
    <col min="6" max="6" width="7.5703125" style="11" customWidth="1"/>
    <col min="7" max="7" width="8.42578125" style="11" customWidth="1"/>
    <col min="8" max="8" width="9.140625" style="11"/>
    <col min="9" max="9" width="7.5703125" style="11" customWidth="1"/>
    <col min="10" max="10" width="8.42578125" style="11" customWidth="1"/>
    <col min="11" max="16384" width="9.140625" style="11"/>
  </cols>
  <sheetData>
    <row r="1" spans="1:11" ht="15.75">
      <c r="A1" s="114"/>
      <c r="B1" s="115" t="s">
        <v>1242</v>
      </c>
      <c r="C1" s="791" t="s">
        <v>4093</v>
      </c>
      <c r="D1" s="793"/>
      <c r="E1" s="793"/>
      <c r="F1" s="793"/>
      <c r="G1" s="794"/>
      <c r="H1" s="794"/>
      <c r="I1" s="795"/>
      <c r="J1" s="796"/>
    </row>
    <row r="2" spans="1:11" ht="14.25">
      <c r="A2" s="114"/>
      <c r="B2" s="115" t="s">
        <v>1244</v>
      </c>
      <c r="C2" s="1483">
        <v>6113079</v>
      </c>
      <c r="D2" s="1484"/>
      <c r="E2" s="973"/>
      <c r="F2" s="794"/>
      <c r="G2" s="794"/>
      <c r="H2" s="794"/>
      <c r="I2" s="795"/>
      <c r="J2" s="796"/>
    </row>
    <row r="3" spans="1:11">
      <c r="A3" s="114"/>
      <c r="B3" s="115"/>
      <c r="C3" s="69" t="s">
        <v>7086</v>
      </c>
      <c r="D3" s="794"/>
      <c r="E3" s="794"/>
      <c r="F3" s="794"/>
      <c r="G3" s="794"/>
      <c r="H3" s="794"/>
      <c r="I3" s="795"/>
      <c r="J3" s="796"/>
    </row>
    <row r="4" spans="1:11" ht="14.25">
      <c r="A4" s="114"/>
      <c r="B4" s="115" t="s">
        <v>1246</v>
      </c>
      <c r="C4" s="4" t="s">
        <v>1232</v>
      </c>
      <c r="D4" s="3"/>
      <c r="E4" s="3"/>
      <c r="F4" s="3"/>
      <c r="G4" s="3"/>
      <c r="H4" s="3"/>
      <c r="I4" s="797"/>
      <c r="J4" s="796"/>
    </row>
    <row r="5" spans="1:11" ht="15.75">
      <c r="A5" s="114"/>
      <c r="B5" s="115" t="s">
        <v>4094</v>
      </c>
      <c r="C5" s="798" t="s">
        <v>1557</v>
      </c>
      <c r="D5" s="799"/>
      <c r="E5" s="799"/>
      <c r="F5" s="799"/>
      <c r="G5" s="3"/>
      <c r="H5" s="3"/>
      <c r="I5" s="797"/>
      <c r="J5" s="796"/>
    </row>
    <row r="6" spans="1:11" ht="15.75">
      <c r="A6" s="315"/>
      <c r="B6" s="315"/>
      <c r="C6" s="800"/>
      <c r="D6" s="800"/>
      <c r="E6" s="800"/>
      <c r="F6" s="800"/>
      <c r="G6" s="800"/>
      <c r="H6" s="800"/>
      <c r="I6" s="801"/>
      <c r="J6" s="801"/>
    </row>
    <row r="7" spans="1:11" ht="24" customHeight="1">
      <c r="A7" s="777" t="s">
        <v>4423</v>
      </c>
      <c r="B7" s="777" t="s">
        <v>4424</v>
      </c>
      <c r="C7" s="1485" t="s">
        <v>6773</v>
      </c>
      <c r="D7" s="1486"/>
      <c r="E7" s="1487"/>
      <c r="F7" s="1485" t="s">
        <v>6774</v>
      </c>
      <c r="G7" s="1486"/>
      <c r="H7" s="1487"/>
      <c r="I7" s="1485" t="s">
        <v>6775</v>
      </c>
      <c r="J7" s="1486"/>
      <c r="K7" s="1487"/>
    </row>
    <row r="8" spans="1:11" ht="48.75" customHeight="1" thickBot="1">
      <c r="A8" s="778"/>
      <c r="B8" s="778"/>
      <c r="C8" s="122" t="s">
        <v>6772</v>
      </c>
      <c r="D8" s="122" t="s">
        <v>7099</v>
      </c>
      <c r="E8" s="122" t="s">
        <v>6870</v>
      </c>
      <c r="F8" s="122" t="s">
        <v>6772</v>
      </c>
      <c r="G8" s="122" t="s">
        <v>7099</v>
      </c>
      <c r="H8" s="122" t="s">
        <v>6870</v>
      </c>
      <c r="I8" s="122" t="s">
        <v>6772</v>
      </c>
      <c r="J8" s="122" t="s">
        <v>7099</v>
      </c>
      <c r="K8" s="122" t="s">
        <v>6870</v>
      </c>
    </row>
    <row r="9" spans="1:11" ht="36" customHeight="1" thickTop="1">
      <c r="A9" s="367"/>
      <c r="B9" s="368" t="s">
        <v>1231</v>
      </c>
      <c r="C9" s="971"/>
      <c r="D9" s="971"/>
      <c r="E9" s="971"/>
      <c r="F9" s="971"/>
      <c r="G9" s="971"/>
      <c r="H9" s="971"/>
      <c r="I9" s="971"/>
      <c r="J9" s="972"/>
      <c r="K9" s="282"/>
    </row>
    <row r="10" spans="1:11" ht="22.5" customHeight="1">
      <c r="A10" s="49" t="s">
        <v>4425</v>
      </c>
      <c r="B10" s="371" t="s">
        <v>4426</v>
      </c>
      <c r="C10" s="272"/>
      <c r="D10" s="272"/>
      <c r="E10" s="271" t="e">
        <f>SUM(D10/C10*100)</f>
        <v>#DIV/0!</v>
      </c>
      <c r="F10" s="272">
        <v>2</v>
      </c>
      <c r="G10" s="272">
        <v>1</v>
      </c>
      <c r="H10" s="271">
        <f>SUM(G10/F10*100)</f>
        <v>50</v>
      </c>
      <c r="I10" s="302">
        <f t="shared" ref="I10" si="0">C10+F10</f>
        <v>2</v>
      </c>
      <c r="J10" s="372">
        <f t="shared" ref="J10" si="1">D10+G10</f>
        <v>1</v>
      </c>
      <c r="K10" s="273">
        <f>SUM(J10/I10*100)</f>
        <v>50</v>
      </c>
    </row>
    <row r="11" spans="1:11" ht="22.5" customHeight="1">
      <c r="A11" s="49" t="s">
        <v>4427</v>
      </c>
      <c r="B11" s="50" t="s">
        <v>2627</v>
      </c>
      <c r="C11" s="272"/>
      <c r="D11" s="272"/>
      <c r="E11" s="271" t="e">
        <f t="shared" ref="E11:E74" si="2">SUM(D11/C11*100)</f>
        <v>#DIV/0!</v>
      </c>
      <c r="F11" s="373">
        <v>37</v>
      </c>
      <c r="G11" s="373">
        <v>22</v>
      </c>
      <c r="H11" s="271">
        <f t="shared" ref="H11:H74" si="3">SUM(G11/F11*100)</f>
        <v>59.45945945945946</v>
      </c>
      <c r="I11" s="302">
        <f t="shared" ref="I11:I74" si="4">C11+F11</f>
        <v>37</v>
      </c>
      <c r="J11" s="372">
        <f t="shared" ref="J11:J74" si="5">D11+G11</f>
        <v>22</v>
      </c>
      <c r="K11" s="273">
        <f t="shared" ref="K11:K74" si="6">SUM(J11/I11*100)</f>
        <v>59.45945945945946</v>
      </c>
    </row>
    <row r="12" spans="1:11" ht="22.5" customHeight="1">
      <c r="A12" s="49" t="s">
        <v>2628</v>
      </c>
      <c r="B12" s="50" t="s">
        <v>2629</v>
      </c>
      <c r="C12" s="272"/>
      <c r="D12" s="272"/>
      <c r="E12" s="271" t="e">
        <f t="shared" si="2"/>
        <v>#DIV/0!</v>
      </c>
      <c r="F12" s="373">
        <v>100</v>
      </c>
      <c r="G12" s="373">
        <v>45</v>
      </c>
      <c r="H12" s="271">
        <f t="shared" si="3"/>
        <v>45</v>
      </c>
      <c r="I12" s="302">
        <f t="shared" si="4"/>
        <v>100</v>
      </c>
      <c r="J12" s="372">
        <f t="shared" si="5"/>
        <v>45</v>
      </c>
      <c r="K12" s="273">
        <f t="shared" si="6"/>
        <v>45</v>
      </c>
    </row>
    <row r="13" spans="1:11" ht="13.5" customHeight="1">
      <c r="A13" s="49" t="s">
        <v>2632</v>
      </c>
      <c r="B13" s="50" t="s">
        <v>2633</v>
      </c>
      <c r="C13" s="272"/>
      <c r="D13" s="272"/>
      <c r="E13" s="271" t="e">
        <f t="shared" si="2"/>
        <v>#DIV/0!</v>
      </c>
      <c r="F13" s="272">
        <v>1</v>
      </c>
      <c r="G13" s="272"/>
      <c r="H13" s="271">
        <f t="shared" si="3"/>
        <v>0</v>
      </c>
      <c r="I13" s="302">
        <f t="shared" si="4"/>
        <v>1</v>
      </c>
      <c r="J13" s="372">
        <f t="shared" si="5"/>
        <v>0</v>
      </c>
      <c r="K13" s="273">
        <f t="shared" si="6"/>
        <v>0</v>
      </c>
    </row>
    <row r="14" spans="1:11" ht="13.5" customHeight="1">
      <c r="A14" s="49" t="s">
        <v>2634</v>
      </c>
      <c r="B14" s="50" t="s">
        <v>2635</v>
      </c>
      <c r="C14" s="272"/>
      <c r="D14" s="272"/>
      <c r="E14" s="271" t="e">
        <f t="shared" si="2"/>
        <v>#DIV/0!</v>
      </c>
      <c r="F14" s="272">
        <v>2</v>
      </c>
      <c r="G14" s="272"/>
      <c r="H14" s="271">
        <f t="shared" si="3"/>
        <v>0</v>
      </c>
      <c r="I14" s="302">
        <f t="shared" si="4"/>
        <v>2</v>
      </c>
      <c r="J14" s="372">
        <f t="shared" si="5"/>
        <v>0</v>
      </c>
      <c r="K14" s="273">
        <f t="shared" si="6"/>
        <v>0</v>
      </c>
    </row>
    <row r="15" spans="1:11" ht="13.5" customHeight="1">
      <c r="A15" s="49" t="s">
        <v>2636</v>
      </c>
      <c r="B15" s="50" t="s">
        <v>2637</v>
      </c>
      <c r="C15" s="272"/>
      <c r="D15" s="272"/>
      <c r="E15" s="271" t="e">
        <f t="shared" si="2"/>
        <v>#DIV/0!</v>
      </c>
      <c r="F15" s="272"/>
      <c r="G15" s="272"/>
      <c r="H15" s="271" t="e">
        <f t="shared" si="3"/>
        <v>#DIV/0!</v>
      </c>
      <c r="I15" s="302">
        <f t="shared" si="4"/>
        <v>0</v>
      </c>
      <c r="J15" s="372">
        <f t="shared" si="5"/>
        <v>0</v>
      </c>
      <c r="K15" s="273" t="e">
        <f t="shared" si="6"/>
        <v>#DIV/0!</v>
      </c>
    </row>
    <row r="16" spans="1:11" ht="13.5" customHeight="1">
      <c r="A16" s="49" t="s">
        <v>2638</v>
      </c>
      <c r="B16" s="50" t="s">
        <v>2639</v>
      </c>
      <c r="C16" s="272"/>
      <c r="D16" s="272"/>
      <c r="E16" s="271" t="e">
        <f t="shared" si="2"/>
        <v>#DIV/0!</v>
      </c>
      <c r="F16" s="272">
        <v>24</v>
      </c>
      <c r="G16" s="272">
        <v>17</v>
      </c>
      <c r="H16" s="271">
        <f t="shared" si="3"/>
        <v>70.833333333333343</v>
      </c>
      <c r="I16" s="302">
        <f t="shared" si="4"/>
        <v>24</v>
      </c>
      <c r="J16" s="372">
        <f t="shared" si="5"/>
        <v>17</v>
      </c>
      <c r="K16" s="273">
        <f t="shared" si="6"/>
        <v>70.833333333333343</v>
      </c>
    </row>
    <row r="17" spans="1:11" ht="13.5" customHeight="1">
      <c r="A17" s="49" t="s">
        <v>2640</v>
      </c>
      <c r="B17" s="50" t="s">
        <v>2641</v>
      </c>
      <c r="C17" s="272"/>
      <c r="D17" s="272"/>
      <c r="E17" s="271" t="e">
        <f t="shared" si="2"/>
        <v>#DIV/0!</v>
      </c>
      <c r="F17" s="272">
        <v>1</v>
      </c>
      <c r="G17" s="272"/>
      <c r="H17" s="271">
        <f t="shared" si="3"/>
        <v>0</v>
      </c>
      <c r="I17" s="302">
        <f t="shared" si="4"/>
        <v>1</v>
      </c>
      <c r="J17" s="372">
        <f t="shared" si="5"/>
        <v>0</v>
      </c>
      <c r="K17" s="273">
        <f t="shared" si="6"/>
        <v>0</v>
      </c>
    </row>
    <row r="18" spans="1:11" ht="12.75" customHeight="1">
      <c r="A18" s="49" t="s">
        <v>2642</v>
      </c>
      <c r="B18" s="50" t="s">
        <v>369</v>
      </c>
      <c r="C18" s="272"/>
      <c r="D18" s="272"/>
      <c r="E18" s="271" t="e">
        <f t="shared" si="2"/>
        <v>#DIV/0!</v>
      </c>
      <c r="F18" s="272">
        <v>15</v>
      </c>
      <c r="G18" s="272">
        <v>12</v>
      </c>
      <c r="H18" s="271">
        <f t="shared" si="3"/>
        <v>80</v>
      </c>
      <c r="I18" s="302">
        <f t="shared" si="4"/>
        <v>15</v>
      </c>
      <c r="J18" s="372">
        <f t="shared" si="5"/>
        <v>12</v>
      </c>
      <c r="K18" s="273">
        <f t="shared" si="6"/>
        <v>80</v>
      </c>
    </row>
    <row r="19" spans="1:11" ht="12.75" customHeight="1">
      <c r="A19" s="49" t="s">
        <v>2643</v>
      </c>
      <c r="B19" s="50" t="s">
        <v>2644</v>
      </c>
      <c r="C19" s="272"/>
      <c r="D19" s="272"/>
      <c r="E19" s="271" t="e">
        <f t="shared" si="2"/>
        <v>#DIV/0!</v>
      </c>
      <c r="F19" s="272">
        <v>1</v>
      </c>
      <c r="G19" s="272">
        <v>4</v>
      </c>
      <c r="H19" s="271">
        <f t="shared" si="3"/>
        <v>400</v>
      </c>
      <c r="I19" s="302">
        <f t="shared" si="4"/>
        <v>1</v>
      </c>
      <c r="J19" s="372">
        <f t="shared" si="5"/>
        <v>4</v>
      </c>
      <c r="K19" s="273">
        <f t="shared" si="6"/>
        <v>400</v>
      </c>
    </row>
    <row r="20" spans="1:11" ht="12.75" customHeight="1">
      <c r="A20" s="49" t="s">
        <v>2645</v>
      </c>
      <c r="B20" s="50" t="s">
        <v>2646</v>
      </c>
      <c r="C20" s="272"/>
      <c r="D20" s="272"/>
      <c r="E20" s="271" t="e">
        <f t="shared" si="2"/>
        <v>#DIV/0!</v>
      </c>
      <c r="F20" s="272"/>
      <c r="G20" s="272">
        <v>1</v>
      </c>
      <c r="H20" s="271" t="e">
        <f t="shared" si="3"/>
        <v>#DIV/0!</v>
      </c>
      <c r="I20" s="302">
        <f t="shared" si="4"/>
        <v>0</v>
      </c>
      <c r="J20" s="372">
        <f t="shared" si="5"/>
        <v>1</v>
      </c>
      <c r="K20" s="273" t="e">
        <f t="shared" si="6"/>
        <v>#DIV/0!</v>
      </c>
    </row>
    <row r="21" spans="1:11" ht="12.75" customHeight="1">
      <c r="A21" s="49" t="s">
        <v>2647</v>
      </c>
      <c r="B21" s="50" t="s">
        <v>2648</v>
      </c>
      <c r="C21" s="272"/>
      <c r="D21" s="272"/>
      <c r="E21" s="271" t="e">
        <f t="shared" si="2"/>
        <v>#DIV/0!</v>
      </c>
      <c r="F21" s="272">
        <v>10</v>
      </c>
      <c r="G21" s="272">
        <v>7</v>
      </c>
      <c r="H21" s="271">
        <f t="shared" si="3"/>
        <v>70</v>
      </c>
      <c r="I21" s="302">
        <f t="shared" si="4"/>
        <v>10</v>
      </c>
      <c r="J21" s="372">
        <f t="shared" si="5"/>
        <v>7</v>
      </c>
      <c r="K21" s="273">
        <f t="shared" si="6"/>
        <v>70</v>
      </c>
    </row>
    <row r="22" spans="1:11" ht="12.75" customHeight="1">
      <c r="A22" s="49" t="s">
        <v>2649</v>
      </c>
      <c r="B22" s="50" t="s">
        <v>2650</v>
      </c>
      <c r="C22" s="272"/>
      <c r="D22" s="272"/>
      <c r="E22" s="271" t="e">
        <f t="shared" si="2"/>
        <v>#DIV/0!</v>
      </c>
      <c r="F22" s="272">
        <v>8</v>
      </c>
      <c r="G22" s="272">
        <v>13</v>
      </c>
      <c r="H22" s="271">
        <f t="shared" si="3"/>
        <v>162.5</v>
      </c>
      <c r="I22" s="302">
        <f t="shared" si="4"/>
        <v>8</v>
      </c>
      <c r="J22" s="372">
        <f t="shared" si="5"/>
        <v>13</v>
      </c>
      <c r="K22" s="273">
        <f t="shared" si="6"/>
        <v>162.5</v>
      </c>
    </row>
    <row r="23" spans="1:11" ht="12.75" customHeight="1">
      <c r="A23" s="49" t="s">
        <v>2651</v>
      </c>
      <c r="B23" s="50" t="s">
        <v>372</v>
      </c>
      <c r="C23" s="272"/>
      <c r="D23" s="272"/>
      <c r="E23" s="271" t="e">
        <f t="shared" si="2"/>
        <v>#DIV/0!</v>
      </c>
      <c r="F23" s="272">
        <v>6</v>
      </c>
      <c r="G23" s="272">
        <v>1</v>
      </c>
      <c r="H23" s="271">
        <f t="shared" si="3"/>
        <v>16.666666666666664</v>
      </c>
      <c r="I23" s="302">
        <f t="shared" si="4"/>
        <v>6</v>
      </c>
      <c r="J23" s="372">
        <f t="shared" si="5"/>
        <v>1</v>
      </c>
      <c r="K23" s="273">
        <f t="shared" si="6"/>
        <v>16.666666666666664</v>
      </c>
    </row>
    <row r="24" spans="1:11" ht="12.75" customHeight="1">
      <c r="A24" s="49" t="s">
        <v>2652</v>
      </c>
      <c r="B24" s="50" t="s">
        <v>2653</v>
      </c>
      <c r="C24" s="272"/>
      <c r="D24" s="272"/>
      <c r="E24" s="271" t="e">
        <f t="shared" si="2"/>
        <v>#DIV/0!</v>
      </c>
      <c r="F24" s="373">
        <v>18</v>
      </c>
      <c r="G24" s="373">
        <v>10</v>
      </c>
      <c r="H24" s="271">
        <f t="shared" si="3"/>
        <v>55.555555555555557</v>
      </c>
      <c r="I24" s="302">
        <f t="shared" si="4"/>
        <v>18</v>
      </c>
      <c r="J24" s="372">
        <f t="shared" si="5"/>
        <v>10</v>
      </c>
      <c r="K24" s="273">
        <f t="shared" si="6"/>
        <v>55.555555555555557</v>
      </c>
    </row>
    <row r="25" spans="1:11" ht="15" customHeight="1">
      <c r="A25" s="49" t="s">
        <v>2654</v>
      </c>
      <c r="B25" s="50" t="s">
        <v>2655</v>
      </c>
      <c r="C25" s="272"/>
      <c r="D25" s="272"/>
      <c r="E25" s="271" t="e">
        <f t="shared" si="2"/>
        <v>#DIV/0!</v>
      </c>
      <c r="F25" s="272">
        <v>8</v>
      </c>
      <c r="G25" s="272">
        <v>6</v>
      </c>
      <c r="H25" s="271">
        <f t="shared" si="3"/>
        <v>75</v>
      </c>
      <c r="I25" s="302">
        <f t="shared" si="4"/>
        <v>8</v>
      </c>
      <c r="J25" s="372">
        <f t="shared" si="5"/>
        <v>6</v>
      </c>
      <c r="K25" s="273">
        <f t="shared" si="6"/>
        <v>75</v>
      </c>
    </row>
    <row r="26" spans="1:11" ht="12.75" customHeight="1">
      <c r="A26" s="52" t="s">
        <v>2656</v>
      </c>
      <c r="B26" s="374" t="s">
        <v>4463</v>
      </c>
      <c r="C26" s="272"/>
      <c r="D26" s="272"/>
      <c r="E26" s="271" t="e">
        <f t="shared" si="2"/>
        <v>#DIV/0!</v>
      </c>
      <c r="F26" s="272">
        <v>3</v>
      </c>
      <c r="G26" s="272"/>
      <c r="H26" s="271">
        <f t="shared" si="3"/>
        <v>0</v>
      </c>
      <c r="I26" s="302">
        <f t="shared" si="4"/>
        <v>3</v>
      </c>
      <c r="J26" s="372">
        <f t="shared" si="5"/>
        <v>0</v>
      </c>
      <c r="K26" s="273">
        <f t="shared" si="6"/>
        <v>0</v>
      </c>
    </row>
    <row r="27" spans="1:11" ht="12.75" customHeight="1">
      <c r="A27" s="49" t="s">
        <v>4464</v>
      </c>
      <c r="B27" s="50" t="s">
        <v>4465</v>
      </c>
      <c r="C27" s="272"/>
      <c r="D27" s="272"/>
      <c r="E27" s="271" t="e">
        <f t="shared" si="2"/>
        <v>#DIV/0!</v>
      </c>
      <c r="F27" s="272">
        <v>5</v>
      </c>
      <c r="G27" s="272"/>
      <c r="H27" s="271">
        <f t="shared" si="3"/>
        <v>0</v>
      </c>
      <c r="I27" s="302">
        <f t="shared" si="4"/>
        <v>5</v>
      </c>
      <c r="J27" s="372">
        <f t="shared" si="5"/>
        <v>0</v>
      </c>
      <c r="K27" s="273">
        <f t="shared" si="6"/>
        <v>0</v>
      </c>
    </row>
    <row r="28" spans="1:11" ht="12.75" customHeight="1">
      <c r="A28" s="49" t="s">
        <v>4466</v>
      </c>
      <c r="B28" s="50" t="s">
        <v>4467</v>
      </c>
      <c r="C28" s="272"/>
      <c r="D28" s="272"/>
      <c r="E28" s="271" t="e">
        <f t="shared" si="2"/>
        <v>#DIV/0!</v>
      </c>
      <c r="F28" s="272">
        <v>3</v>
      </c>
      <c r="G28" s="272"/>
      <c r="H28" s="271">
        <f t="shared" si="3"/>
        <v>0</v>
      </c>
      <c r="I28" s="302">
        <f t="shared" si="4"/>
        <v>3</v>
      </c>
      <c r="J28" s="372">
        <f t="shared" si="5"/>
        <v>0</v>
      </c>
      <c r="K28" s="273">
        <f t="shared" si="6"/>
        <v>0</v>
      </c>
    </row>
    <row r="29" spans="1:11" ht="12.75" customHeight="1">
      <c r="A29" s="49" t="s">
        <v>4468</v>
      </c>
      <c r="B29" s="50" t="s">
        <v>4469</v>
      </c>
      <c r="C29" s="272"/>
      <c r="D29" s="272"/>
      <c r="E29" s="271" t="e">
        <f t="shared" si="2"/>
        <v>#DIV/0!</v>
      </c>
      <c r="F29" s="272">
        <v>4</v>
      </c>
      <c r="G29" s="272">
        <v>1</v>
      </c>
      <c r="H29" s="271">
        <f t="shared" si="3"/>
        <v>25</v>
      </c>
      <c r="I29" s="302">
        <f t="shared" si="4"/>
        <v>4</v>
      </c>
      <c r="J29" s="372">
        <f t="shared" si="5"/>
        <v>1</v>
      </c>
      <c r="K29" s="273">
        <f t="shared" si="6"/>
        <v>25</v>
      </c>
    </row>
    <row r="30" spans="1:11" ht="12.75" customHeight="1">
      <c r="A30" s="49" t="s">
        <v>4470</v>
      </c>
      <c r="B30" s="375" t="s">
        <v>4471</v>
      </c>
      <c r="C30" s="272"/>
      <c r="D30" s="272"/>
      <c r="E30" s="271" t="e">
        <f t="shared" si="2"/>
        <v>#DIV/0!</v>
      </c>
      <c r="F30" s="373">
        <v>1</v>
      </c>
      <c r="G30" s="373"/>
      <c r="H30" s="271">
        <f t="shared" si="3"/>
        <v>0</v>
      </c>
      <c r="I30" s="302">
        <f t="shared" si="4"/>
        <v>1</v>
      </c>
      <c r="J30" s="372">
        <f t="shared" si="5"/>
        <v>0</v>
      </c>
      <c r="K30" s="273">
        <f t="shared" si="6"/>
        <v>0</v>
      </c>
    </row>
    <row r="31" spans="1:11" ht="12.75" customHeight="1">
      <c r="A31" s="49" t="s">
        <v>4472</v>
      </c>
      <c r="B31" s="375" t="s">
        <v>4473</v>
      </c>
      <c r="C31" s="373"/>
      <c r="D31" s="373"/>
      <c r="E31" s="271" t="e">
        <f t="shared" si="2"/>
        <v>#DIV/0!</v>
      </c>
      <c r="F31" s="373"/>
      <c r="G31" s="373"/>
      <c r="H31" s="271" t="e">
        <f t="shared" si="3"/>
        <v>#DIV/0!</v>
      </c>
      <c r="I31" s="302">
        <f t="shared" si="4"/>
        <v>0</v>
      </c>
      <c r="J31" s="372">
        <f t="shared" si="5"/>
        <v>0</v>
      </c>
      <c r="K31" s="273" t="e">
        <f t="shared" si="6"/>
        <v>#DIV/0!</v>
      </c>
    </row>
    <row r="32" spans="1:11" ht="12.75" customHeight="1">
      <c r="A32" s="49" t="s">
        <v>730</v>
      </c>
      <c r="B32" s="375" t="s">
        <v>731</v>
      </c>
      <c r="C32" s="373"/>
      <c r="D32" s="373"/>
      <c r="E32" s="271" t="e">
        <f t="shared" si="2"/>
        <v>#DIV/0!</v>
      </c>
      <c r="F32" s="373"/>
      <c r="G32" s="373"/>
      <c r="H32" s="271" t="e">
        <f t="shared" si="3"/>
        <v>#DIV/0!</v>
      </c>
      <c r="I32" s="302">
        <f t="shared" si="4"/>
        <v>0</v>
      </c>
      <c r="J32" s="372">
        <f t="shared" si="5"/>
        <v>0</v>
      </c>
      <c r="K32" s="273" t="e">
        <f t="shared" si="6"/>
        <v>#DIV/0!</v>
      </c>
    </row>
    <row r="33" spans="1:11" ht="12.75" customHeight="1">
      <c r="A33" s="49" t="s">
        <v>1326</v>
      </c>
      <c r="B33" s="375" t="s">
        <v>229</v>
      </c>
      <c r="C33" s="272"/>
      <c r="D33" s="272"/>
      <c r="E33" s="271" t="e">
        <f t="shared" si="2"/>
        <v>#DIV/0!</v>
      </c>
      <c r="F33" s="272"/>
      <c r="G33" s="272"/>
      <c r="H33" s="271" t="e">
        <f t="shared" si="3"/>
        <v>#DIV/0!</v>
      </c>
      <c r="I33" s="302">
        <f t="shared" si="4"/>
        <v>0</v>
      </c>
      <c r="J33" s="372">
        <f t="shared" si="5"/>
        <v>0</v>
      </c>
      <c r="K33" s="273" t="e">
        <f t="shared" si="6"/>
        <v>#DIV/0!</v>
      </c>
    </row>
    <row r="34" spans="1:11" ht="12.75" customHeight="1">
      <c r="A34" s="49" t="s">
        <v>1376</v>
      </c>
      <c r="B34" s="375" t="s">
        <v>366</v>
      </c>
      <c r="C34" s="302"/>
      <c r="D34" s="302"/>
      <c r="E34" s="271" t="e">
        <f t="shared" si="2"/>
        <v>#DIV/0!</v>
      </c>
      <c r="F34" s="272"/>
      <c r="G34" s="272"/>
      <c r="H34" s="271" t="e">
        <f t="shared" si="3"/>
        <v>#DIV/0!</v>
      </c>
      <c r="I34" s="302">
        <f t="shared" si="4"/>
        <v>0</v>
      </c>
      <c r="J34" s="372">
        <f t="shared" si="5"/>
        <v>0</v>
      </c>
      <c r="K34" s="273" t="e">
        <f t="shared" si="6"/>
        <v>#DIV/0!</v>
      </c>
    </row>
    <row r="35" spans="1:11" ht="12.75" customHeight="1">
      <c r="A35" s="49" t="s">
        <v>230</v>
      </c>
      <c r="B35" s="375" t="s">
        <v>2641</v>
      </c>
      <c r="C35" s="302"/>
      <c r="D35" s="302"/>
      <c r="E35" s="271" t="e">
        <f t="shared" si="2"/>
        <v>#DIV/0!</v>
      </c>
      <c r="F35" s="272">
        <v>1</v>
      </c>
      <c r="G35" s="272">
        <v>1</v>
      </c>
      <c r="H35" s="271">
        <f t="shared" si="3"/>
        <v>100</v>
      </c>
      <c r="I35" s="302">
        <f t="shared" si="4"/>
        <v>1</v>
      </c>
      <c r="J35" s="372">
        <f t="shared" si="5"/>
        <v>1</v>
      </c>
      <c r="K35" s="273">
        <f t="shared" si="6"/>
        <v>100</v>
      </c>
    </row>
    <row r="36" spans="1:11" ht="12.75" customHeight="1">
      <c r="A36" s="49" t="s">
        <v>4488</v>
      </c>
      <c r="B36" s="50" t="s">
        <v>4489</v>
      </c>
      <c r="C36" s="302"/>
      <c r="D36" s="302"/>
      <c r="E36" s="271" t="e">
        <f t="shared" si="2"/>
        <v>#DIV/0!</v>
      </c>
      <c r="F36" s="272"/>
      <c r="G36" s="272"/>
      <c r="H36" s="271" t="e">
        <f t="shared" si="3"/>
        <v>#DIV/0!</v>
      </c>
      <c r="I36" s="302">
        <f t="shared" si="4"/>
        <v>0</v>
      </c>
      <c r="J36" s="372">
        <f t="shared" si="5"/>
        <v>0</v>
      </c>
      <c r="K36" s="273" t="e">
        <f t="shared" si="6"/>
        <v>#DIV/0!</v>
      </c>
    </row>
    <row r="37" spans="1:11" ht="12.75" customHeight="1">
      <c r="A37" s="49" t="s">
        <v>231</v>
      </c>
      <c r="B37" s="375" t="s">
        <v>367</v>
      </c>
      <c r="C37" s="302"/>
      <c r="D37" s="302"/>
      <c r="E37" s="271" t="e">
        <f t="shared" si="2"/>
        <v>#DIV/0!</v>
      </c>
      <c r="F37" s="272">
        <v>6</v>
      </c>
      <c r="G37" s="272"/>
      <c r="H37" s="271">
        <f t="shared" si="3"/>
        <v>0</v>
      </c>
      <c r="I37" s="302">
        <f t="shared" si="4"/>
        <v>6</v>
      </c>
      <c r="J37" s="372">
        <f t="shared" si="5"/>
        <v>0</v>
      </c>
      <c r="K37" s="273">
        <f t="shared" si="6"/>
        <v>0</v>
      </c>
    </row>
    <row r="38" spans="1:11" ht="12.75" customHeight="1">
      <c r="A38" s="49" t="s">
        <v>232</v>
      </c>
      <c r="B38" s="375" t="s">
        <v>368</v>
      </c>
      <c r="C38" s="302"/>
      <c r="D38" s="302"/>
      <c r="E38" s="271" t="e">
        <f t="shared" si="2"/>
        <v>#DIV/0!</v>
      </c>
      <c r="F38" s="272"/>
      <c r="G38" s="272">
        <v>1</v>
      </c>
      <c r="H38" s="271" t="e">
        <f t="shared" si="3"/>
        <v>#DIV/0!</v>
      </c>
      <c r="I38" s="302">
        <f t="shared" si="4"/>
        <v>0</v>
      </c>
      <c r="J38" s="372">
        <f t="shared" si="5"/>
        <v>1</v>
      </c>
      <c r="K38" s="273" t="e">
        <f t="shared" si="6"/>
        <v>#DIV/0!</v>
      </c>
    </row>
    <row r="39" spans="1:11" ht="12.75" customHeight="1">
      <c r="A39" s="49" t="s">
        <v>4494</v>
      </c>
      <c r="B39" s="50" t="s">
        <v>4495</v>
      </c>
      <c r="C39" s="302"/>
      <c r="D39" s="302"/>
      <c r="E39" s="271" t="e">
        <f t="shared" si="2"/>
        <v>#DIV/0!</v>
      </c>
      <c r="F39" s="373"/>
      <c r="G39" s="373"/>
      <c r="H39" s="271" t="e">
        <f t="shared" si="3"/>
        <v>#DIV/0!</v>
      </c>
      <c r="I39" s="302">
        <f t="shared" si="4"/>
        <v>0</v>
      </c>
      <c r="J39" s="372">
        <f t="shared" si="5"/>
        <v>0</v>
      </c>
      <c r="K39" s="273" t="e">
        <f t="shared" si="6"/>
        <v>#DIV/0!</v>
      </c>
    </row>
    <row r="40" spans="1:11" ht="12.75" customHeight="1">
      <c r="A40" s="49" t="s">
        <v>233</v>
      </c>
      <c r="B40" s="375" t="s">
        <v>234</v>
      </c>
      <c r="C40" s="302"/>
      <c r="D40" s="302"/>
      <c r="E40" s="271" t="e">
        <f t="shared" si="2"/>
        <v>#DIV/0!</v>
      </c>
      <c r="F40" s="373"/>
      <c r="G40" s="373"/>
      <c r="H40" s="271" t="e">
        <f t="shared" si="3"/>
        <v>#DIV/0!</v>
      </c>
      <c r="I40" s="302">
        <f t="shared" si="4"/>
        <v>0</v>
      </c>
      <c r="J40" s="372">
        <f t="shared" si="5"/>
        <v>0</v>
      </c>
      <c r="K40" s="273" t="e">
        <f t="shared" si="6"/>
        <v>#DIV/0!</v>
      </c>
    </row>
    <row r="41" spans="1:11" ht="12.75" customHeight="1">
      <c r="A41" s="49" t="s">
        <v>235</v>
      </c>
      <c r="B41" s="375" t="s">
        <v>236</v>
      </c>
      <c r="C41" s="302"/>
      <c r="D41" s="302"/>
      <c r="E41" s="271" t="e">
        <f t="shared" si="2"/>
        <v>#DIV/0!</v>
      </c>
      <c r="F41" s="373">
        <v>5</v>
      </c>
      <c r="G41" s="373"/>
      <c r="H41" s="271">
        <f t="shared" si="3"/>
        <v>0</v>
      </c>
      <c r="I41" s="302">
        <f t="shared" si="4"/>
        <v>5</v>
      </c>
      <c r="J41" s="372">
        <f t="shared" si="5"/>
        <v>0</v>
      </c>
      <c r="K41" s="273">
        <f t="shared" si="6"/>
        <v>0</v>
      </c>
    </row>
    <row r="42" spans="1:11" ht="12.75" customHeight="1">
      <c r="A42" s="49" t="s">
        <v>237</v>
      </c>
      <c r="B42" s="375" t="s">
        <v>238</v>
      </c>
      <c r="C42" s="302"/>
      <c r="D42" s="302"/>
      <c r="E42" s="271" t="e">
        <f t="shared" si="2"/>
        <v>#DIV/0!</v>
      </c>
      <c r="F42" s="373"/>
      <c r="G42" s="373"/>
      <c r="H42" s="271" t="e">
        <f t="shared" si="3"/>
        <v>#DIV/0!</v>
      </c>
      <c r="I42" s="302">
        <f t="shared" si="4"/>
        <v>0</v>
      </c>
      <c r="J42" s="372">
        <f t="shared" si="5"/>
        <v>0</v>
      </c>
      <c r="K42" s="273" t="e">
        <f t="shared" si="6"/>
        <v>#DIV/0!</v>
      </c>
    </row>
    <row r="43" spans="1:11" ht="12.75" customHeight="1">
      <c r="A43" s="49" t="s">
        <v>239</v>
      </c>
      <c r="B43" s="375" t="s">
        <v>240</v>
      </c>
      <c r="C43" s="302"/>
      <c r="D43" s="302"/>
      <c r="E43" s="271" t="e">
        <f t="shared" si="2"/>
        <v>#DIV/0!</v>
      </c>
      <c r="F43" s="373">
        <v>5</v>
      </c>
      <c r="G43" s="373">
        <v>2</v>
      </c>
      <c r="H43" s="271">
        <f t="shared" si="3"/>
        <v>40</v>
      </c>
      <c r="I43" s="302">
        <f t="shared" si="4"/>
        <v>5</v>
      </c>
      <c r="J43" s="372">
        <f t="shared" si="5"/>
        <v>2</v>
      </c>
      <c r="K43" s="273">
        <f t="shared" si="6"/>
        <v>40</v>
      </c>
    </row>
    <row r="44" spans="1:11" ht="12.75" customHeight="1">
      <c r="A44" s="49" t="s">
        <v>743</v>
      </c>
      <c r="B44" s="375" t="s">
        <v>241</v>
      </c>
      <c r="C44" s="302"/>
      <c r="D44" s="302"/>
      <c r="E44" s="271" t="e">
        <f t="shared" si="2"/>
        <v>#DIV/0!</v>
      </c>
      <c r="F44" s="373"/>
      <c r="G44" s="373"/>
      <c r="H44" s="271" t="e">
        <f t="shared" si="3"/>
        <v>#DIV/0!</v>
      </c>
      <c r="I44" s="302">
        <f t="shared" si="4"/>
        <v>0</v>
      </c>
      <c r="J44" s="372">
        <f t="shared" si="5"/>
        <v>0</v>
      </c>
      <c r="K44" s="273" t="e">
        <f t="shared" si="6"/>
        <v>#DIV/0!</v>
      </c>
    </row>
    <row r="45" spans="1:11" ht="12.75" customHeight="1">
      <c r="A45" s="49" t="s">
        <v>2647</v>
      </c>
      <c r="B45" s="50" t="s">
        <v>2648</v>
      </c>
      <c r="C45" s="270"/>
      <c r="D45" s="270"/>
      <c r="E45" s="271" t="e">
        <f t="shared" si="2"/>
        <v>#DIV/0!</v>
      </c>
      <c r="F45" s="272"/>
      <c r="G45" s="272"/>
      <c r="H45" s="271" t="e">
        <f t="shared" si="3"/>
        <v>#DIV/0!</v>
      </c>
      <c r="I45" s="302">
        <f t="shared" si="4"/>
        <v>0</v>
      </c>
      <c r="J45" s="372">
        <f t="shared" si="5"/>
        <v>0</v>
      </c>
      <c r="K45" s="273" t="e">
        <f t="shared" si="6"/>
        <v>#DIV/0!</v>
      </c>
    </row>
    <row r="46" spans="1:11" ht="12.75" customHeight="1">
      <c r="A46" s="49" t="s">
        <v>4494</v>
      </c>
      <c r="B46" s="50" t="s">
        <v>4495</v>
      </c>
      <c r="C46" s="270"/>
      <c r="D46" s="270"/>
      <c r="E46" s="271" t="e">
        <f t="shared" si="2"/>
        <v>#DIV/0!</v>
      </c>
      <c r="F46" s="272"/>
      <c r="G46" s="272"/>
      <c r="H46" s="271" t="e">
        <f t="shared" si="3"/>
        <v>#DIV/0!</v>
      </c>
      <c r="I46" s="302">
        <f t="shared" si="4"/>
        <v>0</v>
      </c>
      <c r="J46" s="372">
        <f t="shared" si="5"/>
        <v>0</v>
      </c>
      <c r="K46" s="273" t="e">
        <f t="shared" si="6"/>
        <v>#DIV/0!</v>
      </c>
    </row>
    <row r="47" spans="1:11" ht="12.75" customHeight="1">
      <c r="A47" s="49" t="s">
        <v>4496</v>
      </c>
      <c r="B47" s="50" t="s">
        <v>4497</v>
      </c>
      <c r="C47" s="270"/>
      <c r="D47" s="270"/>
      <c r="E47" s="271" t="e">
        <f t="shared" si="2"/>
        <v>#DIV/0!</v>
      </c>
      <c r="F47" s="272"/>
      <c r="G47" s="272"/>
      <c r="H47" s="271" t="e">
        <f t="shared" si="3"/>
        <v>#DIV/0!</v>
      </c>
      <c r="I47" s="302">
        <f t="shared" si="4"/>
        <v>0</v>
      </c>
      <c r="J47" s="372">
        <f t="shared" si="5"/>
        <v>0</v>
      </c>
      <c r="K47" s="273" t="e">
        <f t="shared" si="6"/>
        <v>#DIV/0!</v>
      </c>
    </row>
    <row r="48" spans="1:11" ht="12.75" customHeight="1">
      <c r="A48" s="49" t="s">
        <v>4502</v>
      </c>
      <c r="B48" s="50" t="s">
        <v>4503</v>
      </c>
      <c r="C48" s="302"/>
      <c r="D48" s="302"/>
      <c r="E48" s="271" t="e">
        <f t="shared" si="2"/>
        <v>#DIV/0!</v>
      </c>
      <c r="F48" s="373"/>
      <c r="G48" s="373"/>
      <c r="H48" s="271" t="e">
        <f t="shared" si="3"/>
        <v>#DIV/0!</v>
      </c>
      <c r="I48" s="302">
        <f t="shared" si="4"/>
        <v>0</v>
      </c>
      <c r="J48" s="372">
        <f t="shared" si="5"/>
        <v>0</v>
      </c>
      <c r="K48" s="273" t="e">
        <f t="shared" si="6"/>
        <v>#DIV/0!</v>
      </c>
    </row>
    <row r="49" spans="1:11" ht="12.75" customHeight="1">
      <c r="A49" s="49" t="s">
        <v>2714</v>
      </c>
      <c r="B49" s="50" t="s">
        <v>2715</v>
      </c>
      <c r="C49" s="373"/>
      <c r="D49" s="373"/>
      <c r="E49" s="271" t="e">
        <f t="shared" si="2"/>
        <v>#DIV/0!</v>
      </c>
      <c r="F49" s="373"/>
      <c r="G49" s="373"/>
      <c r="H49" s="271" t="e">
        <f t="shared" si="3"/>
        <v>#DIV/0!</v>
      </c>
      <c r="I49" s="302">
        <f t="shared" si="4"/>
        <v>0</v>
      </c>
      <c r="J49" s="372">
        <f t="shared" si="5"/>
        <v>0</v>
      </c>
      <c r="K49" s="273" t="e">
        <f t="shared" si="6"/>
        <v>#DIV/0!</v>
      </c>
    </row>
    <row r="50" spans="1:11" ht="12.75" customHeight="1">
      <c r="A50" s="49" t="s">
        <v>1272</v>
      </c>
      <c r="B50" s="371" t="s">
        <v>1273</v>
      </c>
      <c r="C50" s="373"/>
      <c r="D50" s="373"/>
      <c r="E50" s="271" t="e">
        <f t="shared" si="2"/>
        <v>#DIV/0!</v>
      </c>
      <c r="F50" s="373">
        <v>1</v>
      </c>
      <c r="G50" s="373">
        <v>1</v>
      </c>
      <c r="H50" s="271">
        <f t="shared" si="3"/>
        <v>100</v>
      </c>
      <c r="I50" s="302">
        <f t="shared" si="4"/>
        <v>1</v>
      </c>
      <c r="J50" s="372">
        <f t="shared" si="5"/>
        <v>1</v>
      </c>
      <c r="K50" s="273">
        <f t="shared" si="6"/>
        <v>100</v>
      </c>
    </row>
    <row r="51" spans="1:11" ht="12.75" customHeight="1">
      <c r="A51" s="49" t="s">
        <v>370</v>
      </c>
      <c r="B51" s="371" t="s">
        <v>371</v>
      </c>
      <c r="C51" s="373"/>
      <c r="D51" s="373"/>
      <c r="E51" s="271" t="e">
        <f t="shared" si="2"/>
        <v>#DIV/0!</v>
      </c>
      <c r="F51" s="373"/>
      <c r="G51" s="373"/>
      <c r="H51" s="271" t="e">
        <f t="shared" si="3"/>
        <v>#DIV/0!</v>
      </c>
      <c r="I51" s="302">
        <f t="shared" si="4"/>
        <v>0</v>
      </c>
      <c r="J51" s="372">
        <f t="shared" si="5"/>
        <v>0</v>
      </c>
      <c r="K51" s="273" t="e">
        <f t="shared" si="6"/>
        <v>#DIV/0!</v>
      </c>
    </row>
    <row r="52" spans="1:11" ht="12.75" customHeight="1">
      <c r="A52" s="49" t="s">
        <v>1546</v>
      </c>
      <c r="B52" s="371" t="s">
        <v>1547</v>
      </c>
      <c r="C52" s="373"/>
      <c r="D52" s="373"/>
      <c r="E52" s="271" t="e">
        <f t="shared" si="2"/>
        <v>#DIV/0!</v>
      </c>
      <c r="F52" s="373"/>
      <c r="G52" s="373"/>
      <c r="H52" s="271" t="e">
        <f t="shared" si="3"/>
        <v>#DIV/0!</v>
      </c>
      <c r="I52" s="302">
        <f t="shared" si="4"/>
        <v>0</v>
      </c>
      <c r="J52" s="372">
        <f t="shared" si="5"/>
        <v>0</v>
      </c>
      <c r="K52" s="273" t="e">
        <f t="shared" si="6"/>
        <v>#DIV/0!</v>
      </c>
    </row>
    <row r="53" spans="1:11" ht="12.75" customHeight="1">
      <c r="A53" s="49" t="s">
        <v>1268</v>
      </c>
      <c r="B53" s="371" t="s">
        <v>1269</v>
      </c>
      <c r="C53" s="373"/>
      <c r="D53" s="373"/>
      <c r="E53" s="271" t="e">
        <f t="shared" si="2"/>
        <v>#DIV/0!</v>
      </c>
      <c r="F53" s="373">
        <v>1</v>
      </c>
      <c r="G53" s="373"/>
      <c r="H53" s="271">
        <f t="shared" si="3"/>
        <v>0</v>
      </c>
      <c r="I53" s="302">
        <f t="shared" si="4"/>
        <v>1</v>
      </c>
      <c r="J53" s="372">
        <f t="shared" si="5"/>
        <v>0</v>
      </c>
      <c r="K53" s="273">
        <f t="shared" si="6"/>
        <v>0</v>
      </c>
    </row>
    <row r="54" spans="1:11" ht="12.75" customHeight="1">
      <c r="A54" s="49" t="s">
        <v>1270</v>
      </c>
      <c r="B54" s="371" t="s">
        <v>1271</v>
      </c>
      <c r="C54" s="373"/>
      <c r="D54" s="373"/>
      <c r="E54" s="271" t="e">
        <f t="shared" si="2"/>
        <v>#DIV/0!</v>
      </c>
      <c r="F54" s="373">
        <v>1</v>
      </c>
      <c r="G54" s="373"/>
      <c r="H54" s="271">
        <f t="shared" si="3"/>
        <v>0</v>
      </c>
      <c r="I54" s="302">
        <f t="shared" si="4"/>
        <v>1</v>
      </c>
      <c r="J54" s="372">
        <f t="shared" si="5"/>
        <v>0</v>
      </c>
      <c r="K54" s="273">
        <f t="shared" si="6"/>
        <v>0</v>
      </c>
    </row>
    <row r="55" spans="1:11" ht="12.75" customHeight="1">
      <c r="A55" s="49" t="s">
        <v>4486</v>
      </c>
      <c r="B55" s="371" t="s">
        <v>6152</v>
      </c>
      <c r="C55" s="373"/>
      <c r="D55" s="373"/>
      <c r="E55" s="271" t="e">
        <f t="shared" si="2"/>
        <v>#DIV/0!</v>
      </c>
      <c r="F55" s="373">
        <v>1</v>
      </c>
      <c r="G55" s="373"/>
      <c r="H55" s="271">
        <f t="shared" si="3"/>
        <v>0</v>
      </c>
      <c r="I55" s="302">
        <f t="shared" si="4"/>
        <v>1</v>
      </c>
      <c r="J55" s="372">
        <f t="shared" si="5"/>
        <v>0</v>
      </c>
      <c r="K55" s="273">
        <f t="shared" si="6"/>
        <v>0</v>
      </c>
    </row>
    <row r="56" spans="1:11" ht="12.75" customHeight="1">
      <c r="A56" s="49" t="s">
        <v>2652</v>
      </c>
      <c r="B56" s="371" t="s">
        <v>2653</v>
      </c>
      <c r="C56" s="373"/>
      <c r="D56" s="373"/>
      <c r="E56" s="271" t="e">
        <f t="shared" si="2"/>
        <v>#DIV/0!</v>
      </c>
      <c r="F56" s="373"/>
      <c r="G56" s="373"/>
      <c r="H56" s="271" t="e">
        <f t="shared" si="3"/>
        <v>#DIV/0!</v>
      </c>
      <c r="I56" s="302">
        <f t="shared" si="4"/>
        <v>0</v>
      </c>
      <c r="J56" s="372">
        <f t="shared" si="5"/>
        <v>0</v>
      </c>
      <c r="K56" s="273" t="e">
        <f t="shared" si="6"/>
        <v>#DIV/0!</v>
      </c>
    </row>
    <row r="57" spans="1:11" ht="12.75" customHeight="1">
      <c r="A57" s="49" t="s">
        <v>6153</v>
      </c>
      <c r="B57" s="371" t="s">
        <v>6154</v>
      </c>
      <c r="C57" s="373"/>
      <c r="D57" s="373"/>
      <c r="E57" s="271" t="e">
        <f t="shared" si="2"/>
        <v>#DIV/0!</v>
      </c>
      <c r="F57" s="373">
        <v>3</v>
      </c>
      <c r="G57" s="373"/>
      <c r="H57" s="271">
        <f t="shared" si="3"/>
        <v>0</v>
      </c>
      <c r="I57" s="302">
        <f t="shared" si="4"/>
        <v>3</v>
      </c>
      <c r="J57" s="372">
        <f t="shared" si="5"/>
        <v>0</v>
      </c>
      <c r="K57" s="273">
        <f t="shared" si="6"/>
        <v>0</v>
      </c>
    </row>
    <row r="58" spans="1:11" ht="12.75" customHeight="1">
      <c r="A58" s="49" t="s">
        <v>6155</v>
      </c>
      <c r="B58" s="371" t="s">
        <v>4585</v>
      </c>
      <c r="C58" s="373"/>
      <c r="D58" s="373"/>
      <c r="E58" s="271" t="e">
        <f t="shared" si="2"/>
        <v>#DIV/0!</v>
      </c>
      <c r="F58" s="373">
        <v>4</v>
      </c>
      <c r="G58" s="373"/>
      <c r="H58" s="271">
        <f t="shared" si="3"/>
        <v>0</v>
      </c>
      <c r="I58" s="302">
        <f t="shared" si="4"/>
        <v>4</v>
      </c>
      <c r="J58" s="372">
        <f t="shared" si="5"/>
        <v>0</v>
      </c>
      <c r="K58" s="273">
        <f t="shared" si="6"/>
        <v>0</v>
      </c>
    </row>
    <row r="59" spans="1:11" ht="12.75" customHeight="1">
      <c r="A59" s="49" t="s">
        <v>4586</v>
      </c>
      <c r="B59" s="371" t="s">
        <v>4587</v>
      </c>
      <c r="C59" s="373"/>
      <c r="D59" s="373"/>
      <c r="E59" s="271" t="e">
        <f t="shared" si="2"/>
        <v>#DIV/0!</v>
      </c>
      <c r="F59" s="373">
        <v>1</v>
      </c>
      <c r="G59" s="373"/>
      <c r="H59" s="271">
        <f t="shared" si="3"/>
        <v>0</v>
      </c>
      <c r="I59" s="302">
        <f t="shared" si="4"/>
        <v>1</v>
      </c>
      <c r="J59" s="372">
        <f t="shared" si="5"/>
        <v>0</v>
      </c>
      <c r="K59" s="273">
        <f t="shared" si="6"/>
        <v>0</v>
      </c>
    </row>
    <row r="60" spans="1:11" ht="12.75" customHeight="1">
      <c r="A60" s="49" t="s">
        <v>4039</v>
      </c>
      <c r="B60" s="371" t="s">
        <v>4040</v>
      </c>
      <c r="C60" s="373"/>
      <c r="D60" s="373"/>
      <c r="E60" s="271" t="e">
        <f t="shared" si="2"/>
        <v>#DIV/0!</v>
      </c>
      <c r="F60" s="373">
        <v>1</v>
      </c>
      <c r="G60" s="373"/>
      <c r="H60" s="271">
        <f t="shared" si="3"/>
        <v>0</v>
      </c>
      <c r="I60" s="302">
        <f t="shared" si="4"/>
        <v>1</v>
      </c>
      <c r="J60" s="372">
        <f t="shared" si="5"/>
        <v>0</v>
      </c>
      <c r="K60" s="273">
        <f t="shared" si="6"/>
        <v>0</v>
      </c>
    </row>
    <row r="61" spans="1:11" ht="12.75" customHeight="1">
      <c r="A61" s="49" t="s">
        <v>6014</v>
      </c>
      <c r="B61" s="371" t="s">
        <v>6015</v>
      </c>
      <c r="C61" s="373"/>
      <c r="D61" s="373"/>
      <c r="E61" s="271" t="e">
        <f t="shared" si="2"/>
        <v>#DIV/0!</v>
      </c>
      <c r="F61" s="373">
        <v>1</v>
      </c>
      <c r="G61" s="373"/>
      <c r="H61" s="271">
        <f t="shared" si="3"/>
        <v>0</v>
      </c>
      <c r="I61" s="302">
        <f t="shared" si="4"/>
        <v>1</v>
      </c>
      <c r="J61" s="372">
        <f t="shared" si="5"/>
        <v>0</v>
      </c>
      <c r="K61" s="273">
        <f t="shared" si="6"/>
        <v>0</v>
      </c>
    </row>
    <row r="62" spans="1:11" ht="12.75" customHeight="1">
      <c r="A62" s="49" t="s">
        <v>6089</v>
      </c>
      <c r="B62" s="371" t="s">
        <v>4908</v>
      </c>
      <c r="C62" s="373"/>
      <c r="D62" s="373"/>
      <c r="E62" s="271" t="e">
        <f t="shared" si="2"/>
        <v>#DIV/0!</v>
      </c>
      <c r="F62" s="373">
        <v>2</v>
      </c>
      <c r="G62" s="373"/>
      <c r="H62" s="271">
        <f t="shared" si="3"/>
        <v>0</v>
      </c>
      <c r="I62" s="302">
        <f t="shared" si="4"/>
        <v>2</v>
      </c>
      <c r="J62" s="372">
        <f t="shared" si="5"/>
        <v>0</v>
      </c>
      <c r="K62" s="273">
        <f t="shared" si="6"/>
        <v>0</v>
      </c>
    </row>
    <row r="63" spans="1:11" ht="12.75" customHeight="1">
      <c r="A63" s="49" t="s">
        <v>1324</v>
      </c>
      <c r="B63" s="371" t="s">
        <v>1325</v>
      </c>
      <c r="C63" s="373"/>
      <c r="D63" s="373"/>
      <c r="E63" s="271" t="e">
        <f t="shared" si="2"/>
        <v>#DIV/0!</v>
      </c>
      <c r="F63" s="373">
        <v>1</v>
      </c>
      <c r="G63" s="373"/>
      <c r="H63" s="271">
        <f t="shared" si="3"/>
        <v>0</v>
      </c>
      <c r="I63" s="302">
        <f t="shared" si="4"/>
        <v>1</v>
      </c>
      <c r="J63" s="372">
        <f t="shared" si="5"/>
        <v>0</v>
      </c>
      <c r="K63" s="273">
        <f t="shared" si="6"/>
        <v>0</v>
      </c>
    </row>
    <row r="64" spans="1:11" ht="12.75" customHeight="1">
      <c r="A64" s="49" t="s">
        <v>231</v>
      </c>
      <c r="B64" s="371" t="s">
        <v>367</v>
      </c>
      <c r="C64" s="373"/>
      <c r="D64" s="373"/>
      <c r="E64" s="271" t="e">
        <f t="shared" si="2"/>
        <v>#DIV/0!</v>
      </c>
      <c r="F64" s="373"/>
      <c r="G64" s="373"/>
      <c r="H64" s="271" t="e">
        <f t="shared" si="3"/>
        <v>#DIV/0!</v>
      </c>
      <c r="I64" s="302">
        <f t="shared" si="4"/>
        <v>0</v>
      </c>
      <c r="J64" s="372">
        <f t="shared" si="5"/>
        <v>0</v>
      </c>
      <c r="K64" s="273" t="e">
        <f t="shared" si="6"/>
        <v>#DIV/0!</v>
      </c>
    </row>
    <row r="65" spans="1:11" ht="12.75" customHeight="1">
      <c r="A65" s="49" t="s">
        <v>4909</v>
      </c>
      <c r="B65" s="371" t="s">
        <v>4910</v>
      </c>
      <c r="C65" s="373"/>
      <c r="D65" s="373"/>
      <c r="E65" s="271" t="e">
        <f t="shared" si="2"/>
        <v>#DIV/0!</v>
      </c>
      <c r="F65" s="373">
        <v>2</v>
      </c>
      <c r="G65" s="373">
        <v>1</v>
      </c>
      <c r="H65" s="271">
        <f t="shared" si="3"/>
        <v>50</v>
      </c>
      <c r="I65" s="302">
        <f t="shared" si="4"/>
        <v>2</v>
      </c>
      <c r="J65" s="372">
        <f t="shared" si="5"/>
        <v>1</v>
      </c>
      <c r="K65" s="273">
        <f t="shared" si="6"/>
        <v>50</v>
      </c>
    </row>
    <row r="66" spans="1:11" ht="12.75" customHeight="1">
      <c r="A66" s="49" t="s">
        <v>4911</v>
      </c>
      <c r="B66" s="371" t="s">
        <v>4912</v>
      </c>
      <c r="C66" s="373"/>
      <c r="D66" s="373"/>
      <c r="E66" s="271" t="e">
        <f t="shared" si="2"/>
        <v>#DIV/0!</v>
      </c>
      <c r="F66" s="373">
        <v>1</v>
      </c>
      <c r="G66" s="373"/>
      <c r="H66" s="271">
        <f t="shared" si="3"/>
        <v>0</v>
      </c>
      <c r="I66" s="302">
        <f t="shared" si="4"/>
        <v>1</v>
      </c>
      <c r="J66" s="372">
        <f t="shared" si="5"/>
        <v>0</v>
      </c>
      <c r="K66" s="273">
        <f t="shared" si="6"/>
        <v>0</v>
      </c>
    </row>
    <row r="67" spans="1:11" ht="12.75" customHeight="1">
      <c r="A67" s="49" t="s">
        <v>4478</v>
      </c>
      <c r="B67" s="371" t="s">
        <v>4479</v>
      </c>
      <c r="C67" s="373"/>
      <c r="D67" s="373"/>
      <c r="E67" s="271" t="e">
        <f t="shared" si="2"/>
        <v>#DIV/0!</v>
      </c>
      <c r="F67" s="373">
        <v>1</v>
      </c>
      <c r="G67" s="373"/>
      <c r="H67" s="271">
        <f t="shared" si="3"/>
        <v>0</v>
      </c>
      <c r="I67" s="302">
        <f t="shared" si="4"/>
        <v>1</v>
      </c>
      <c r="J67" s="372">
        <f t="shared" si="5"/>
        <v>0</v>
      </c>
      <c r="K67" s="273">
        <f t="shared" si="6"/>
        <v>0</v>
      </c>
    </row>
    <row r="68" spans="1:11" ht="12.75" customHeight="1">
      <c r="A68" s="49" t="s">
        <v>5008</v>
      </c>
      <c r="B68" s="371" t="s">
        <v>5046</v>
      </c>
      <c r="C68" s="373"/>
      <c r="D68" s="373"/>
      <c r="E68" s="271" t="e">
        <f t="shared" si="2"/>
        <v>#DIV/0!</v>
      </c>
      <c r="F68" s="373">
        <v>1</v>
      </c>
      <c r="G68" s="373"/>
      <c r="H68" s="271">
        <f t="shared" si="3"/>
        <v>0</v>
      </c>
      <c r="I68" s="302">
        <f t="shared" si="4"/>
        <v>1</v>
      </c>
      <c r="J68" s="372">
        <f t="shared" si="5"/>
        <v>0</v>
      </c>
      <c r="K68" s="273">
        <f t="shared" si="6"/>
        <v>0</v>
      </c>
    </row>
    <row r="69" spans="1:11" ht="12.75" customHeight="1">
      <c r="A69" s="49" t="s">
        <v>1298</v>
      </c>
      <c r="B69" s="371" t="s">
        <v>6763</v>
      </c>
      <c r="C69" s="373"/>
      <c r="D69" s="373"/>
      <c r="E69" s="271" t="e">
        <f t="shared" si="2"/>
        <v>#DIV/0!</v>
      </c>
      <c r="F69" s="373">
        <v>1</v>
      </c>
      <c r="G69" s="373"/>
      <c r="H69" s="271">
        <f t="shared" si="3"/>
        <v>0</v>
      </c>
      <c r="I69" s="302">
        <f t="shared" si="4"/>
        <v>1</v>
      </c>
      <c r="J69" s="372">
        <f t="shared" si="5"/>
        <v>0</v>
      </c>
      <c r="K69" s="273">
        <f t="shared" si="6"/>
        <v>0</v>
      </c>
    </row>
    <row r="70" spans="1:11" ht="12.75" customHeight="1">
      <c r="A70" s="49" t="s">
        <v>4490</v>
      </c>
      <c r="B70" s="371" t="s">
        <v>6764</v>
      </c>
      <c r="C70" s="373"/>
      <c r="D70" s="373"/>
      <c r="E70" s="271" t="e">
        <f t="shared" si="2"/>
        <v>#DIV/0!</v>
      </c>
      <c r="F70" s="373">
        <v>1</v>
      </c>
      <c r="G70" s="373"/>
      <c r="H70" s="271">
        <f t="shared" si="3"/>
        <v>0</v>
      </c>
      <c r="I70" s="302">
        <f t="shared" si="4"/>
        <v>1</v>
      </c>
      <c r="J70" s="372">
        <f t="shared" si="5"/>
        <v>0</v>
      </c>
      <c r="K70" s="273">
        <f t="shared" si="6"/>
        <v>0</v>
      </c>
    </row>
    <row r="71" spans="1:11" ht="12.75" customHeight="1">
      <c r="A71" s="49" t="s">
        <v>2712</v>
      </c>
      <c r="B71" s="371" t="s">
        <v>7067</v>
      </c>
      <c r="C71" s="373"/>
      <c r="D71" s="373"/>
      <c r="E71" s="271"/>
      <c r="F71" s="373"/>
      <c r="G71" s="373">
        <v>1</v>
      </c>
      <c r="H71" s="271"/>
      <c r="I71" s="302">
        <f t="shared" si="4"/>
        <v>0</v>
      </c>
      <c r="J71" s="372">
        <f t="shared" si="5"/>
        <v>1</v>
      </c>
      <c r="K71" s="273" t="e">
        <f t="shared" si="6"/>
        <v>#DIV/0!</v>
      </c>
    </row>
    <row r="72" spans="1:11" ht="12.75" customHeight="1">
      <c r="A72" s="49" t="s">
        <v>7068</v>
      </c>
      <c r="B72" s="371" t="s">
        <v>7069</v>
      </c>
      <c r="C72" s="373"/>
      <c r="D72" s="373"/>
      <c r="E72" s="271"/>
      <c r="F72" s="373"/>
      <c r="G72" s="373">
        <v>1</v>
      </c>
      <c r="H72" s="271"/>
      <c r="I72" s="302">
        <f t="shared" si="4"/>
        <v>0</v>
      </c>
      <c r="J72" s="372">
        <f t="shared" si="5"/>
        <v>1</v>
      </c>
      <c r="K72" s="273" t="e">
        <f t="shared" si="6"/>
        <v>#DIV/0!</v>
      </c>
    </row>
    <row r="73" spans="1:11" ht="12.75" customHeight="1">
      <c r="A73" s="52" t="s">
        <v>364</v>
      </c>
      <c r="B73" s="380" t="s">
        <v>365</v>
      </c>
      <c r="C73" s="1347">
        <v>2</v>
      </c>
      <c r="D73" s="1347"/>
      <c r="E73" s="271">
        <f t="shared" ref="E73" si="7">SUM(D73/C73*100)</f>
        <v>0</v>
      </c>
      <c r="F73" s="272">
        <v>2</v>
      </c>
      <c r="G73" s="272">
        <v>1</v>
      </c>
      <c r="H73" s="271">
        <f t="shared" ref="H73" si="8">SUM(G73/F73*100)</f>
        <v>50</v>
      </c>
      <c r="I73" s="302">
        <f t="shared" si="4"/>
        <v>4</v>
      </c>
      <c r="J73" s="1346">
        <f t="shared" si="5"/>
        <v>1</v>
      </c>
      <c r="K73" s="273">
        <f t="shared" si="6"/>
        <v>25</v>
      </c>
    </row>
    <row r="74" spans="1:11" ht="12.75" customHeight="1">
      <c r="A74" s="376" t="s">
        <v>4476</v>
      </c>
      <c r="B74" s="377"/>
      <c r="C74" s="302">
        <f>SUM(C10:C73)</f>
        <v>2</v>
      </c>
      <c r="D74" s="302">
        <f>SUM(D10:D73)</f>
        <v>0</v>
      </c>
      <c r="E74" s="273">
        <f t="shared" si="2"/>
        <v>0</v>
      </c>
      <c r="F74" s="302">
        <f>SUM(F10:F73)</f>
        <v>292</v>
      </c>
      <c r="G74" s="302">
        <f>SUM(G10:G73)</f>
        <v>149</v>
      </c>
      <c r="H74" s="273">
        <f t="shared" si="3"/>
        <v>51.027397260273979</v>
      </c>
      <c r="I74" s="302">
        <f t="shared" si="4"/>
        <v>294</v>
      </c>
      <c r="J74" s="372">
        <f t="shared" si="5"/>
        <v>149</v>
      </c>
      <c r="K74" s="273">
        <f t="shared" si="6"/>
        <v>50.680272108843539</v>
      </c>
    </row>
    <row r="75" spans="1:11" ht="12.75" customHeight="1">
      <c r="A75" s="376"/>
      <c r="B75" s="377"/>
      <c r="C75" s="976"/>
      <c r="D75" s="976"/>
      <c r="E75" s="271"/>
      <c r="F75" s="976"/>
      <c r="G75" s="976"/>
      <c r="H75" s="271"/>
      <c r="I75" s="976"/>
      <c r="J75" s="976"/>
      <c r="K75" s="273"/>
    </row>
    <row r="76" spans="1:11" ht="12.75" customHeight="1">
      <c r="A76" s="49"/>
      <c r="B76" s="379" t="s">
        <v>4477</v>
      </c>
      <c r="C76" s="976"/>
      <c r="D76" s="976"/>
      <c r="E76" s="271"/>
      <c r="F76" s="976"/>
      <c r="G76" s="976"/>
      <c r="H76" s="271"/>
      <c r="I76" s="976"/>
      <c r="J76" s="976"/>
      <c r="K76" s="273"/>
    </row>
    <row r="77" spans="1:11">
      <c r="A77" s="49" t="s">
        <v>4478</v>
      </c>
      <c r="B77" s="50" t="s">
        <v>4479</v>
      </c>
      <c r="C77" s="270"/>
      <c r="D77" s="270"/>
      <c r="E77" s="271" t="e">
        <f t="shared" ref="E77:E140" si="9">SUM(D77/C77*100)</f>
        <v>#DIV/0!</v>
      </c>
      <c r="F77" s="272"/>
      <c r="G77" s="272"/>
      <c r="H77" s="271" t="e">
        <f t="shared" ref="H77:H140" si="10">SUM(G77/F77*100)</f>
        <v>#DIV/0!</v>
      </c>
      <c r="I77" s="302">
        <f t="shared" ref="I77:I108" si="11">C77+F77</f>
        <v>0</v>
      </c>
      <c r="J77" s="173">
        <f t="shared" ref="J77:J108" si="12">D77+G77</f>
        <v>0</v>
      </c>
      <c r="K77" s="273" t="e">
        <f t="shared" ref="K77:K140" si="13">SUM(J77/I77*100)</f>
        <v>#DIV/0!</v>
      </c>
    </row>
    <row r="78" spans="1:11">
      <c r="A78" s="49" t="s">
        <v>4480</v>
      </c>
      <c r="B78" s="50" t="s">
        <v>4481</v>
      </c>
      <c r="C78" s="270">
        <v>2043</v>
      </c>
      <c r="D78" s="270">
        <v>865</v>
      </c>
      <c r="E78" s="271">
        <f t="shared" si="9"/>
        <v>42.339696524718548</v>
      </c>
      <c r="F78" s="272">
        <v>156</v>
      </c>
      <c r="G78" s="272">
        <v>152</v>
      </c>
      <c r="H78" s="271">
        <f t="shared" si="10"/>
        <v>97.435897435897431</v>
      </c>
      <c r="I78" s="302">
        <f t="shared" si="11"/>
        <v>2199</v>
      </c>
      <c r="J78" s="173">
        <f t="shared" si="12"/>
        <v>1017</v>
      </c>
      <c r="K78" s="273">
        <f t="shared" si="13"/>
        <v>46.248294679399727</v>
      </c>
    </row>
    <row r="79" spans="1:11">
      <c r="A79" s="49" t="s">
        <v>4482</v>
      </c>
      <c r="B79" s="50" t="s">
        <v>4483</v>
      </c>
      <c r="C79" s="270">
        <v>205</v>
      </c>
      <c r="D79" s="270">
        <v>45</v>
      </c>
      <c r="E79" s="271">
        <f t="shared" si="9"/>
        <v>21.951219512195124</v>
      </c>
      <c r="F79" s="272">
        <v>105</v>
      </c>
      <c r="G79" s="272">
        <v>30</v>
      </c>
      <c r="H79" s="271">
        <f t="shared" si="10"/>
        <v>28.571428571428569</v>
      </c>
      <c r="I79" s="302">
        <f t="shared" si="11"/>
        <v>310</v>
      </c>
      <c r="J79" s="173">
        <f t="shared" si="12"/>
        <v>75</v>
      </c>
      <c r="K79" s="273">
        <f t="shared" si="13"/>
        <v>24.193548387096776</v>
      </c>
    </row>
    <row r="80" spans="1:11">
      <c r="A80" s="49" t="s">
        <v>4484</v>
      </c>
      <c r="B80" s="50" t="s">
        <v>4485</v>
      </c>
      <c r="C80" s="270"/>
      <c r="D80" s="270">
        <v>3</v>
      </c>
      <c r="E80" s="271" t="e">
        <f t="shared" si="9"/>
        <v>#DIV/0!</v>
      </c>
      <c r="F80" s="272"/>
      <c r="G80" s="272"/>
      <c r="H80" s="271" t="e">
        <f t="shared" si="10"/>
        <v>#DIV/0!</v>
      </c>
      <c r="I80" s="302">
        <f t="shared" si="11"/>
        <v>0</v>
      </c>
      <c r="J80" s="173">
        <f t="shared" si="12"/>
        <v>3</v>
      </c>
      <c r="K80" s="273" t="e">
        <f t="shared" si="13"/>
        <v>#DIV/0!</v>
      </c>
    </row>
    <row r="81" spans="1:11">
      <c r="A81" s="49" t="s">
        <v>4486</v>
      </c>
      <c r="B81" s="50" t="s">
        <v>4487</v>
      </c>
      <c r="C81" s="270"/>
      <c r="D81" s="270"/>
      <c r="E81" s="271" t="e">
        <f t="shared" si="9"/>
        <v>#DIV/0!</v>
      </c>
      <c r="F81" s="272">
        <v>2</v>
      </c>
      <c r="G81" s="272">
        <v>5</v>
      </c>
      <c r="H81" s="271">
        <f t="shared" si="10"/>
        <v>250</v>
      </c>
      <c r="I81" s="302">
        <f t="shared" si="11"/>
        <v>2</v>
      </c>
      <c r="J81" s="173">
        <f t="shared" si="12"/>
        <v>5</v>
      </c>
      <c r="K81" s="273">
        <f t="shared" si="13"/>
        <v>250</v>
      </c>
    </row>
    <row r="82" spans="1:11">
      <c r="A82" s="49" t="s">
        <v>4490</v>
      </c>
      <c r="B82" s="50" t="s">
        <v>4491</v>
      </c>
      <c r="C82" s="270"/>
      <c r="D82" s="270"/>
      <c r="E82" s="271" t="e">
        <f t="shared" si="9"/>
        <v>#DIV/0!</v>
      </c>
      <c r="F82" s="272"/>
      <c r="G82" s="272"/>
      <c r="H82" s="271" t="e">
        <f t="shared" si="10"/>
        <v>#DIV/0!</v>
      </c>
      <c r="I82" s="302">
        <f t="shared" si="11"/>
        <v>0</v>
      </c>
      <c r="J82" s="173">
        <f t="shared" si="12"/>
        <v>0</v>
      </c>
      <c r="K82" s="273" t="e">
        <f t="shared" si="13"/>
        <v>#DIV/0!</v>
      </c>
    </row>
    <row r="83" spans="1:11">
      <c r="A83" s="49" t="s">
        <v>4492</v>
      </c>
      <c r="B83" s="50" t="s">
        <v>4493</v>
      </c>
      <c r="C83" s="270">
        <v>1</v>
      </c>
      <c r="D83" s="270">
        <v>1</v>
      </c>
      <c r="E83" s="271">
        <f t="shared" si="9"/>
        <v>100</v>
      </c>
      <c r="F83" s="272"/>
      <c r="G83" s="272"/>
      <c r="H83" s="271" t="e">
        <f t="shared" si="10"/>
        <v>#DIV/0!</v>
      </c>
      <c r="I83" s="302">
        <f t="shared" si="11"/>
        <v>1</v>
      </c>
      <c r="J83" s="173">
        <f t="shared" si="12"/>
        <v>1</v>
      </c>
      <c r="K83" s="273">
        <f t="shared" si="13"/>
        <v>100</v>
      </c>
    </row>
    <row r="84" spans="1:11" ht="14.25" customHeight="1">
      <c r="A84" s="49" t="s">
        <v>4496</v>
      </c>
      <c r="B84" s="50" t="s">
        <v>4497</v>
      </c>
      <c r="C84" s="270">
        <v>2</v>
      </c>
      <c r="D84" s="270">
        <v>2</v>
      </c>
      <c r="E84" s="271">
        <f t="shared" si="9"/>
        <v>100</v>
      </c>
      <c r="F84" s="272">
        <v>9</v>
      </c>
      <c r="G84" s="272">
        <v>12</v>
      </c>
      <c r="H84" s="271">
        <f t="shared" si="10"/>
        <v>133.33333333333331</v>
      </c>
      <c r="I84" s="302">
        <f t="shared" si="11"/>
        <v>11</v>
      </c>
      <c r="J84" s="173">
        <f t="shared" si="12"/>
        <v>14</v>
      </c>
      <c r="K84" s="273">
        <f t="shared" si="13"/>
        <v>127.27272727272727</v>
      </c>
    </row>
    <row r="85" spans="1:11">
      <c r="A85" s="49" t="s">
        <v>4498</v>
      </c>
      <c r="B85" s="50" t="s">
        <v>4499</v>
      </c>
      <c r="C85" s="270"/>
      <c r="D85" s="270"/>
      <c r="E85" s="271" t="e">
        <f t="shared" si="9"/>
        <v>#DIV/0!</v>
      </c>
      <c r="F85" s="272"/>
      <c r="G85" s="272"/>
      <c r="H85" s="271" t="e">
        <f t="shared" si="10"/>
        <v>#DIV/0!</v>
      </c>
      <c r="I85" s="302">
        <f t="shared" si="11"/>
        <v>0</v>
      </c>
      <c r="J85" s="173">
        <f t="shared" si="12"/>
        <v>0</v>
      </c>
      <c r="K85" s="273" t="e">
        <f t="shared" si="13"/>
        <v>#DIV/0!</v>
      </c>
    </row>
    <row r="86" spans="1:11" ht="15" customHeight="1">
      <c r="A86" s="49" t="s">
        <v>2647</v>
      </c>
      <c r="B86" s="50" t="s">
        <v>2648</v>
      </c>
      <c r="C86" s="270">
        <v>67</v>
      </c>
      <c r="D86" s="270">
        <v>34</v>
      </c>
      <c r="E86" s="271">
        <f t="shared" si="9"/>
        <v>50.746268656716417</v>
      </c>
      <c r="F86" s="272">
        <v>158</v>
      </c>
      <c r="G86" s="272">
        <v>119</v>
      </c>
      <c r="H86" s="271">
        <f t="shared" si="10"/>
        <v>75.316455696202539</v>
      </c>
      <c r="I86" s="302">
        <f t="shared" si="11"/>
        <v>225</v>
      </c>
      <c r="J86" s="173">
        <f t="shared" si="12"/>
        <v>153</v>
      </c>
      <c r="K86" s="273">
        <f t="shared" si="13"/>
        <v>68</v>
      </c>
    </row>
    <row r="87" spans="1:11" ht="15" customHeight="1">
      <c r="A87" s="49" t="s">
        <v>4500</v>
      </c>
      <c r="B87" s="50" t="s">
        <v>4501</v>
      </c>
      <c r="C87" s="270"/>
      <c r="D87" s="270"/>
      <c r="E87" s="271" t="e">
        <f t="shared" si="9"/>
        <v>#DIV/0!</v>
      </c>
      <c r="F87" s="272"/>
      <c r="G87" s="272"/>
      <c r="H87" s="271" t="e">
        <f t="shared" si="10"/>
        <v>#DIV/0!</v>
      </c>
      <c r="I87" s="302">
        <f t="shared" si="11"/>
        <v>0</v>
      </c>
      <c r="J87" s="173">
        <f t="shared" si="12"/>
        <v>0</v>
      </c>
      <c r="K87" s="273" t="e">
        <f t="shared" si="13"/>
        <v>#DIV/0!</v>
      </c>
    </row>
    <row r="88" spans="1:11" ht="15" customHeight="1">
      <c r="A88" s="49" t="s">
        <v>4502</v>
      </c>
      <c r="B88" s="50" t="s">
        <v>4503</v>
      </c>
      <c r="C88" s="270">
        <v>1</v>
      </c>
      <c r="D88" s="270">
        <v>3</v>
      </c>
      <c r="E88" s="271">
        <f t="shared" si="9"/>
        <v>300</v>
      </c>
      <c r="F88" s="272">
        <v>88</v>
      </c>
      <c r="G88" s="272">
        <v>45</v>
      </c>
      <c r="H88" s="271">
        <f t="shared" si="10"/>
        <v>51.136363636363633</v>
      </c>
      <c r="I88" s="302">
        <f t="shared" si="11"/>
        <v>89</v>
      </c>
      <c r="J88" s="173">
        <f t="shared" si="12"/>
        <v>48</v>
      </c>
      <c r="K88" s="273">
        <f t="shared" si="13"/>
        <v>53.932584269662918</v>
      </c>
    </row>
    <row r="89" spans="1:11" ht="15" customHeight="1">
      <c r="A89" s="49" t="s">
        <v>4504</v>
      </c>
      <c r="B89" s="50" t="s">
        <v>4505</v>
      </c>
      <c r="C89" s="270"/>
      <c r="D89" s="270"/>
      <c r="E89" s="271" t="e">
        <f t="shared" si="9"/>
        <v>#DIV/0!</v>
      </c>
      <c r="F89" s="272"/>
      <c r="G89" s="272"/>
      <c r="H89" s="271" t="e">
        <f t="shared" si="10"/>
        <v>#DIV/0!</v>
      </c>
      <c r="I89" s="302">
        <f t="shared" si="11"/>
        <v>0</v>
      </c>
      <c r="J89" s="173">
        <f t="shared" si="12"/>
        <v>0</v>
      </c>
      <c r="K89" s="273" t="e">
        <f t="shared" si="13"/>
        <v>#DIV/0!</v>
      </c>
    </row>
    <row r="90" spans="1:11" ht="15" customHeight="1">
      <c r="A90" s="49" t="s">
        <v>4506</v>
      </c>
      <c r="B90" s="50" t="s">
        <v>4507</v>
      </c>
      <c r="C90" s="270"/>
      <c r="D90" s="270"/>
      <c r="E90" s="271" t="e">
        <f t="shared" si="9"/>
        <v>#DIV/0!</v>
      </c>
      <c r="F90" s="272">
        <v>1</v>
      </c>
      <c r="G90" s="272"/>
      <c r="H90" s="271">
        <f t="shared" si="10"/>
        <v>0</v>
      </c>
      <c r="I90" s="302">
        <f t="shared" si="11"/>
        <v>1</v>
      </c>
      <c r="J90" s="173">
        <f t="shared" si="12"/>
        <v>0</v>
      </c>
      <c r="K90" s="273">
        <f t="shared" si="13"/>
        <v>0</v>
      </c>
    </row>
    <row r="91" spans="1:11">
      <c r="A91" s="49" t="s">
        <v>4508</v>
      </c>
      <c r="B91" s="50" t="s">
        <v>4509</v>
      </c>
      <c r="C91" s="270">
        <v>3619</v>
      </c>
      <c r="D91" s="270">
        <v>2036</v>
      </c>
      <c r="E91" s="271">
        <f t="shared" si="9"/>
        <v>56.258634982039233</v>
      </c>
      <c r="F91" s="272">
        <v>52</v>
      </c>
      <c r="G91" s="272">
        <v>21</v>
      </c>
      <c r="H91" s="271">
        <f t="shared" si="10"/>
        <v>40.384615384615387</v>
      </c>
      <c r="I91" s="302">
        <f t="shared" si="11"/>
        <v>3671</v>
      </c>
      <c r="J91" s="173">
        <f t="shared" si="12"/>
        <v>2057</v>
      </c>
      <c r="K91" s="273">
        <f t="shared" si="13"/>
        <v>56.033778262053936</v>
      </c>
    </row>
    <row r="92" spans="1:11">
      <c r="A92" s="49" t="s">
        <v>4512</v>
      </c>
      <c r="B92" s="50" t="s">
        <v>4513</v>
      </c>
      <c r="C92" s="270">
        <v>20</v>
      </c>
      <c r="D92" s="270">
        <v>8</v>
      </c>
      <c r="E92" s="271">
        <f t="shared" si="9"/>
        <v>40</v>
      </c>
      <c r="F92" s="272">
        <v>49</v>
      </c>
      <c r="G92" s="272">
        <v>19</v>
      </c>
      <c r="H92" s="271">
        <f t="shared" si="10"/>
        <v>38.775510204081634</v>
      </c>
      <c r="I92" s="302">
        <f t="shared" si="11"/>
        <v>69</v>
      </c>
      <c r="J92" s="173">
        <f t="shared" si="12"/>
        <v>27</v>
      </c>
      <c r="K92" s="273">
        <f t="shared" si="13"/>
        <v>39.130434782608695</v>
      </c>
    </row>
    <row r="93" spans="1:11">
      <c r="A93" s="49" t="s">
        <v>4514</v>
      </c>
      <c r="B93" s="50" t="s">
        <v>2698</v>
      </c>
      <c r="C93" s="270"/>
      <c r="D93" s="270">
        <v>1</v>
      </c>
      <c r="E93" s="271" t="e">
        <f t="shared" si="9"/>
        <v>#DIV/0!</v>
      </c>
      <c r="F93" s="272"/>
      <c r="G93" s="272"/>
      <c r="H93" s="271" t="e">
        <f t="shared" si="10"/>
        <v>#DIV/0!</v>
      </c>
      <c r="I93" s="302">
        <f t="shared" si="11"/>
        <v>0</v>
      </c>
      <c r="J93" s="173">
        <f t="shared" si="12"/>
        <v>1</v>
      </c>
      <c r="K93" s="273" t="e">
        <f t="shared" si="13"/>
        <v>#DIV/0!</v>
      </c>
    </row>
    <row r="94" spans="1:11">
      <c r="A94" s="49" t="s">
        <v>2699</v>
      </c>
      <c r="B94" s="50" t="s">
        <v>2700</v>
      </c>
      <c r="C94" s="270">
        <v>7</v>
      </c>
      <c r="D94" s="270">
        <v>2</v>
      </c>
      <c r="E94" s="271">
        <f t="shared" si="9"/>
        <v>28.571428571428569</v>
      </c>
      <c r="F94" s="272"/>
      <c r="G94" s="272"/>
      <c r="H94" s="271" t="e">
        <f t="shared" si="10"/>
        <v>#DIV/0!</v>
      </c>
      <c r="I94" s="302">
        <f t="shared" si="11"/>
        <v>7</v>
      </c>
      <c r="J94" s="173">
        <f t="shared" si="12"/>
        <v>2</v>
      </c>
      <c r="K94" s="273">
        <f t="shared" si="13"/>
        <v>28.571428571428569</v>
      </c>
    </row>
    <row r="95" spans="1:11">
      <c r="A95" s="49" t="s">
        <v>2701</v>
      </c>
      <c r="B95" s="50" t="s">
        <v>2702</v>
      </c>
      <c r="C95" s="270">
        <v>14</v>
      </c>
      <c r="D95" s="270">
        <v>14</v>
      </c>
      <c r="E95" s="271">
        <f t="shared" si="9"/>
        <v>100</v>
      </c>
      <c r="F95" s="272"/>
      <c r="G95" s="272"/>
      <c r="H95" s="271" t="e">
        <f t="shared" si="10"/>
        <v>#DIV/0!</v>
      </c>
      <c r="I95" s="302">
        <f t="shared" si="11"/>
        <v>14</v>
      </c>
      <c r="J95" s="173">
        <f t="shared" si="12"/>
        <v>14</v>
      </c>
      <c r="K95" s="273">
        <f t="shared" si="13"/>
        <v>100</v>
      </c>
    </row>
    <row r="96" spans="1:11">
      <c r="A96" s="49" t="s">
        <v>2703</v>
      </c>
      <c r="B96" s="50" t="s">
        <v>2704</v>
      </c>
      <c r="C96" s="270"/>
      <c r="D96" s="270"/>
      <c r="E96" s="271" t="e">
        <f t="shared" si="9"/>
        <v>#DIV/0!</v>
      </c>
      <c r="F96" s="272"/>
      <c r="G96" s="272"/>
      <c r="H96" s="271" t="e">
        <f t="shared" si="10"/>
        <v>#DIV/0!</v>
      </c>
      <c r="I96" s="302">
        <f t="shared" si="11"/>
        <v>0</v>
      </c>
      <c r="J96" s="173">
        <f t="shared" si="12"/>
        <v>0</v>
      </c>
      <c r="K96" s="273" t="e">
        <f t="shared" si="13"/>
        <v>#DIV/0!</v>
      </c>
    </row>
    <row r="97" spans="1:11">
      <c r="A97" s="49" t="s">
        <v>2705</v>
      </c>
      <c r="B97" s="50" t="s">
        <v>2706</v>
      </c>
      <c r="C97" s="270">
        <v>1</v>
      </c>
      <c r="D97" s="270"/>
      <c r="E97" s="271">
        <f t="shared" si="9"/>
        <v>0</v>
      </c>
      <c r="F97" s="272"/>
      <c r="G97" s="272">
        <v>1</v>
      </c>
      <c r="H97" s="271" t="e">
        <f t="shared" si="10"/>
        <v>#DIV/0!</v>
      </c>
      <c r="I97" s="302">
        <f t="shared" si="11"/>
        <v>1</v>
      </c>
      <c r="J97" s="173">
        <f t="shared" si="12"/>
        <v>1</v>
      </c>
      <c r="K97" s="273">
        <f t="shared" si="13"/>
        <v>100</v>
      </c>
    </row>
    <row r="98" spans="1:11" ht="24.75" customHeight="1">
      <c r="A98" s="49" t="s">
        <v>2707</v>
      </c>
      <c r="B98" s="50" t="s">
        <v>2708</v>
      </c>
      <c r="C98" s="270"/>
      <c r="D98" s="270"/>
      <c r="E98" s="271" t="e">
        <f t="shared" si="9"/>
        <v>#DIV/0!</v>
      </c>
      <c r="F98" s="272">
        <v>297</v>
      </c>
      <c r="G98" s="272">
        <v>186</v>
      </c>
      <c r="H98" s="271">
        <f t="shared" si="10"/>
        <v>62.62626262626263</v>
      </c>
      <c r="I98" s="302">
        <f t="shared" si="11"/>
        <v>297</v>
      </c>
      <c r="J98" s="173">
        <f t="shared" si="12"/>
        <v>186</v>
      </c>
      <c r="K98" s="273">
        <f t="shared" si="13"/>
        <v>62.62626262626263</v>
      </c>
    </row>
    <row r="99" spans="1:11" ht="19.5" customHeight="1">
      <c r="A99" s="49" t="s">
        <v>2709</v>
      </c>
      <c r="B99" s="50" t="s">
        <v>2710</v>
      </c>
      <c r="C99" s="270">
        <v>159</v>
      </c>
      <c r="D99" s="270">
        <v>69</v>
      </c>
      <c r="E99" s="271">
        <f t="shared" si="9"/>
        <v>43.39622641509434</v>
      </c>
      <c r="F99" s="272">
        <v>11</v>
      </c>
      <c r="G99" s="272">
        <v>6</v>
      </c>
      <c r="H99" s="271">
        <f t="shared" si="10"/>
        <v>54.54545454545454</v>
      </c>
      <c r="I99" s="302">
        <f t="shared" si="11"/>
        <v>170</v>
      </c>
      <c r="J99" s="173">
        <f t="shared" si="12"/>
        <v>75</v>
      </c>
      <c r="K99" s="273">
        <f t="shared" si="13"/>
        <v>44.117647058823529</v>
      </c>
    </row>
    <row r="100" spans="1:11" ht="25.5" customHeight="1">
      <c r="A100" s="49" t="s">
        <v>2712</v>
      </c>
      <c r="B100" s="50" t="s">
        <v>2713</v>
      </c>
      <c r="C100" s="270"/>
      <c r="D100" s="270"/>
      <c r="E100" s="271" t="e">
        <f t="shared" si="9"/>
        <v>#DIV/0!</v>
      </c>
      <c r="F100" s="272">
        <v>1</v>
      </c>
      <c r="G100" s="272"/>
      <c r="H100" s="271">
        <f t="shared" si="10"/>
        <v>0</v>
      </c>
      <c r="I100" s="302">
        <f t="shared" si="11"/>
        <v>1</v>
      </c>
      <c r="J100" s="173">
        <f t="shared" si="12"/>
        <v>0</v>
      </c>
      <c r="K100" s="273">
        <f t="shared" si="13"/>
        <v>0</v>
      </c>
    </row>
    <row r="101" spans="1:11" ht="19.5" customHeight="1">
      <c r="A101" s="49" t="s">
        <v>2714</v>
      </c>
      <c r="B101" s="50" t="s">
        <v>2715</v>
      </c>
      <c r="C101" s="270">
        <v>1</v>
      </c>
      <c r="D101" s="270">
        <v>2</v>
      </c>
      <c r="E101" s="271">
        <f t="shared" si="9"/>
        <v>200</v>
      </c>
      <c r="F101" s="270">
        <v>2</v>
      </c>
      <c r="G101" s="270">
        <v>1</v>
      </c>
      <c r="H101" s="271">
        <f t="shared" si="10"/>
        <v>50</v>
      </c>
      <c r="I101" s="302">
        <f t="shared" si="11"/>
        <v>3</v>
      </c>
      <c r="J101" s="173">
        <f t="shared" si="12"/>
        <v>3</v>
      </c>
      <c r="K101" s="273">
        <f t="shared" si="13"/>
        <v>100</v>
      </c>
    </row>
    <row r="102" spans="1:11" ht="20.25" customHeight="1">
      <c r="A102" s="49" t="s">
        <v>2716</v>
      </c>
      <c r="B102" s="50" t="s">
        <v>2717</v>
      </c>
      <c r="C102" s="373">
        <v>59</v>
      </c>
      <c r="D102" s="373">
        <v>20</v>
      </c>
      <c r="E102" s="271">
        <f t="shared" si="9"/>
        <v>33.898305084745758</v>
      </c>
      <c r="F102" s="373">
        <v>54</v>
      </c>
      <c r="G102" s="373">
        <v>14</v>
      </c>
      <c r="H102" s="271">
        <f t="shared" si="10"/>
        <v>25.925925925925924</v>
      </c>
      <c r="I102" s="302">
        <f t="shared" si="11"/>
        <v>113</v>
      </c>
      <c r="J102" s="173">
        <f t="shared" si="12"/>
        <v>34</v>
      </c>
      <c r="K102" s="273">
        <f t="shared" si="13"/>
        <v>30.088495575221241</v>
      </c>
    </row>
    <row r="103" spans="1:11" ht="27.75" customHeight="1">
      <c r="A103" s="49" t="s">
        <v>2718</v>
      </c>
      <c r="B103" s="50" t="s">
        <v>2719</v>
      </c>
      <c r="C103" s="373">
        <v>156</v>
      </c>
      <c r="D103" s="373">
        <v>84</v>
      </c>
      <c r="E103" s="271">
        <f t="shared" si="9"/>
        <v>53.846153846153847</v>
      </c>
      <c r="F103" s="373">
        <v>184</v>
      </c>
      <c r="G103" s="373">
        <v>70</v>
      </c>
      <c r="H103" s="271">
        <f t="shared" si="10"/>
        <v>38.04347826086957</v>
      </c>
      <c r="I103" s="302">
        <f t="shared" si="11"/>
        <v>340</v>
      </c>
      <c r="J103" s="173">
        <f t="shared" si="12"/>
        <v>154</v>
      </c>
      <c r="K103" s="273">
        <f t="shared" si="13"/>
        <v>45.294117647058826</v>
      </c>
    </row>
    <row r="104" spans="1:11" ht="30" customHeight="1">
      <c r="A104" s="49" t="s">
        <v>2720</v>
      </c>
      <c r="B104" s="50" t="s">
        <v>2721</v>
      </c>
      <c r="C104" s="373">
        <v>176</v>
      </c>
      <c r="D104" s="373">
        <v>57</v>
      </c>
      <c r="E104" s="271">
        <f t="shared" si="9"/>
        <v>32.386363636363633</v>
      </c>
      <c r="F104" s="373">
        <v>497</v>
      </c>
      <c r="G104" s="373">
        <v>230</v>
      </c>
      <c r="H104" s="271">
        <f t="shared" si="10"/>
        <v>46.277665995975852</v>
      </c>
      <c r="I104" s="302">
        <f t="shared" si="11"/>
        <v>673</v>
      </c>
      <c r="J104" s="173">
        <f t="shared" si="12"/>
        <v>287</v>
      </c>
      <c r="K104" s="273">
        <f t="shared" si="13"/>
        <v>42.644873699851409</v>
      </c>
    </row>
    <row r="105" spans="1:11" ht="17.25" customHeight="1">
      <c r="A105" s="49" t="s">
        <v>2722</v>
      </c>
      <c r="B105" s="50" t="s">
        <v>2723</v>
      </c>
      <c r="C105" s="373">
        <v>359</v>
      </c>
      <c r="D105" s="373">
        <v>132</v>
      </c>
      <c r="E105" s="271">
        <f t="shared" si="9"/>
        <v>36.768802228412255</v>
      </c>
      <c r="F105" s="373">
        <v>898</v>
      </c>
      <c r="G105" s="373">
        <v>506</v>
      </c>
      <c r="H105" s="271">
        <f t="shared" si="10"/>
        <v>56.347438752783965</v>
      </c>
      <c r="I105" s="302">
        <f t="shared" si="11"/>
        <v>1257</v>
      </c>
      <c r="J105" s="173">
        <f t="shared" si="12"/>
        <v>638</v>
      </c>
      <c r="K105" s="273">
        <f t="shared" si="13"/>
        <v>50.755767700875097</v>
      </c>
    </row>
    <row r="106" spans="1:11" ht="22.5" customHeight="1">
      <c r="A106" s="49" t="s">
        <v>2724</v>
      </c>
      <c r="B106" s="50" t="s">
        <v>2725</v>
      </c>
      <c r="C106" s="373">
        <v>137</v>
      </c>
      <c r="D106" s="373">
        <v>61</v>
      </c>
      <c r="E106" s="271">
        <f t="shared" si="9"/>
        <v>44.525547445255476</v>
      </c>
      <c r="F106" s="373">
        <v>431</v>
      </c>
      <c r="G106" s="373">
        <v>299</v>
      </c>
      <c r="H106" s="271">
        <f t="shared" si="10"/>
        <v>69.373549883990719</v>
      </c>
      <c r="I106" s="302">
        <f t="shared" si="11"/>
        <v>568</v>
      </c>
      <c r="J106" s="173">
        <f t="shared" si="12"/>
        <v>360</v>
      </c>
      <c r="K106" s="273">
        <f t="shared" si="13"/>
        <v>63.380281690140848</v>
      </c>
    </row>
    <row r="107" spans="1:11" ht="19.5" customHeight="1">
      <c r="A107" s="49" t="s">
        <v>2726</v>
      </c>
      <c r="B107" s="50" t="s">
        <v>2727</v>
      </c>
      <c r="C107" s="373">
        <v>4</v>
      </c>
      <c r="D107" s="373"/>
      <c r="E107" s="271">
        <f t="shared" si="9"/>
        <v>0</v>
      </c>
      <c r="F107" s="373">
        <v>217</v>
      </c>
      <c r="G107" s="373">
        <v>49</v>
      </c>
      <c r="H107" s="271">
        <f t="shared" si="10"/>
        <v>22.58064516129032</v>
      </c>
      <c r="I107" s="302">
        <f t="shared" si="11"/>
        <v>221</v>
      </c>
      <c r="J107" s="173">
        <f t="shared" si="12"/>
        <v>49</v>
      </c>
      <c r="K107" s="273">
        <f t="shared" si="13"/>
        <v>22.171945701357465</v>
      </c>
    </row>
    <row r="108" spans="1:11" ht="19.5" customHeight="1">
      <c r="A108" s="49" t="s">
        <v>2728</v>
      </c>
      <c r="B108" s="50" t="s">
        <v>2729</v>
      </c>
      <c r="C108" s="373"/>
      <c r="D108" s="373"/>
      <c r="E108" s="271" t="e">
        <f t="shared" si="9"/>
        <v>#DIV/0!</v>
      </c>
      <c r="F108" s="373">
        <v>297</v>
      </c>
      <c r="G108" s="373">
        <v>158</v>
      </c>
      <c r="H108" s="271">
        <f t="shared" si="10"/>
        <v>53.198653198653204</v>
      </c>
      <c r="I108" s="302">
        <f t="shared" si="11"/>
        <v>297</v>
      </c>
      <c r="J108" s="173">
        <f t="shared" si="12"/>
        <v>158</v>
      </c>
      <c r="K108" s="273">
        <f t="shared" si="13"/>
        <v>53.198653198653204</v>
      </c>
    </row>
    <row r="109" spans="1:11" ht="15.75" customHeight="1">
      <c r="A109" s="49" t="s">
        <v>6002</v>
      </c>
      <c r="B109" s="50" t="s">
        <v>6003</v>
      </c>
      <c r="C109" s="270"/>
      <c r="D109" s="270"/>
      <c r="E109" s="271" t="e">
        <f t="shared" si="9"/>
        <v>#DIV/0!</v>
      </c>
      <c r="F109" s="373">
        <v>1</v>
      </c>
      <c r="G109" s="373"/>
      <c r="H109" s="271">
        <f t="shared" si="10"/>
        <v>0</v>
      </c>
      <c r="I109" s="302">
        <f t="shared" ref="I109:I140" si="14">C109+F109</f>
        <v>1</v>
      </c>
      <c r="J109" s="173">
        <f t="shared" ref="J109:J140" si="15">D109+G109</f>
        <v>0</v>
      </c>
      <c r="K109" s="273">
        <f t="shared" si="13"/>
        <v>0</v>
      </c>
    </row>
    <row r="110" spans="1:11" ht="15.75" customHeight="1">
      <c r="A110" s="49" t="s">
        <v>6004</v>
      </c>
      <c r="B110" s="50" t="s">
        <v>6005</v>
      </c>
      <c r="C110" s="270">
        <v>1</v>
      </c>
      <c r="D110" s="270"/>
      <c r="E110" s="271">
        <f t="shared" si="9"/>
        <v>0</v>
      </c>
      <c r="F110" s="373">
        <v>379</v>
      </c>
      <c r="G110" s="373">
        <v>149</v>
      </c>
      <c r="H110" s="271">
        <f t="shared" si="10"/>
        <v>39.313984168865431</v>
      </c>
      <c r="I110" s="302">
        <f t="shared" si="14"/>
        <v>380</v>
      </c>
      <c r="J110" s="173">
        <f t="shared" si="15"/>
        <v>149</v>
      </c>
      <c r="K110" s="273">
        <f t="shared" si="13"/>
        <v>39.210526315789473</v>
      </c>
    </row>
    <row r="111" spans="1:11" ht="14.25" customHeight="1">
      <c r="A111" s="49" t="s">
        <v>6006</v>
      </c>
      <c r="B111" s="50" t="s">
        <v>6007</v>
      </c>
      <c r="C111" s="373">
        <v>3</v>
      </c>
      <c r="D111" s="373">
        <v>1</v>
      </c>
      <c r="E111" s="271">
        <f t="shared" si="9"/>
        <v>33.333333333333329</v>
      </c>
      <c r="F111" s="373">
        <v>78</v>
      </c>
      <c r="G111" s="373">
        <v>43</v>
      </c>
      <c r="H111" s="271">
        <f t="shared" si="10"/>
        <v>55.128205128205131</v>
      </c>
      <c r="I111" s="302">
        <f t="shared" si="14"/>
        <v>81</v>
      </c>
      <c r="J111" s="173">
        <f t="shared" si="15"/>
        <v>44</v>
      </c>
      <c r="K111" s="273">
        <f t="shared" si="13"/>
        <v>54.320987654320987</v>
      </c>
    </row>
    <row r="112" spans="1:11" ht="14.25" customHeight="1">
      <c r="A112" s="49" t="s">
        <v>6008</v>
      </c>
      <c r="B112" s="50" t="s">
        <v>6009</v>
      </c>
      <c r="C112" s="270"/>
      <c r="D112" s="270"/>
      <c r="E112" s="271" t="e">
        <f t="shared" si="9"/>
        <v>#DIV/0!</v>
      </c>
      <c r="F112" s="373">
        <v>1</v>
      </c>
      <c r="G112" s="373"/>
      <c r="H112" s="271">
        <f t="shared" si="10"/>
        <v>0</v>
      </c>
      <c r="I112" s="302">
        <f t="shared" si="14"/>
        <v>1</v>
      </c>
      <c r="J112" s="173">
        <f t="shared" si="15"/>
        <v>0</v>
      </c>
      <c r="K112" s="273">
        <f t="shared" si="13"/>
        <v>0</v>
      </c>
    </row>
    <row r="113" spans="1:11" ht="23.25" customHeight="1">
      <c r="A113" s="49" t="s">
        <v>6010</v>
      </c>
      <c r="B113" s="50" t="s">
        <v>6011</v>
      </c>
      <c r="C113" s="270"/>
      <c r="D113" s="270"/>
      <c r="E113" s="271" t="e">
        <f t="shared" si="9"/>
        <v>#DIV/0!</v>
      </c>
      <c r="F113" s="373">
        <v>18</v>
      </c>
      <c r="G113" s="373">
        <v>2</v>
      </c>
      <c r="H113" s="271">
        <f t="shared" si="10"/>
        <v>11.111111111111111</v>
      </c>
      <c r="I113" s="302">
        <f t="shared" si="14"/>
        <v>18</v>
      </c>
      <c r="J113" s="173">
        <f t="shared" si="15"/>
        <v>2</v>
      </c>
      <c r="K113" s="273">
        <f t="shared" si="13"/>
        <v>11.111111111111111</v>
      </c>
    </row>
    <row r="114" spans="1:11" ht="15" customHeight="1">
      <c r="A114" s="49" t="s">
        <v>6012</v>
      </c>
      <c r="B114" s="50" t="s">
        <v>6013</v>
      </c>
      <c r="C114" s="270"/>
      <c r="D114" s="270"/>
      <c r="E114" s="271" t="e">
        <f t="shared" si="9"/>
        <v>#DIV/0!</v>
      </c>
      <c r="F114" s="373">
        <v>3</v>
      </c>
      <c r="G114" s="373">
        <v>1</v>
      </c>
      <c r="H114" s="271">
        <f t="shared" si="10"/>
        <v>33.333333333333329</v>
      </c>
      <c r="I114" s="302">
        <f t="shared" si="14"/>
        <v>3</v>
      </c>
      <c r="J114" s="173">
        <f t="shared" si="15"/>
        <v>1</v>
      </c>
      <c r="K114" s="273">
        <f t="shared" si="13"/>
        <v>33.333333333333329</v>
      </c>
    </row>
    <row r="115" spans="1:11" ht="14.25" customHeight="1">
      <c r="A115" s="49" t="s">
        <v>6016</v>
      </c>
      <c r="B115" s="50" t="s">
        <v>6017</v>
      </c>
      <c r="C115" s="270"/>
      <c r="D115" s="270"/>
      <c r="E115" s="271" t="e">
        <f t="shared" si="9"/>
        <v>#DIV/0!</v>
      </c>
      <c r="F115" s="373">
        <v>1</v>
      </c>
      <c r="G115" s="373">
        <v>14</v>
      </c>
      <c r="H115" s="271">
        <f t="shared" si="10"/>
        <v>1400</v>
      </c>
      <c r="I115" s="302">
        <f t="shared" si="14"/>
        <v>1</v>
      </c>
      <c r="J115" s="173">
        <f t="shared" si="15"/>
        <v>14</v>
      </c>
      <c r="K115" s="273">
        <f t="shared" si="13"/>
        <v>1400</v>
      </c>
    </row>
    <row r="116" spans="1:11" ht="15" customHeight="1">
      <c r="A116" s="49" t="s">
        <v>6018</v>
      </c>
      <c r="B116" s="50" t="s">
        <v>6019</v>
      </c>
      <c r="C116" s="270"/>
      <c r="D116" s="270"/>
      <c r="E116" s="271" t="e">
        <f t="shared" si="9"/>
        <v>#DIV/0!</v>
      </c>
      <c r="F116" s="373">
        <v>2</v>
      </c>
      <c r="G116" s="373">
        <v>18</v>
      </c>
      <c r="H116" s="271">
        <f t="shared" si="10"/>
        <v>900</v>
      </c>
      <c r="I116" s="302">
        <f t="shared" si="14"/>
        <v>2</v>
      </c>
      <c r="J116" s="173">
        <f t="shared" si="15"/>
        <v>18</v>
      </c>
      <c r="K116" s="273">
        <f t="shared" si="13"/>
        <v>900</v>
      </c>
    </row>
    <row r="117" spans="1:11" ht="16.5" customHeight="1">
      <c r="A117" s="49" t="s">
        <v>6020</v>
      </c>
      <c r="B117" s="50" t="s">
        <v>6021</v>
      </c>
      <c r="C117" s="270"/>
      <c r="D117" s="270"/>
      <c r="E117" s="271" t="e">
        <f t="shared" si="9"/>
        <v>#DIV/0!</v>
      </c>
      <c r="F117" s="373">
        <v>35</v>
      </c>
      <c r="G117" s="373">
        <v>17</v>
      </c>
      <c r="H117" s="271">
        <f t="shared" si="10"/>
        <v>48.571428571428569</v>
      </c>
      <c r="I117" s="302">
        <f t="shared" si="14"/>
        <v>35</v>
      </c>
      <c r="J117" s="173">
        <f t="shared" si="15"/>
        <v>17</v>
      </c>
      <c r="K117" s="273">
        <f t="shared" si="13"/>
        <v>48.571428571428569</v>
      </c>
    </row>
    <row r="118" spans="1:11" ht="16.5" customHeight="1">
      <c r="A118" s="49" t="s">
        <v>6022</v>
      </c>
      <c r="B118" s="50" t="s">
        <v>6023</v>
      </c>
      <c r="C118" s="270"/>
      <c r="D118" s="270"/>
      <c r="E118" s="271" t="e">
        <f t="shared" si="9"/>
        <v>#DIV/0!</v>
      </c>
      <c r="F118" s="373">
        <v>1</v>
      </c>
      <c r="G118" s="373">
        <v>2</v>
      </c>
      <c r="H118" s="271">
        <f t="shared" si="10"/>
        <v>200</v>
      </c>
      <c r="I118" s="302">
        <f t="shared" si="14"/>
        <v>1</v>
      </c>
      <c r="J118" s="173">
        <f t="shared" si="15"/>
        <v>2</v>
      </c>
      <c r="K118" s="273">
        <f t="shared" si="13"/>
        <v>200</v>
      </c>
    </row>
    <row r="119" spans="1:11" ht="16.5" customHeight="1">
      <c r="A119" s="49" t="s">
        <v>6024</v>
      </c>
      <c r="B119" s="50" t="s">
        <v>6025</v>
      </c>
      <c r="C119" s="270"/>
      <c r="D119" s="270"/>
      <c r="E119" s="271" t="e">
        <f t="shared" si="9"/>
        <v>#DIV/0!</v>
      </c>
      <c r="F119" s="373">
        <v>124</v>
      </c>
      <c r="G119" s="373">
        <v>52</v>
      </c>
      <c r="H119" s="271">
        <f t="shared" si="10"/>
        <v>41.935483870967744</v>
      </c>
      <c r="I119" s="302">
        <f t="shared" si="14"/>
        <v>124</v>
      </c>
      <c r="J119" s="173">
        <f t="shared" si="15"/>
        <v>52</v>
      </c>
      <c r="K119" s="273">
        <f t="shared" si="13"/>
        <v>41.935483870967744</v>
      </c>
    </row>
    <row r="120" spans="1:11" ht="16.5" customHeight="1">
      <c r="A120" s="49" t="s">
        <v>6026</v>
      </c>
      <c r="B120" s="50" t="s">
        <v>6027</v>
      </c>
      <c r="C120" s="270">
        <v>1</v>
      </c>
      <c r="D120" s="270"/>
      <c r="E120" s="271">
        <f t="shared" si="9"/>
        <v>0</v>
      </c>
      <c r="F120" s="373">
        <v>33</v>
      </c>
      <c r="G120" s="373">
        <v>9</v>
      </c>
      <c r="H120" s="271">
        <f t="shared" si="10"/>
        <v>27.27272727272727</v>
      </c>
      <c r="I120" s="302">
        <f t="shared" si="14"/>
        <v>34</v>
      </c>
      <c r="J120" s="173">
        <f t="shared" si="15"/>
        <v>9</v>
      </c>
      <c r="K120" s="273">
        <f t="shared" si="13"/>
        <v>26.47058823529412</v>
      </c>
    </row>
    <row r="121" spans="1:11" ht="16.5" customHeight="1">
      <c r="A121" s="49" t="s">
        <v>6028</v>
      </c>
      <c r="B121" s="50" t="s">
        <v>6029</v>
      </c>
      <c r="C121" s="270"/>
      <c r="D121" s="270"/>
      <c r="E121" s="271" t="e">
        <f t="shared" si="9"/>
        <v>#DIV/0!</v>
      </c>
      <c r="F121" s="373"/>
      <c r="G121" s="373"/>
      <c r="H121" s="271" t="e">
        <f t="shared" si="10"/>
        <v>#DIV/0!</v>
      </c>
      <c r="I121" s="302">
        <f t="shared" si="14"/>
        <v>0</v>
      </c>
      <c r="J121" s="173">
        <f t="shared" si="15"/>
        <v>0</v>
      </c>
      <c r="K121" s="273" t="e">
        <f t="shared" si="13"/>
        <v>#DIV/0!</v>
      </c>
    </row>
    <row r="122" spans="1:11" ht="16.5" customHeight="1">
      <c r="A122" s="49" t="s">
        <v>4428</v>
      </c>
      <c r="B122" s="50" t="s">
        <v>4429</v>
      </c>
      <c r="C122" s="270"/>
      <c r="D122" s="270"/>
      <c r="E122" s="271" t="e">
        <f t="shared" si="9"/>
        <v>#DIV/0!</v>
      </c>
      <c r="F122" s="373">
        <v>10</v>
      </c>
      <c r="G122" s="373">
        <v>6</v>
      </c>
      <c r="H122" s="271">
        <f t="shared" si="10"/>
        <v>60</v>
      </c>
      <c r="I122" s="302">
        <f t="shared" si="14"/>
        <v>10</v>
      </c>
      <c r="J122" s="173">
        <f t="shared" si="15"/>
        <v>6</v>
      </c>
      <c r="K122" s="273">
        <f t="shared" si="13"/>
        <v>60</v>
      </c>
    </row>
    <row r="123" spans="1:11" ht="23.25" customHeight="1">
      <c r="A123" s="49" t="s">
        <v>4431</v>
      </c>
      <c r="B123" s="50" t="s">
        <v>4432</v>
      </c>
      <c r="C123" s="270"/>
      <c r="D123" s="270"/>
      <c r="E123" s="271" t="e">
        <f t="shared" si="9"/>
        <v>#DIV/0!</v>
      </c>
      <c r="F123" s="373">
        <v>124</v>
      </c>
      <c r="G123" s="373">
        <v>60</v>
      </c>
      <c r="H123" s="271">
        <f t="shared" si="10"/>
        <v>48.387096774193552</v>
      </c>
      <c r="I123" s="302">
        <f t="shared" si="14"/>
        <v>124</v>
      </c>
      <c r="J123" s="173">
        <f t="shared" si="15"/>
        <v>60</v>
      </c>
      <c r="K123" s="273">
        <f t="shared" si="13"/>
        <v>48.387096774193552</v>
      </c>
    </row>
    <row r="124" spans="1:11" ht="22.5" customHeight="1">
      <c r="A124" s="49" t="s">
        <v>4433</v>
      </c>
      <c r="B124" s="50" t="s">
        <v>4434</v>
      </c>
      <c r="C124" s="270"/>
      <c r="D124" s="270"/>
      <c r="E124" s="271" t="e">
        <f t="shared" si="9"/>
        <v>#DIV/0!</v>
      </c>
      <c r="F124" s="373">
        <v>1</v>
      </c>
      <c r="G124" s="373"/>
      <c r="H124" s="271">
        <f t="shared" si="10"/>
        <v>0</v>
      </c>
      <c r="I124" s="302">
        <f t="shared" si="14"/>
        <v>1</v>
      </c>
      <c r="J124" s="173">
        <f t="shared" si="15"/>
        <v>0</v>
      </c>
      <c r="K124" s="273">
        <f t="shared" si="13"/>
        <v>0</v>
      </c>
    </row>
    <row r="125" spans="1:11" ht="22.5" customHeight="1">
      <c r="A125" s="49" t="s">
        <v>4435</v>
      </c>
      <c r="B125" s="50" t="s">
        <v>4436</v>
      </c>
      <c r="C125" s="270"/>
      <c r="D125" s="270"/>
      <c r="E125" s="271" t="e">
        <f t="shared" si="9"/>
        <v>#DIV/0!</v>
      </c>
      <c r="F125" s="373"/>
      <c r="G125" s="373"/>
      <c r="H125" s="271" t="e">
        <f t="shared" si="10"/>
        <v>#DIV/0!</v>
      </c>
      <c r="I125" s="302">
        <f t="shared" si="14"/>
        <v>0</v>
      </c>
      <c r="J125" s="173">
        <f t="shared" si="15"/>
        <v>0</v>
      </c>
      <c r="K125" s="273" t="e">
        <f t="shared" si="13"/>
        <v>#DIV/0!</v>
      </c>
    </row>
    <row r="126" spans="1:11" ht="21.75" customHeight="1">
      <c r="A126" s="49" t="s">
        <v>4437</v>
      </c>
      <c r="B126" s="50" t="s">
        <v>4438</v>
      </c>
      <c r="C126" s="270"/>
      <c r="D126" s="270"/>
      <c r="E126" s="271" t="e">
        <f t="shared" si="9"/>
        <v>#DIV/0!</v>
      </c>
      <c r="F126" s="373"/>
      <c r="G126" s="373"/>
      <c r="H126" s="271" t="e">
        <f t="shared" si="10"/>
        <v>#DIV/0!</v>
      </c>
      <c r="I126" s="302">
        <f t="shared" si="14"/>
        <v>0</v>
      </c>
      <c r="J126" s="173">
        <f t="shared" si="15"/>
        <v>0</v>
      </c>
      <c r="K126" s="273" t="e">
        <f t="shared" si="13"/>
        <v>#DIV/0!</v>
      </c>
    </row>
    <row r="127" spans="1:11" ht="22.5" customHeight="1">
      <c r="A127" s="49" t="s">
        <v>4439</v>
      </c>
      <c r="B127" s="50" t="s">
        <v>4440</v>
      </c>
      <c r="C127" s="270">
        <v>320</v>
      </c>
      <c r="D127" s="270">
        <v>88</v>
      </c>
      <c r="E127" s="271">
        <f t="shared" si="9"/>
        <v>27.500000000000004</v>
      </c>
      <c r="F127" s="373">
        <v>1093</v>
      </c>
      <c r="G127" s="373">
        <v>532</v>
      </c>
      <c r="H127" s="271">
        <f t="shared" si="10"/>
        <v>48.673376029277222</v>
      </c>
      <c r="I127" s="302">
        <f t="shared" si="14"/>
        <v>1413</v>
      </c>
      <c r="J127" s="173">
        <f t="shared" si="15"/>
        <v>620</v>
      </c>
      <c r="K127" s="273">
        <f t="shared" si="13"/>
        <v>43.878273177636231</v>
      </c>
    </row>
    <row r="128" spans="1:11" ht="16.5" customHeight="1">
      <c r="A128" s="49" t="s">
        <v>4441</v>
      </c>
      <c r="B128" s="50" t="s">
        <v>4442</v>
      </c>
      <c r="C128" s="270">
        <v>4</v>
      </c>
      <c r="D128" s="270">
        <v>1</v>
      </c>
      <c r="E128" s="271">
        <f t="shared" si="9"/>
        <v>25</v>
      </c>
      <c r="F128" s="373">
        <v>18</v>
      </c>
      <c r="G128" s="373">
        <v>28</v>
      </c>
      <c r="H128" s="271">
        <f t="shared" si="10"/>
        <v>155.55555555555557</v>
      </c>
      <c r="I128" s="302">
        <f t="shared" si="14"/>
        <v>22</v>
      </c>
      <c r="J128" s="173">
        <f t="shared" si="15"/>
        <v>29</v>
      </c>
      <c r="K128" s="273">
        <f t="shared" si="13"/>
        <v>131.81818181818181</v>
      </c>
    </row>
    <row r="129" spans="1:11" ht="16.5" customHeight="1">
      <c r="A129" s="49" t="s">
        <v>4443</v>
      </c>
      <c r="B129" s="50" t="s">
        <v>4444</v>
      </c>
      <c r="C129" s="270"/>
      <c r="D129" s="270"/>
      <c r="E129" s="271" t="e">
        <f t="shared" si="9"/>
        <v>#DIV/0!</v>
      </c>
      <c r="F129" s="373"/>
      <c r="G129" s="373">
        <v>12</v>
      </c>
      <c r="H129" s="271" t="e">
        <f t="shared" si="10"/>
        <v>#DIV/0!</v>
      </c>
      <c r="I129" s="302">
        <f t="shared" si="14"/>
        <v>0</v>
      </c>
      <c r="J129" s="173">
        <f t="shared" si="15"/>
        <v>12</v>
      </c>
      <c r="K129" s="273" t="e">
        <f t="shared" si="13"/>
        <v>#DIV/0!</v>
      </c>
    </row>
    <row r="130" spans="1:11" ht="16.5" customHeight="1">
      <c r="A130" s="49" t="s">
        <v>4445</v>
      </c>
      <c r="B130" s="50" t="s">
        <v>4446</v>
      </c>
      <c r="C130" s="270">
        <v>10</v>
      </c>
      <c r="D130" s="270">
        <v>3</v>
      </c>
      <c r="E130" s="271">
        <f t="shared" si="9"/>
        <v>30</v>
      </c>
      <c r="F130" s="373">
        <v>412</v>
      </c>
      <c r="G130" s="373">
        <v>193</v>
      </c>
      <c r="H130" s="271">
        <f t="shared" si="10"/>
        <v>46.844660194174757</v>
      </c>
      <c r="I130" s="302">
        <f t="shared" si="14"/>
        <v>422</v>
      </c>
      <c r="J130" s="173">
        <f t="shared" si="15"/>
        <v>196</v>
      </c>
      <c r="K130" s="273">
        <f t="shared" si="13"/>
        <v>46.445497630331758</v>
      </c>
    </row>
    <row r="131" spans="1:11" ht="16.5" customHeight="1">
      <c r="A131" s="49" t="s">
        <v>4447</v>
      </c>
      <c r="B131" s="50" t="s">
        <v>4448</v>
      </c>
      <c r="C131" s="270"/>
      <c r="D131" s="270"/>
      <c r="E131" s="271" t="e">
        <f t="shared" si="9"/>
        <v>#DIV/0!</v>
      </c>
      <c r="F131" s="270"/>
      <c r="G131" s="270"/>
      <c r="H131" s="271" t="e">
        <f t="shared" si="10"/>
        <v>#DIV/0!</v>
      </c>
      <c r="I131" s="302">
        <f t="shared" si="14"/>
        <v>0</v>
      </c>
      <c r="J131" s="173">
        <f t="shared" si="15"/>
        <v>0</v>
      </c>
      <c r="K131" s="273" t="e">
        <f t="shared" si="13"/>
        <v>#DIV/0!</v>
      </c>
    </row>
    <row r="132" spans="1:11" ht="16.5" customHeight="1">
      <c r="A132" s="49" t="s">
        <v>4449</v>
      </c>
      <c r="B132" s="50" t="s">
        <v>4450</v>
      </c>
      <c r="C132" s="270"/>
      <c r="D132" s="270"/>
      <c r="E132" s="271" t="e">
        <f t="shared" si="9"/>
        <v>#DIV/0!</v>
      </c>
      <c r="F132" s="373"/>
      <c r="G132" s="373">
        <v>11</v>
      </c>
      <c r="H132" s="271" t="e">
        <f t="shared" si="10"/>
        <v>#DIV/0!</v>
      </c>
      <c r="I132" s="302">
        <f t="shared" si="14"/>
        <v>0</v>
      </c>
      <c r="J132" s="173">
        <f t="shared" si="15"/>
        <v>11</v>
      </c>
      <c r="K132" s="273" t="e">
        <f t="shared" si="13"/>
        <v>#DIV/0!</v>
      </c>
    </row>
    <row r="133" spans="1:11" ht="14.25" customHeight="1">
      <c r="A133" s="49" t="s">
        <v>4452</v>
      </c>
      <c r="B133" s="50" t="s">
        <v>4453</v>
      </c>
      <c r="C133" s="373">
        <v>10</v>
      </c>
      <c r="D133" s="373">
        <v>4</v>
      </c>
      <c r="E133" s="271">
        <f t="shared" si="9"/>
        <v>40</v>
      </c>
      <c r="F133" s="373"/>
      <c r="G133" s="373"/>
      <c r="H133" s="271" t="e">
        <f t="shared" si="10"/>
        <v>#DIV/0!</v>
      </c>
      <c r="I133" s="302">
        <f t="shared" si="14"/>
        <v>10</v>
      </c>
      <c r="J133" s="173">
        <f t="shared" si="15"/>
        <v>4</v>
      </c>
      <c r="K133" s="273">
        <f t="shared" si="13"/>
        <v>40</v>
      </c>
    </row>
    <row r="134" spans="1:11" ht="12.75" customHeight="1">
      <c r="A134" s="49" t="s">
        <v>4552</v>
      </c>
      <c r="B134" s="50" t="s">
        <v>4553</v>
      </c>
      <c r="C134" s="373">
        <v>7</v>
      </c>
      <c r="D134" s="373">
        <v>3</v>
      </c>
      <c r="E134" s="271">
        <f t="shared" si="9"/>
        <v>42.857142857142854</v>
      </c>
      <c r="F134" s="373">
        <v>304</v>
      </c>
      <c r="G134" s="373">
        <v>220</v>
      </c>
      <c r="H134" s="271">
        <f t="shared" si="10"/>
        <v>72.368421052631575</v>
      </c>
      <c r="I134" s="302">
        <f t="shared" si="14"/>
        <v>311</v>
      </c>
      <c r="J134" s="173">
        <f t="shared" si="15"/>
        <v>223</v>
      </c>
      <c r="K134" s="273">
        <f t="shared" si="13"/>
        <v>71.704180064308687</v>
      </c>
    </row>
    <row r="135" spans="1:11" ht="12.75" customHeight="1">
      <c r="A135" s="49" t="s">
        <v>4554</v>
      </c>
      <c r="B135" s="50" t="s">
        <v>3985</v>
      </c>
      <c r="C135" s="270"/>
      <c r="D135" s="270"/>
      <c r="E135" s="271" t="e">
        <f t="shared" si="9"/>
        <v>#DIV/0!</v>
      </c>
      <c r="F135" s="373">
        <v>1</v>
      </c>
      <c r="G135" s="373"/>
      <c r="H135" s="271">
        <f t="shared" si="10"/>
        <v>0</v>
      </c>
      <c r="I135" s="302">
        <f t="shared" si="14"/>
        <v>1</v>
      </c>
      <c r="J135" s="173">
        <f t="shared" si="15"/>
        <v>0</v>
      </c>
      <c r="K135" s="273">
        <f t="shared" si="13"/>
        <v>0</v>
      </c>
    </row>
    <row r="136" spans="1:11" ht="12.75" customHeight="1">
      <c r="A136" s="49" t="s">
        <v>4056</v>
      </c>
      <c r="B136" s="50" t="s">
        <v>3986</v>
      </c>
      <c r="C136" s="270"/>
      <c r="D136" s="270">
        <v>1</v>
      </c>
      <c r="E136" s="271" t="e">
        <f t="shared" si="9"/>
        <v>#DIV/0!</v>
      </c>
      <c r="F136" s="270"/>
      <c r="G136" s="270"/>
      <c r="H136" s="271" t="e">
        <f t="shared" si="10"/>
        <v>#DIV/0!</v>
      </c>
      <c r="I136" s="302">
        <f t="shared" si="14"/>
        <v>0</v>
      </c>
      <c r="J136" s="173">
        <f t="shared" si="15"/>
        <v>1</v>
      </c>
      <c r="K136" s="273" t="e">
        <f t="shared" si="13"/>
        <v>#DIV/0!</v>
      </c>
    </row>
    <row r="137" spans="1:11" ht="12.75" customHeight="1">
      <c r="A137" s="49" t="s">
        <v>3987</v>
      </c>
      <c r="B137" s="50" t="s">
        <v>3988</v>
      </c>
      <c r="C137" s="270"/>
      <c r="D137" s="270"/>
      <c r="E137" s="271" t="e">
        <f t="shared" si="9"/>
        <v>#DIV/0!</v>
      </c>
      <c r="F137" s="270"/>
      <c r="G137" s="270"/>
      <c r="H137" s="271" t="e">
        <f t="shared" si="10"/>
        <v>#DIV/0!</v>
      </c>
      <c r="I137" s="302">
        <f t="shared" si="14"/>
        <v>0</v>
      </c>
      <c r="J137" s="173">
        <f t="shared" si="15"/>
        <v>0</v>
      </c>
      <c r="K137" s="273" t="e">
        <f t="shared" si="13"/>
        <v>#DIV/0!</v>
      </c>
    </row>
    <row r="138" spans="1:11" ht="12.75" customHeight="1">
      <c r="A138" s="49" t="s">
        <v>3989</v>
      </c>
      <c r="B138" s="50" t="s">
        <v>3990</v>
      </c>
      <c r="C138" s="270">
        <v>7</v>
      </c>
      <c r="D138" s="270">
        <v>2</v>
      </c>
      <c r="E138" s="271">
        <f t="shared" si="9"/>
        <v>28.571428571428569</v>
      </c>
      <c r="F138" s="272">
        <v>7</v>
      </c>
      <c r="G138" s="272">
        <v>2</v>
      </c>
      <c r="H138" s="271">
        <f t="shared" si="10"/>
        <v>28.571428571428569</v>
      </c>
      <c r="I138" s="302">
        <f t="shared" si="14"/>
        <v>14</v>
      </c>
      <c r="J138" s="173">
        <f t="shared" si="15"/>
        <v>4</v>
      </c>
      <c r="K138" s="273">
        <f t="shared" si="13"/>
        <v>28.571428571428569</v>
      </c>
    </row>
    <row r="139" spans="1:11" ht="12.75" customHeight="1">
      <c r="A139" s="49" t="s">
        <v>2370</v>
      </c>
      <c r="B139" s="50" t="s">
        <v>1147</v>
      </c>
      <c r="C139" s="270"/>
      <c r="D139" s="270"/>
      <c r="E139" s="271" t="e">
        <f t="shared" si="9"/>
        <v>#DIV/0!</v>
      </c>
      <c r="F139" s="272"/>
      <c r="G139" s="272"/>
      <c r="H139" s="271" t="e">
        <f t="shared" si="10"/>
        <v>#DIV/0!</v>
      </c>
      <c r="I139" s="302">
        <f t="shared" si="14"/>
        <v>0</v>
      </c>
      <c r="J139" s="173">
        <f t="shared" si="15"/>
        <v>0</v>
      </c>
      <c r="K139" s="273" t="e">
        <f t="shared" si="13"/>
        <v>#DIV/0!</v>
      </c>
    </row>
    <row r="140" spans="1:11" ht="12.75" customHeight="1">
      <c r="A140" s="49" t="s">
        <v>4049</v>
      </c>
      <c r="B140" s="50" t="s">
        <v>4050</v>
      </c>
      <c r="C140" s="270"/>
      <c r="D140" s="270"/>
      <c r="E140" s="271" t="e">
        <f t="shared" si="9"/>
        <v>#DIV/0!</v>
      </c>
      <c r="F140" s="272">
        <v>8</v>
      </c>
      <c r="G140" s="272">
        <v>3</v>
      </c>
      <c r="H140" s="271">
        <f t="shared" si="10"/>
        <v>37.5</v>
      </c>
      <c r="I140" s="302">
        <f t="shared" si="14"/>
        <v>8</v>
      </c>
      <c r="J140" s="173">
        <f t="shared" si="15"/>
        <v>3</v>
      </c>
      <c r="K140" s="273">
        <f t="shared" si="13"/>
        <v>37.5</v>
      </c>
    </row>
    <row r="141" spans="1:11" ht="12.75" customHeight="1">
      <c r="A141" s="49" t="s">
        <v>4091</v>
      </c>
      <c r="B141" s="50" t="s">
        <v>4092</v>
      </c>
      <c r="C141" s="270"/>
      <c r="D141" s="270"/>
      <c r="E141" s="271" t="e">
        <f t="shared" ref="E141:E186" si="16">SUM(D141/C141*100)</f>
        <v>#DIV/0!</v>
      </c>
      <c r="F141" s="272"/>
      <c r="G141" s="272"/>
      <c r="H141" s="271" t="e">
        <f t="shared" ref="H141:H186" si="17">SUM(G141/F141*100)</f>
        <v>#DIV/0!</v>
      </c>
      <c r="I141" s="302">
        <f t="shared" ref="I141:I170" si="18">C141+F141</f>
        <v>0</v>
      </c>
      <c r="J141" s="173">
        <f t="shared" ref="J141:J170" si="19">D141+G141</f>
        <v>0</v>
      </c>
      <c r="K141" s="273" t="e">
        <f t="shared" ref="K141:K186" si="20">SUM(J141/I141*100)</f>
        <v>#DIV/0!</v>
      </c>
    </row>
    <row r="142" spans="1:11" ht="12.75" customHeight="1">
      <c r="A142" s="49" t="s">
        <v>4046</v>
      </c>
      <c r="B142" s="50" t="s">
        <v>4047</v>
      </c>
      <c r="C142" s="270"/>
      <c r="D142" s="270"/>
      <c r="E142" s="271" t="e">
        <f t="shared" si="16"/>
        <v>#DIV/0!</v>
      </c>
      <c r="F142" s="270"/>
      <c r="G142" s="270"/>
      <c r="H142" s="271" t="e">
        <f t="shared" si="17"/>
        <v>#DIV/0!</v>
      </c>
      <c r="I142" s="302">
        <f t="shared" si="18"/>
        <v>0</v>
      </c>
      <c r="J142" s="173">
        <f t="shared" si="19"/>
        <v>0</v>
      </c>
      <c r="K142" s="273" t="e">
        <f t="shared" si="20"/>
        <v>#DIV/0!</v>
      </c>
    </row>
    <row r="143" spans="1:11" ht="12.75" customHeight="1">
      <c r="A143" s="49" t="s">
        <v>359</v>
      </c>
      <c r="B143" s="50" t="s">
        <v>360</v>
      </c>
      <c r="C143" s="270"/>
      <c r="D143" s="270"/>
      <c r="E143" s="271" t="e">
        <f t="shared" si="16"/>
        <v>#DIV/0!</v>
      </c>
      <c r="F143" s="270"/>
      <c r="G143" s="270"/>
      <c r="H143" s="271" t="e">
        <f t="shared" si="17"/>
        <v>#DIV/0!</v>
      </c>
      <c r="I143" s="302">
        <f t="shared" si="18"/>
        <v>0</v>
      </c>
      <c r="J143" s="173">
        <f t="shared" si="19"/>
        <v>0</v>
      </c>
      <c r="K143" s="273" t="e">
        <f t="shared" si="20"/>
        <v>#DIV/0!</v>
      </c>
    </row>
    <row r="144" spans="1:11" ht="12.75" customHeight="1">
      <c r="A144" s="49" t="s">
        <v>2448</v>
      </c>
      <c r="B144" s="50" t="s">
        <v>361</v>
      </c>
      <c r="C144" s="270"/>
      <c r="D144" s="270"/>
      <c r="E144" s="271" t="e">
        <f t="shared" si="16"/>
        <v>#DIV/0!</v>
      </c>
      <c r="F144" s="272"/>
      <c r="G144" s="272"/>
      <c r="H144" s="271" t="e">
        <f t="shared" si="17"/>
        <v>#DIV/0!</v>
      </c>
      <c r="I144" s="302">
        <f t="shared" si="18"/>
        <v>0</v>
      </c>
      <c r="J144" s="173">
        <f t="shared" si="19"/>
        <v>0</v>
      </c>
      <c r="K144" s="273" t="e">
        <f t="shared" si="20"/>
        <v>#DIV/0!</v>
      </c>
    </row>
    <row r="145" spans="1:11" ht="12.75" customHeight="1">
      <c r="A145" s="49" t="s">
        <v>362</v>
      </c>
      <c r="B145" s="50" t="s">
        <v>363</v>
      </c>
      <c r="C145" s="270">
        <v>3</v>
      </c>
      <c r="D145" s="270"/>
      <c r="E145" s="271">
        <f t="shared" si="16"/>
        <v>0</v>
      </c>
      <c r="F145" s="272">
        <v>2</v>
      </c>
      <c r="G145" s="272">
        <v>2</v>
      </c>
      <c r="H145" s="271">
        <f t="shared" si="17"/>
        <v>100</v>
      </c>
      <c r="I145" s="302">
        <f t="shared" si="18"/>
        <v>5</v>
      </c>
      <c r="J145" s="173">
        <f t="shared" si="19"/>
        <v>2</v>
      </c>
      <c r="K145" s="273">
        <f t="shared" si="20"/>
        <v>40</v>
      </c>
    </row>
    <row r="146" spans="1:11" ht="12.75" customHeight="1">
      <c r="A146" s="52" t="s">
        <v>364</v>
      </c>
      <c r="B146" s="380" t="s">
        <v>365</v>
      </c>
      <c r="C146" s="270">
        <v>2</v>
      </c>
      <c r="D146" s="270"/>
      <c r="E146" s="271">
        <f t="shared" si="16"/>
        <v>0</v>
      </c>
      <c r="F146" s="272">
        <v>2</v>
      </c>
      <c r="G146" s="272"/>
      <c r="H146" s="271">
        <f t="shared" si="17"/>
        <v>0</v>
      </c>
      <c r="I146" s="302">
        <f t="shared" si="18"/>
        <v>4</v>
      </c>
      <c r="J146" s="173">
        <f t="shared" si="19"/>
        <v>0</v>
      </c>
      <c r="K146" s="273">
        <f t="shared" si="20"/>
        <v>0</v>
      </c>
    </row>
    <row r="147" spans="1:11" ht="12.75" customHeight="1">
      <c r="A147" s="52" t="s">
        <v>79</v>
      </c>
      <c r="B147" s="381" t="s">
        <v>1559</v>
      </c>
      <c r="C147" s="51">
        <v>225</v>
      </c>
      <c r="D147" s="51">
        <v>100</v>
      </c>
      <c r="E147" s="271">
        <f t="shared" si="16"/>
        <v>44.444444444444443</v>
      </c>
      <c r="F147" s="53">
        <v>123</v>
      </c>
      <c r="G147" s="53">
        <v>22</v>
      </c>
      <c r="H147" s="271">
        <f t="shared" si="17"/>
        <v>17.886178861788618</v>
      </c>
      <c r="I147" s="302">
        <f t="shared" si="18"/>
        <v>348</v>
      </c>
      <c r="J147" s="173">
        <f t="shared" si="19"/>
        <v>122</v>
      </c>
      <c r="K147" s="273">
        <f t="shared" si="20"/>
        <v>35.05747126436782</v>
      </c>
    </row>
    <row r="148" spans="1:11" ht="12.75" customHeight="1">
      <c r="A148" s="52" t="s">
        <v>4488</v>
      </c>
      <c r="B148" s="381" t="s">
        <v>4489</v>
      </c>
      <c r="C148" s="270">
        <v>4</v>
      </c>
      <c r="D148" s="270"/>
      <c r="E148" s="271">
        <f t="shared" si="16"/>
        <v>0</v>
      </c>
      <c r="F148" s="272">
        <v>1</v>
      </c>
      <c r="G148" s="272"/>
      <c r="H148" s="271">
        <f t="shared" si="17"/>
        <v>0</v>
      </c>
      <c r="I148" s="302">
        <f t="shared" si="18"/>
        <v>5</v>
      </c>
      <c r="J148" s="173">
        <f t="shared" si="19"/>
        <v>0</v>
      </c>
      <c r="K148" s="273">
        <f t="shared" si="20"/>
        <v>0</v>
      </c>
    </row>
    <row r="149" spans="1:11" ht="12.75" customHeight="1">
      <c r="A149" s="52" t="s">
        <v>4494</v>
      </c>
      <c r="B149" s="381" t="s">
        <v>4495</v>
      </c>
      <c r="C149" s="270">
        <v>85</v>
      </c>
      <c r="D149" s="270">
        <v>33</v>
      </c>
      <c r="E149" s="271">
        <f t="shared" si="16"/>
        <v>38.82352941176471</v>
      </c>
      <c r="F149" s="272">
        <v>56</v>
      </c>
      <c r="G149" s="272">
        <v>50</v>
      </c>
      <c r="H149" s="271">
        <f t="shared" si="17"/>
        <v>89.285714285714292</v>
      </c>
      <c r="I149" s="302">
        <f t="shared" si="18"/>
        <v>141</v>
      </c>
      <c r="J149" s="173">
        <f t="shared" si="19"/>
        <v>83</v>
      </c>
      <c r="K149" s="273">
        <f t="shared" si="20"/>
        <v>58.865248226950349</v>
      </c>
    </row>
    <row r="150" spans="1:11" ht="12.75" customHeight="1">
      <c r="A150" s="52" t="s">
        <v>2711</v>
      </c>
      <c r="B150" s="381" t="s">
        <v>4528</v>
      </c>
      <c r="C150" s="270"/>
      <c r="D150" s="270"/>
      <c r="E150" s="271" t="e">
        <f t="shared" si="16"/>
        <v>#DIV/0!</v>
      </c>
      <c r="F150" s="272">
        <v>2</v>
      </c>
      <c r="G150" s="272"/>
      <c r="H150" s="271">
        <f t="shared" si="17"/>
        <v>0</v>
      </c>
      <c r="I150" s="302">
        <f t="shared" si="18"/>
        <v>2</v>
      </c>
      <c r="J150" s="173">
        <f t="shared" si="19"/>
        <v>0</v>
      </c>
      <c r="K150" s="273">
        <f t="shared" si="20"/>
        <v>0</v>
      </c>
    </row>
    <row r="151" spans="1:11" ht="12.75" customHeight="1">
      <c r="A151" s="52" t="s">
        <v>1284</v>
      </c>
      <c r="B151" s="381" t="s">
        <v>1285</v>
      </c>
      <c r="C151" s="270">
        <v>1</v>
      </c>
      <c r="D151" s="270">
        <v>1</v>
      </c>
      <c r="E151" s="271">
        <f t="shared" si="16"/>
        <v>100</v>
      </c>
      <c r="F151" s="272"/>
      <c r="G151" s="272"/>
      <c r="H151" s="271" t="e">
        <f t="shared" si="17"/>
        <v>#DIV/0!</v>
      </c>
      <c r="I151" s="302">
        <f t="shared" si="18"/>
        <v>1</v>
      </c>
      <c r="J151" s="173">
        <f t="shared" si="19"/>
        <v>1</v>
      </c>
      <c r="K151" s="273">
        <f t="shared" si="20"/>
        <v>100</v>
      </c>
    </row>
    <row r="152" spans="1:11" ht="12.75" customHeight="1">
      <c r="A152" s="52" t="s">
        <v>4492</v>
      </c>
      <c r="B152" s="381" t="s">
        <v>4493</v>
      </c>
      <c r="C152" s="270"/>
      <c r="D152" s="270"/>
      <c r="E152" s="271" t="e">
        <f t="shared" si="16"/>
        <v>#DIV/0!</v>
      </c>
      <c r="F152" s="272"/>
      <c r="G152" s="272"/>
      <c r="H152" s="271" t="e">
        <f t="shared" si="17"/>
        <v>#DIV/0!</v>
      </c>
      <c r="I152" s="302">
        <f t="shared" si="18"/>
        <v>0</v>
      </c>
      <c r="J152" s="173">
        <f t="shared" si="19"/>
        <v>0</v>
      </c>
      <c r="K152" s="273" t="e">
        <f t="shared" si="20"/>
        <v>#DIV/0!</v>
      </c>
    </row>
    <row r="153" spans="1:11" ht="12.75" customHeight="1">
      <c r="A153" s="52" t="s">
        <v>4904</v>
      </c>
      <c r="B153" s="381" t="s">
        <v>4905</v>
      </c>
      <c r="C153" s="270"/>
      <c r="D153" s="270"/>
      <c r="E153" s="271" t="e">
        <f t="shared" si="16"/>
        <v>#DIV/0!</v>
      </c>
      <c r="F153" s="272">
        <v>4</v>
      </c>
      <c r="G153" s="272">
        <v>1</v>
      </c>
      <c r="H153" s="271">
        <f t="shared" si="17"/>
        <v>25</v>
      </c>
      <c r="I153" s="302">
        <f t="shared" si="18"/>
        <v>4</v>
      </c>
      <c r="J153" s="173">
        <f t="shared" si="19"/>
        <v>1</v>
      </c>
      <c r="K153" s="273">
        <f t="shared" si="20"/>
        <v>25</v>
      </c>
    </row>
    <row r="154" spans="1:11" ht="12.75" customHeight="1">
      <c r="A154" s="52" t="s">
        <v>4906</v>
      </c>
      <c r="B154" s="381" t="s">
        <v>4907</v>
      </c>
      <c r="C154" s="270"/>
      <c r="D154" s="270"/>
      <c r="E154" s="271" t="e">
        <f t="shared" si="16"/>
        <v>#DIV/0!</v>
      </c>
      <c r="F154" s="272">
        <v>3</v>
      </c>
      <c r="G154" s="272">
        <v>3</v>
      </c>
      <c r="H154" s="271">
        <f t="shared" si="17"/>
        <v>100</v>
      </c>
      <c r="I154" s="302">
        <f t="shared" si="18"/>
        <v>3</v>
      </c>
      <c r="J154" s="173">
        <f t="shared" si="19"/>
        <v>3</v>
      </c>
      <c r="K154" s="273">
        <f t="shared" si="20"/>
        <v>100</v>
      </c>
    </row>
    <row r="155" spans="1:11" ht="12.75" customHeight="1">
      <c r="A155" s="52" t="s">
        <v>5018</v>
      </c>
      <c r="B155" s="381" t="s">
        <v>5045</v>
      </c>
      <c r="C155" s="270"/>
      <c r="D155" s="270"/>
      <c r="E155" s="271" t="e">
        <f t="shared" si="16"/>
        <v>#DIV/0!</v>
      </c>
      <c r="F155" s="272">
        <v>3</v>
      </c>
      <c r="G155" s="272">
        <v>1</v>
      </c>
      <c r="H155" s="271">
        <f t="shared" si="17"/>
        <v>33.333333333333329</v>
      </c>
      <c r="I155" s="302">
        <f t="shared" si="18"/>
        <v>3</v>
      </c>
      <c r="J155" s="173">
        <f t="shared" si="19"/>
        <v>1</v>
      </c>
      <c r="K155" s="273">
        <f t="shared" si="20"/>
        <v>33.333333333333329</v>
      </c>
    </row>
    <row r="156" spans="1:11" ht="12.75" customHeight="1">
      <c r="A156" s="52" t="s">
        <v>6701</v>
      </c>
      <c r="B156" s="381" t="s">
        <v>6765</v>
      </c>
      <c r="C156" s="270">
        <v>1</v>
      </c>
      <c r="D156" s="270"/>
      <c r="E156" s="271">
        <f t="shared" si="16"/>
        <v>0</v>
      </c>
      <c r="F156" s="272"/>
      <c r="G156" s="272"/>
      <c r="H156" s="271" t="e">
        <f t="shared" si="17"/>
        <v>#DIV/0!</v>
      </c>
      <c r="I156" s="302">
        <f t="shared" si="18"/>
        <v>1</v>
      </c>
      <c r="J156" s="173">
        <f t="shared" si="19"/>
        <v>0</v>
      </c>
      <c r="K156" s="273">
        <f t="shared" si="20"/>
        <v>0</v>
      </c>
    </row>
    <row r="157" spans="1:11" ht="12.75" customHeight="1">
      <c r="A157" s="52" t="s">
        <v>6766</v>
      </c>
      <c r="B157" s="381" t="s">
        <v>6767</v>
      </c>
      <c r="C157" s="270">
        <v>1</v>
      </c>
      <c r="D157" s="270"/>
      <c r="E157" s="271">
        <f t="shared" si="16"/>
        <v>0</v>
      </c>
      <c r="F157" s="272"/>
      <c r="G157" s="272"/>
      <c r="H157" s="271" t="e">
        <f t="shared" si="17"/>
        <v>#DIV/0!</v>
      </c>
      <c r="I157" s="302">
        <f t="shared" si="18"/>
        <v>1</v>
      </c>
      <c r="J157" s="173">
        <f t="shared" si="19"/>
        <v>0</v>
      </c>
      <c r="K157" s="273">
        <f t="shared" si="20"/>
        <v>0</v>
      </c>
    </row>
    <row r="158" spans="1:11" ht="12.75" customHeight="1">
      <c r="A158" s="52" t="s">
        <v>7070</v>
      </c>
      <c r="B158" s="381" t="s">
        <v>7071</v>
      </c>
      <c r="C158" s="270"/>
      <c r="D158" s="270">
        <v>1</v>
      </c>
      <c r="E158" s="271" t="e">
        <f t="shared" si="16"/>
        <v>#DIV/0!</v>
      </c>
      <c r="F158" s="272"/>
      <c r="G158" s="272"/>
      <c r="H158" s="271" t="e">
        <f t="shared" si="17"/>
        <v>#DIV/0!</v>
      </c>
      <c r="I158" s="302">
        <f t="shared" si="18"/>
        <v>0</v>
      </c>
      <c r="J158" s="173">
        <f t="shared" si="19"/>
        <v>1</v>
      </c>
      <c r="K158" s="273" t="e">
        <f t="shared" si="20"/>
        <v>#DIV/0!</v>
      </c>
    </row>
    <row r="159" spans="1:11" ht="12.75" customHeight="1">
      <c r="A159" s="52" t="s">
        <v>4022</v>
      </c>
      <c r="B159" s="380" t="s">
        <v>7072</v>
      </c>
      <c r="C159" s="1147"/>
      <c r="D159" s="1147"/>
      <c r="E159" s="271" t="e">
        <f t="shared" ref="E159:E168" si="21">SUM(D159/C159*100)</f>
        <v>#DIV/0!</v>
      </c>
      <c r="F159" s="272"/>
      <c r="G159" s="272">
        <v>3</v>
      </c>
      <c r="H159" s="271" t="e">
        <f t="shared" ref="H159:H168" si="22">SUM(G159/F159*100)</f>
        <v>#DIV/0!</v>
      </c>
      <c r="I159" s="302">
        <f t="shared" ref="I159:I168" si="23">C159+F159</f>
        <v>0</v>
      </c>
      <c r="J159" s="1146">
        <f t="shared" ref="J159:J168" si="24">D159+G159</f>
        <v>3</v>
      </c>
      <c r="K159" s="273" t="e">
        <f t="shared" ref="K159:K168" si="25">SUM(J159/I159*100)</f>
        <v>#DIV/0!</v>
      </c>
    </row>
    <row r="160" spans="1:11" ht="12.75" customHeight="1">
      <c r="A160" s="52" t="s">
        <v>7073</v>
      </c>
      <c r="B160" s="380" t="s">
        <v>7074</v>
      </c>
      <c r="C160" s="1147"/>
      <c r="D160" s="1147"/>
      <c r="E160" s="271" t="e">
        <f t="shared" si="21"/>
        <v>#DIV/0!</v>
      </c>
      <c r="F160" s="272"/>
      <c r="G160" s="272">
        <v>2</v>
      </c>
      <c r="H160" s="271" t="e">
        <f t="shared" si="22"/>
        <v>#DIV/0!</v>
      </c>
      <c r="I160" s="302">
        <f t="shared" si="23"/>
        <v>0</v>
      </c>
      <c r="J160" s="1146">
        <f t="shared" si="24"/>
        <v>2</v>
      </c>
      <c r="K160" s="273" t="e">
        <f t="shared" si="25"/>
        <v>#DIV/0!</v>
      </c>
    </row>
    <row r="161" spans="1:11" ht="12.75" customHeight="1">
      <c r="A161" s="52" t="s">
        <v>584</v>
      </c>
      <c r="B161" s="380" t="s">
        <v>1456</v>
      </c>
      <c r="C161" s="1147"/>
      <c r="D161" s="1147"/>
      <c r="E161" s="271" t="e">
        <f t="shared" si="21"/>
        <v>#DIV/0!</v>
      </c>
      <c r="F161" s="272"/>
      <c r="G161" s="272">
        <v>3</v>
      </c>
      <c r="H161" s="271" t="e">
        <f t="shared" si="22"/>
        <v>#DIV/0!</v>
      </c>
      <c r="I161" s="302">
        <f t="shared" si="23"/>
        <v>0</v>
      </c>
      <c r="J161" s="1146">
        <f t="shared" si="24"/>
        <v>3</v>
      </c>
      <c r="K161" s="273" t="e">
        <f t="shared" si="25"/>
        <v>#DIV/0!</v>
      </c>
    </row>
    <row r="162" spans="1:11" ht="12.75" customHeight="1">
      <c r="A162" s="52" t="s">
        <v>19</v>
      </c>
      <c r="B162" s="380" t="s">
        <v>20</v>
      </c>
      <c r="C162" s="1147"/>
      <c r="D162" s="1147"/>
      <c r="E162" s="271" t="e">
        <f t="shared" si="21"/>
        <v>#DIV/0!</v>
      </c>
      <c r="F162" s="272"/>
      <c r="G162" s="272">
        <v>3</v>
      </c>
      <c r="H162" s="271" t="e">
        <f t="shared" si="22"/>
        <v>#DIV/0!</v>
      </c>
      <c r="I162" s="302">
        <f t="shared" si="23"/>
        <v>0</v>
      </c>
      <c r="J162" s="1146">
        <f t="shared" si="24"/>
        <v>3</v>
      </c>
      <c r="K162" s="273" t="e">
        <f t="shared" si="25"/>
        <v>#DIV/0!</v>
      </c>
    </row>
    <row r="163" spans="1:11" ht="12.75" customHeight="1">
      <c r="A163" s="52" t="s">
        <v>302</v>
      </c>
      <c r="B163" s="380" t="s">
        <v>6071</v>
      </c>
      <c r="C163" s="1147"/>
      <c r="D163" s="1147"/>
      <c r="E163" s="271" t="e">
        <f t="shared" si="21"/>
        <v>#DIV/0!</v>
      </c>
      <c r="F163" s="272"/>
      <c r="G163" s="272">
        <v>3</v>
      </c>
      <c r="H163" s="271" t="e">
        <f t="shared" si="22"/>
        <v>#DIV/0!</v>
      </c>
      <c r="I163" s="302">
        <f t="shared" si="23"/>
        <v>0</v>
      </c>
      <c r="J163" s="1146">
        <f t="shared" si="24"/>
        <v>3</v>
      </c>
      <c r="K163" s="273" t="e">
        <f t="shared" si="25"/>
        <v>#DIV/0!</v>
      </c>
    </row>
    <row r="164" spans="1:11" ht="12.75" customHeight="1">
      <c r="A164" s="52" t="s">
        <v>2712</v>
      </c>
      <c r="B164" s="380" t="s">
        <v>7067</v>
      </c>
      <c r="C164" s="1147"/>
      <c r="D164" s="1147">
        <v>1</v>
      </c>
      <c r="E164" s="271" t="e">
        <f t="shared" si="21"/>
        <v>#DIV/0!</v>
      </c>
      <c r="F164" s="272"/>
      <c r="G164" s="272"/>
      <c r="H164" s="271" t="e">
        <f t="shared" si="22"/>
        <v>#DIV/0!</v>
      </c>
      <c r="I164" s="302">
        <f t="shared" si="23"/>
        <v>0</v>
      </c>
      <c r="J164" s="1146">
        <f t="shared" si="24"/>
        <v>1</v>
      </c>
      <c r="K164" s="273" t="e">
        <f t="shared" si="25"/>
        <v>#DIV/0!</v>
      </c>
    </row>
    <row r="165" spans="1:11" ht="12.75" customHeight="1">
      <c r="A165" s="52" t="s">
        <v>4051</v>
      </c>
      <c r="B165" s="380" t="s">
        <v>7216</v>
      </c>
      <c r="C165" s="1147"/>
      <c r="D165" s="1147">
        <v>1</v>
      </c>
      <c r="E165" s="271" t="e">
        <f t="shared" si="21"/>
        <v>#DIV/0!</v>
      </c>
      <c r="F165" s="272"/>
      <c r="G165" s="272"/>
      <c r="H165" s="271" t="e">
        <f t="shared" si="22"/>
        <v>#DIV/0!</v>
      </c>
      <c r="I165" s="302">
        <f t="shared" si="23"/>
        <v>0</v>
      </c>
      <c r="J165" s="1146">
        <f t="shared" si="24"/>
        <v>1</v>
      </c>
      <c r="K165" s="273" t="e">
        <f t="shared" si="25"/>
        <v>#DIV/0!</v>
      </c>
    </row>
    <row r="166" spans="1:11" ht="12.75" customHeight="1">
      <c r="A166" s="52" t="s">
        <v>4551</v>
      </c>
      <c r="B166" s="380" t="s">
        <v>4541</v>
      </c>
      <c r="C166" s="1347"/>
      <c r="D166" s="1347"/>
      <c r="E166" s="271" t="e">
        <f t="shared" si="21"/>
        <v>#DIV/0!</v>
      </c>
      <c r="F166" s="272"/>
      <c r="G166" s="272">
        <v>1</v>
      </c>
      <c r="H166" s="271" t="e">
        <f t="shared" si="22"/>
        <v>#DIV/0!</v>
      </c>
      <c r="I166" s="302">
        <f t="shared" si="23"/>
        <v>0</v>
      </c>
      <c r="J166" s="1346">
        <f t="shared" si="24"/>
        <v>1</v>
      </c>
      <c r="K166" s="273" t="e">
        <f t="shared" si="25"/>
        <v>#DIV/0!</v>
      </c>
    </row>
    <row r="167" spans="1:11" ht="12.75" customHeight="1">
      <c r="A167" s="52"/>
      <c r="B167" s="380"/>
      <c r="C167" s="1347"/>
      <c r="D167" s="1347"/>
      <c r="E167" s="271" t="e">
        <f t="shared" si="21"/>
        <v>#DIV/0!</v>
      </c>
      <c r="F167" s="272"/>
      <c r="G167" s="272"/>
      <c r="H167" s="271" t="e">
        <f t="shared" si="22"/>
        <v>#DIV/0!</v>
      </c>
      <c r="I167" s="302">
        <f t="shared" si="23"/>
        <v>0</v>
      </c>
      <c r="J167" s="1346">
        <f t="shared" si="24"/>
        <v>0</v>
      </c>
      <c r="K167" s="273" t="e">
        <f t="shared" si="25"/>
        <v>#DIV/0!</v>
      </c>
    </row>
    <row r="168" spans="1:11" ht="12.75" customHeight="1">
      <c r="A168" s="52"/>
      <c r="B168" s="380"/>
      <c r="C168" s="1347"/>
      <c r="D168" s="1347"/>
      <c r="E168" s="271" t="e">
        <f t="shared" si="21"/>
        <v>#DIV/0!</v>
      </c>
      <c r="F168" s="272"/>
      <c r="G168" s="272"/>
      <c r="H168" s="271" t="e">
        <f t="shared" si="22"/>
        <v>#DIV/0!</v>
      </c>
      <c r="I168" s="302">
        <f t="shared" si="23"/>
        <v>0</v>
      </c>
      <c r="J168" s="1346">
        <f t="shared" si="24"/>
        <v>0</v>
      </c>
      <c r="K168" s="273" t="e">
        <f t="shared" si="25"/>
        <v>#DIV/0!</v>
      </c>
    </row>
    <row r="169" spans="1:11" ht="12.75" customHeight="1">
      <c r="A169" s="52"/>
      <c r="B169" s="380"/>
      <c r="C169" s="270"/>
      <c r="D169" s="270"/>
      <c r="E169" s="271" t="e">
        <f t="shared" si="16"/>
        <v>#DIV/0!</v>
      </c>
      <c r="F169" s="272"/>
      <c r="G169" s="272"/>
      <c r="H169" s="271" t="e">
        <f t="shared" si="17"/>
        <v>#DIV/0!</v>
      </c>
      <c r="I169" s="302">
        <f t="shared" si="18"/>
        <v>0</v>
      </c>
      <c r="J169" s="173">
        <f t="shared" si="19"/>
        <v>0</v>
      </c>
      <c r="K169" s="273" t="e">
        <f t="shared" si="20"/>
        <v>#DIV/0!</v>
      </c>
    </row>
    <row r="170" spans="1:11" ht="14.25">
      <c r="A170" s="382" t="s">
        <v>3991</v>
      </c>
      <c r="B170" s="295"/>
      <c r="C170" s="278">
        <f>SUM(C77:C169)</f>
        <v>7716</v>
      </c>
      <c r="D170" s="278">
        <f>SUM(D77:D169)</f>
        <v>3679</v>
      </c>
      <c r="E170" s="273">
        <f t="shared" si="16"/>
        <v>47.680145152928979</v>
      </c>
      <c r="F170" s="278">
        <f>SUM(F77:F169)</f>
        <v>6359</v>
      </c>
      <c r="G170" s="278">
        <f>SUM(G77:G169)</f>
        <v>3391</v>
      </c>
      <c r="H170" s="273">
        <f t="shared" si="17"/>
        <v>53.325994653247363</v>
      </c>
      <c r="I170" s="302">
        <f t="shared" si="18"/>
        <v>14075</v>
      </c>
      <c r="J170" s="173">
        <f t="shared" si="19"/>
        <v>7070</v>
      </c>
      <c r="K170" s="273">
        <f t="shared" si="20"/>
        <v>50.230905861456485</v>
      </c>
    </row>
    <row r="171" spans="1:11" ht="15">
      <c r="A171" s="383"/>
      <c r="B171" s="102"/>
      <c r="C171" s="110"/>
      <c r="D171" s="110"/>
      <c r="E171" s="271"/>
      <c r="F171" s="185"/>
      <c r="G171" s="185"/>
      <c r="H171" s="271"/>
      <c r="I171" s="302"/>
      <c r="J171" s="173"/>
      <c r="K171" s="273"/>
    </row>
    <row r="172" spans="1:11" ht="15">
      <c r="A172" s="384" t="s">
        <v>3992</v>
      </c>
      <c r="B172" s="385"/>
      <c r="C172" s="426"/>
      <c r="D172" s="426"/>
      <c r="E172" s="271"/>
      <c r="F172" s="426"/>
      <c r="G172" s="426"/>
      <c r="H172" s="271"/>
      <c r="I172" s="302"/>
      <c r="J172" s="173"/>
      <c r="K172" s="273"/>
    </row>
    <row r="173" spans="1:11" ht="15">
      <c r="A173" s="383" t="s">
        <v>3993</v>
      </c>
      <c r="B173" s="284" t="s">
        <v>3994</v>
      </c>
      <c r="C173" s="112"/>
      <c r="D173" s="112"/>
      <c r="E173" s="271" t="e">
        <f t="shared" si="16"/>
        <v>#DIV/0!</v>
      </c>
      <c r="F173" s="195"/>
      <c r="G173" s="195"/>
      <c r="H173" s="271" t="e">
        <f t="shared" si="17"/>
        <v>#DIV/0!</v>
      </c>
      <c r="I173" s="302">
        <f t="shared" ref="I173:I186" si="26">C173+F173</f>
        <v>0</v>
      </c>
      <c r="J173" s="173">
        <f t="shared" ref="J173:J186" si="27">D173+G173</f>
        <v>0</v>
      </c>
      <c r="K173" s="273" t="e">
        <f t="shared" si="20"/>
        <v>#DIV/0!</v>
      </c>
    </row>
    <row r="174" spans="1:11" ht="15">
      <c r="A174" s="383" t="s">
        <v>3995</v>
      </c>
      <c r="B174" s="284" t="s">
        <v>3996</v>
      </c>
      <c r="C174" s="112"/>
      <c r="D174" s="112"/>
      <c r="E174" s="271" t="e">
        <f t="shared" si="16"/>
        <v>#DIV/0!</v>
      </c>
      <c r="F174" s="195"/>
      <c r="G174" s="195"/>
      <c r="H174" s="271" t="e">
        <f t="shared" si="17"/>
        <v>#DIV/0!</v>
      </c>
      <c r="I174" s="302">
        <f t="shared" si="26"/>
        <v>0</v>
      </c>
      <c r="J174" s="173">
        <f t="shared" si="27"/>
        <v>0</v>
      </c>
      <c r="K174" s="273" t="e">
        <f t="shared" si="20"/>
        <v>#DIV/0!</v>
      </c>
    </row>
    <row r="175" spans="1:11" ht="15">
      <c r="A175" s="383" t="s">
        <v>3997</v>
      </c>
      <c r="B175" s="284" t="s">
        <v>3998</v>
      </c>
      <c r="C175" s="112"/>
      <c r="D175" s="112"/>
      <c r="E175" s="271" t="e">
        <f t="shared" si="16"/>
        <v>#DIV/0!</v>
      </c>
      <c r="F175" s="195"/>
      <c r="G175" s="195"/>
      <c r="H175" s="271" t="e">
        <f t="shared" si="17"/>
        <v>#DIV/0!</v>
      </c>
      <c r="I175" s="302">
        <f t="shared" si="26"/>
        <v>0</v>
      </c>
      <c r="J175" s="173">
        <f t="shared" si="27"/>
        <v>0</v>
      </c>
      <c r="K175" s="273" t="e">
        <f t="shared" si="20"/>
        <v>#DIV/0!</v>
      </c>
    </row>
    <row r="176" spans="1:11" ht="15">
      <c r="A176" s="383" t="s">
        <v>4494</v>
      </c>
      <c r="B176" s="284" t="s">
        <v>3999</v>
      </c>
      <c r="C176" s="112"/>
      <c r="D176" s="112"/>
      <c r="E176" s="271" t="e">
        <f t="shared" si="16"/>
        <v>#DIV/0!</v>
      </c>
      <c r="F176" s="195"/>
      <c r="G176" s="195"/>
      <c r="H176" s="271" t="e">
        <f t="shared" si="17"/>
        <v>#DIV/0!</v>
      </c>
      <c r="I176" s="302">
        <f t="shared" si="26"/>
        <v>0</v>
      </c>
      <c r="J176" s="173">
        <f t="shared" si="27"/>
        <v>0</v>
      </c>
      <c r="K176" s="273" t="e">
        <f t="shared" si="20"/>
        <v>#DIV/0!</v>
      </c>
    </row>
    <row r="177" spans="1:11" ht="15">
      <c r="A177" s="383" t="s">
        <v>4000</v>
      </c>
      <c r="B177" s="284" t="s">
        <v>4001</v>
      </c>
      <c r="C177" s="112"/>
      <c r="D177" s="112"/>
      <c r="E177" s="271" t="e">
        <f t="shared" si="16"/>
        <v>#DIV/0!</v>
      </c>
      <c r="F177" s="195"/>
      <c r="G177" s="195"/>
      <c r="H177" s="271" t="e">
        <f t="shared" si="17"/>
        <v>#DIV/0!</v>
      </c>
      <c r="I177" s="302">
        <f t="shared" si="26"/>
        <v>0</v>
      </c>
      <c r="J177" s="173">
        <f t="shared" si="27"/>
        <v>0</v>
      </c>
      <c r="K177" s="273" t="e">
        <f t="shared" si="20"/>
        <v>#DIV/0!</v>
      </c>
    </row>
    <row r="178" spans="1:11" ht="15">
      <c r="A178" s="383" t="s">
        <v>4002</v>
      </c>
      <c r="B178" s="284" t="s">
        <v>4003</v>
      </c>
      <c r="C178" s="112"/>
      <c r="D178" s="112"/>
      <c r="E178" s="271" t="e">
        <f t="shared" si="16"/>
        <v>#DIV/0!</v>
      </c>
      <c r="F178" s="195"/>
      <c r="G178" s="195"/>
      <c r="H178" s="271" t="e">
        <f t="shared" si="17"/>
        <v>#DIV/0!</v>
      </c>
      <c r="I178" s="302">
        <f t="shared" si="26"/>
        <v>0</v>
      </c>
      <c r="J178" s="173">
        <f t="shared" si="27"/>
        <v>0</v>
      </c>
      <c r="K178" s="273" t="e">
        <f t="shared" si="20"/>
        <v>#DIV/0!</v>
      </c>
    </row>
    <row r="179" spans="1:11" ht="12.75" customHeight="1">
      <c r="A179" s="383" t="s">
        <v>4004</v>
      </c>
      <c r="B179" s="284" t="s">
        <v>4005</v>
      </c>
      <c r="C179" s="112"/>
      <c r="D179" s="112"/>
      <c r="E179" s="271" t="e">
        <f t="shared" si="16"/>
        <v>#DIV/0!</v>
      </c>
      <c r="F179" s="195"/>
      <c r="G179" s="195"/>
      <c r="H179" s="271" t="e">
        <f t="shared" si="17"/>
        <v>#DIV/0!</v>
      </c>
      <c r="I179" s="302">
        <f t="shared" si="26"/>
        <v>0</v>
      </c>
      <c r="J179" s="173">
        <f t="shared" si="27"/>
        <v>0</v>
      </c>
      <c r="K179" s="273" t="e">
        <f t="shared" si="20"/>
        <v>#DIV/0!</v>
      </c>
    </row>
    <row r="180" spans="1:11" ht="15" customHeight="1">
      <c r="A180" s="383" t="s">
        <v>4006</v>
      </c>
      <c r="B180" s="284" t="s">
        <v>4007</v>
      </c>
      <c r="C180" s="112"/>
      <c r="D180" s="112"/>
      <c r="E180" s="271" t="e">
        <f t="shared" si="16"/>
        <v>#DIV/0!</v>
      </c>
      <c r="F180" s="195"/>
      <c r="G180" s="195"/>
      <c r="H180" s="271" t="e">
        <f t="shared" si="17"/>
        <v>#DIV/0!</v>
      </c>
      <c r="I180" s="302">
        <f t="shared" si="26"/>
        <v>0</v>
      </c>
      <c r="J180" s="173">
        <f t="shared" si="27"/>
        <v>0</v>
      </c>
      <c r="K180" s="273" t="e">
        <f t="shared" si="20"/>
        <v>#DIV/0!</v>
      </c>
    </row>
    <row r="181" spans="1:11" ht="15">
      <c r="A181" s="383" t="s">
        <v>4008</v>
      </c>
      <c r="B181" s="284" t="s">
        <v>4009</v>
      </c>
      <c r="C181" s="112"/>
      <c r="D181" s="112"/>
      <c r="E181" s="271" t="e">
        <f t="shared" si="16"/>
        <v>#DIV/0!</v>
      </c>
      <c r="F181" s="195"/>
      <c r="G181" s="195"/>
      <c r="H181" s="271" t="e">
        <f t="shared" si="17"/>
        <v>#DIV/0!</v>
      </c>
      <c r="I181" s="302">
        <f t="shared" si="26"/>
        <v>0</v>
      </c>
      <c r="J181" s="173">
        <f t="shared" si="27"/>
        <v>0</v>
      </c>
      <c r="K181" s="273" t="e">
        <f t="shared" si="20"/>
        <v>#DIV/0!</v>
      </c>
    </row>
    <row r="182" spans="1:11" ht="11.25" customHeight="1">
      <c r="A182" s="383" t="s">
        <v>4010</v>
      </c>
      <c r="B182" s="284" t="s">
        <v>4011</v>
      </c>
      <c r="C182" s="112"/>
      <c r="D182" s="112"/>
      <c r="E182" s="271" t="e">
        <f t="shared" si="16"/>
        <v>#DIV/0!</v>
      </c>
      <c r="F182" s="195"/>
      <c r="G182" s="195"/>
      <c r="H182" s="271" t="e">
        <f t="shared" si="17"/>
        <v>#DIV/0!</v>
      </c>
      <c r="I182" s="302">
        <f t="shared" si="26"/>
        <v>0</v>
      </c>
      <c r="J182" s="173">
        <f t="shared" si="27"/>
        <v>0</v>
      </c>
      <c r="K182" s="273" t="e">
        <f t="shared" si="20"/>
        <v>#DIV/0!</v>
      </c>
    </row>
    <row r="183" spans="1:11" ht="13.5" customHeight="1">
      <c r="A183" s="383" t="s">
        <v>4012</v>
      </c>
      <c r="B183" s="284" t="s">
        <v>4013</v>
      </c>
      <c r="C183" s="112"/>
      <c r="D183" s="112"/>
      <c r="E183" s="271" t="e">
        <f t="shared" si="16"/>
        <v>#DIV/0!</v>
      </c>
      <c r="F183" s="195"/>
      <c r="G183" s="195"/>
      <c r="H183" s="271" t="e">
        <f t="shared" si="17"/>
        <v>#DIV/0!</v>
      </c>
      <c r="I183" s="302">
        <f t="shared" si="26"/>
        <v>0</v>
      </c>
      <c r="J183" s="173">
        <f t="shared" si="27"/>
        <v>0</v>
      </c>
      <c r="K183" s="273" t="e">
        <f t="shared" si="20"/>
        <v>#DIV/0!</v>
      </c>
    </row>
    <row r="184" spans="1:11" ht="15.75" customHeight="1">
      <c r="A184" s="383" t="s">
        <v>4014</v>
      </c>
      <c r="B184" s="284" t="s">
        <v>4015</v>
      </c>
      <c r="C184" s="112"/>
      <c r="D184" s="111"/>
      <c r="E184" s="271" t="e">
        <f t="shared" si="16"/>
        <v>#DIV/0!</v>
      </c>
      <c r="F184" s="185"/>
      <c r="G184" s="185"/>
      <c r="H184" s="271" t="e">
        <f t="shared" si="17"/>
        <v>#DIV/0!</v>
      </c>
      <c r="I184" s="302">
        <f t="shared" si="26"/>
        <v>0</v>
      </c>
      <c r="J184" s="173">
        <f t="shared" si="27"/>
        <v>0</v>
      </c>
      <c r="K184" s="273" t="e">
        <f t="shared" si="20"/>
        <v>#DIV/0!</v>
      </c>
    </row>
    <row r="185" spans="1:11">
      <c r="A185" s="991" t="s">
        <v>4016</v>
      </c>
      <c r="B185" s="992"/>
      <c r="C185" s="387"/>
      <c r="D185" s="974"/>
      <c r="E185" s="271" t="e">
        <f t="shared" si="16"/>
        <v>#DIV/0!</v>
      </c>
      <c r="F185" s="185"/>
      <c r="G185" s="185"/>
      <c r="H185" s="271" t="e">
        <f t="shared" si="17"/>
        <v>#DIV/0!</v>
      </c>
      <c r="I185" s="302">
        <f t="shared" si="26"/>
        <v>0</v>
      </c>
      <c r="J185" s="173">
        <f t="shared" si="27"/>
        <v>0</v>
      </c>
      <c r="K185" s="273" t="e">
        <f t="shared" si="20"/>
        <v>#DIV/0!</v>
      </c>
    </row>
    <row r="186" spans="1:11" ht="14.25">
      <c r="A186" s="276" t="s">
        <v>4017</v>
      </c>
      <c r="B186" s="295"/>
      <c r="C186" s="389">
        <f>SUM(C74+C170)</f>
        <v>7718</v>
      </c>
      <c r="D186" s="445">
        <f>SUM(D74+D170)</f>
        <v>3679</v>
      </c>
      <c r="E186" s="273">
        <f t="shared" si="16"/>
        <v>47.667789582793468</v>
      </c>
      <c r="F186" s="975">
        <f>SUM(F74+F170)</f>
        <v>6651</v>
      </c>
      <c r="G186" s="975">
        <f>SUM(G74+G170)</f>
        <v>3540</v>
      </c>
      <c r="H186" s="273">
        <f t="shared" si="17"/>
        <v>53.225078935498424</v>
      </c>
      <c r="I186" s="390">
        <f t="shared" si="26"/>
        <v>14369</v>
      </c>
      <c r="J186" s="391">
        <f t="shared" si="27"/>
        <v>7219</v>
      </c>
      <c r="K186" s="273">
        <f t="shared" si="20"/>
        <v>50.240100215742224</v>
      </c>
    </row>
    <row r="187" spans="1:11" ht="18.75" customHeight="1">
      <c r="A187" s="1448" t="s">
        <v>3124</v>
      </c>
      <c r="B187" s="1448"/>
      <c r="C187" s="1448"/>
      <c r="D187" s="1448"/>
      <c r="E187" s="1448"/>
      <c r="F187" s="1448"/>
      <c r="G187" s="1448"/>
      <c r="H187" s="1448"/>
      <c r="I187" s="1448"/>
      <c r="J187" s="1448"/>
    </row>
    <row r="188" spans="1:11" ht="15">
      <c r="A188" s="5"/>
      <c r="B188" s="306"/>
      <c r="C188" s="392"/>
      <c r="D188" s="392"/>
      <c r="E188" s="392"/>
      <c r="F188" s="20"/>
      <c r="G188" s="20"/>
      <c r="H188" s="20"/>
      <c r="I188" s="17"/>
      <c r="J188" s="20"/>
    </row>
  </sheetData>
  <mergeCells count="5">
    <mergeCell ref="A187:J187"/>
    <mergeCell ref="C2:D2"/>
    <mergeCell ref="C7:E7"/>
    <mergeCell ref="F7:H7"/>
    <mergeCell ref="I7:K7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4"/>
  <sheetViews>
    <sheetView topLeftCell="A79" zoomScaleSheetLayoutView="100" workbookViewId="0">
      <selection activeCell="O86" sqref="O86:P86"/>
    </sheetView>
  </sheetViews>
  <sheetFormatPr defaultRowHeight="12.75"/>
  <cols>
    <col min="1" max="1" width="12.7109375" style="11" customWidth="1"/>
    <col min="2" max="2" width="54.85546875" style="11" customWidth="1"/>
    <col min="3" max="4" width="8.7109375" style="11" customWidth="1"/>
    <col min="5" max="5" width="9.140625" style="11"/>
    <col min="6" max="7" width="8.42578125" style="11" customWidth="1"/>
    <col min="8" max="8" width="9.28515625" style="11" customWidth="1"/>
    <col min="9" max="9" width="9.42578125" style="11" customWidth="1"/>
    <col min="10" max="10" width="8.28515625" style="11" customWidth="1"/>
    <col min="11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116"/>
      <c r="G1" s="116"/>
      <c r="H1" s="116"/>
      <c r="I1" s="117"/>
      <c r="J1" s="5"/>
    </row>
    <row r="2" spans="1:11" ht="15">
      <c r="A2" s="114"/>
      <c r="B2" s="115" t="s">
        <v>1244</v>
      </c>
      <c r="C2" s="1454">
        <v>6113079</v>
      </c>
      <c r="D2" s="1455"/>
      <c r="E2" s="875"/>
      <c r="F2" s="116"/>
      <c r="G2" s="116"/>
      <c r="H2" s="116"/>
      <c r="I2" s="117"/>
      <c r="J2" s="5"/>
    </row>
    <row r="3" spans="1:11">
      <c r="A3" s="114"/>
      <c r="B3" s="115"/>
      <c r="C3" s="69" t="s">
        <v>7084</v>
      </c>
      <c r="D3" s="116"/>
      <c r="E3" s="116"/>
      <c r="F3" s="116"/>
      <c r="G3" s="116"/>
      <c r="H3" s="116"/>
      <c r="I3" s="117"/>
      <c r="J3" s="5"/>
    </row>
    <row r="4" spans="1:11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119"/>
      <c r="J4" s="5"/>
    </row>
    <row r="5" spans="1:11" ht="15.75">
      <c r="A5" s="114"/>
      <c r="B5" s="115" t="s">
        <v>4094</v>
      </c>
      <c r="C5" s="266" t="s">
        <v>4019</v>
      </c>
      <c r="D5" s="267"/>
      <c r="E5" s="267"/>
      <c r="F5" s="80"/>
      <c r="G5" s="80"/>
      <c r="H5" s="80"/>
      <c r="I5" s="119"/>
      <c r="J5" s="5"/>
    </row>
    <row r="6" spans="1:11" ht="15.75">
      <c r="A6" s="315"/>
      <c r="B6" s="315"/>
      <c r="C6" s="315"/>
      <c r="D6" s="315"/>
      <c r="E6" s="315"/>
      <c r="F6" s="315"/>
      <c r="G6" s="315"/>
      <c r="H6" s="315"/>
      <c r="I6" s="6"/>
      <c r="J6" s="6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36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36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69"/>
      <c r="K9" s="981"/>
    </row>
    <row r="10" spans="1:11" ht="21" customHeight="1">
      <c r="A10" s="393"/>
      <c r="B10" s="394"/>
      <c r="C10" s="394"/>
      <c r="D10" s="394"/>
      <c r="E10" s="394"/>
      <c r="F10" s="394"/>
      <c r="G10" s="394"/>
      <c r="H10" s="394"/>
      <c r="I10" s="394"/>
      <c r="J10" s="394"/>
      <c r="K10" s="560"/>
    </row>
    <row r="11" spans="1:11" ht="18.75" customHeight="1">
      <c r="A11" s="393"/>
      <c r="B11" s="977"/>
      <c r="C11" s="394"/>
      <c r="D11" s="394"/>
      <c r="E11" s="394"/>
      <c r="F11" s="394"/>
      <c r="G11" s="394"/>
      <c r="H11" s="394"/>
      <c r="I11" s="394"/>
      <c r="J11" s="394"/>
      <c r="K11" s="282"/>
    </row>
    <row r="12" spans="1:11" ht="14.25" customHeight="1">
      <c r="A12" s="49"/>
      <c r="B12" s="395"/>
      <c r="C12" s="272"/>
      <c r="D12" s="270"/>
      <c r="E12" s="270"/>
      <c r="F12" s="272"/>
      <c r="G12" s="272"/>
      <c r="H12" s="272"/>
      <c r="I12" s="302"/>
      <c r="J12" s="173"/>
      <c r="K12" s="282"/>
    </row>
    <row r="13" spans="1:11" ht="14.25" customHeight="1">
      <c r="A13" s="49"/>
      <c r="B13" s="396" t="s">
        <v>4477</v>
      </c>
      <c r="C13" s="272"/>
      <c r="D13" s="270"/>
      <c r="E13" s="270"/>
      <c r="F13" s="272"/>
      <c r="G13" s="272"/>
      <c r="H13" s="272"/>
      <c r="I13" s="302"/>
      <c r="J13" s="173"/>
      <c r="K13" s="282"/>
    </row>
    <row r="14" spans="1:11" ht="14.25" customHeight="1">
      <c r="A14" s="397" t="s">
        <v>19</v>
      </c>
      <c r="B14" s="398" t="s">
        <v>20</v>
      </c>
      <c r="C14" s="272"/>
      <c r="D14" s="270"/>
      <c r="E14" s="926" t="e">
        <f>SUM(D14/C14*100)</f>
        <v>#DIV/0!</v>
      </c>
      <c r="F14" s="399">
        <v>4</v>
      </c>
      <c r="G14" s="399">
        <v>3</v>
      </c>
      <c r="H14" s="926">
        <f>SUM(G14/F14*100)</f>
        <v>75</v>
      </c>
      <c r="I14" s="400">
        <f t="shared" ref="I14" si="0">C14+F14</f>
        <v>4</v>
      </c>
      <c r="J14" s="401">
        <f t="shared" ref="J14" si="1">D14+G14</f>
        <v>3</v>
      </c>
      <c r="K14" s="927">
        <f>SUM(J14/I14*100)</f>
        <v>75</v>
      </c>
    </row>
    <row r="15" spans="1:11" ht="14.25" customHeight="1">
      <c r="A15" s="49" t="s">
        <v>4020</v>
      </c>
      <c r="B15" s="395" t="s">
        <v>4021</v>
      </c>
      <c r="C15" s="272"/>
      <c r="D15" s="270"/>
      <c r="E15" s="926" t="e">
        <f t="shared" ref="E15:E86" si="2">SUM(D15/C15*100)</f>
        <v>#DIV/0!</v>
      </c>
      <c r="F15" s="270"/>
      <c r="G15" s="270"/>
      <c r="H15" s="926" t="e">
        <f t="shared" ref="H15:H81" si="3">SUM(G15/F15*100)</f>
        <v>#DIV/0!</v>
      </c>
      <c r="I15" s="400">
        <f t="shared" ref="I15:I78" si="4">C15+F15</f>
        <v>0</v>
      </c>
      <c r="J15" s="401">
        <f t="shared" ref="J15:J78" si="5">D15+G15</f>
        <v>0</v>
      </c>
      <c r="K15" s="927" t="e">
        <f t="shared" ref="K15:K78" si="6">SUM(J15/I15*100)</f>
        <v>#DIV/0!</v>
      </c>
    </row>
    <row r="16" spans="1:11" ht="14.25" customHeight="1">
      <c r="A16" s="397" t="s">
        <v>594</v>
      </c>
      <c r="B16" s="402" t="s">
        <v>595</v>
      </c>
      <c r="C16" s="272"/>
      <c r="D16" s="270"/>
      <c r="E16" s="926" t="e">
        <f t="shared" si="2"/>
        <v>#DIV/0!</v>
      </c>
      <c r="F16" s="270"/>
      <c r="G16" s="270"/>
      <c r="H16" s="926" t="e">
        <f t="shared" si="3"/>
        <v>#DIV/0!</v>
      </c>
      <c r="I16" s="400">
        <f t="shared" si="4"/>
        <v>0</v>
      </c>
      <c r="J16" s="401">
        <f t="shared" si="5"/>
        <v>0</v>
      </c>
      <c r="K16" s="927" t="e">
        <f t="shared" si="6"/>
        <v>#DIV/0!</v>
      </c>
    </row>
    <row r="17" spans="1:11" ht="14.25" customHeight="1">
      <c r="A17" s="49" t="s">
        <v>4022</v>
      </c>
      <c r="B17" s="102" t="s">
        <v>4023</v>
      </c>
      <c r="C17" s="272"/>
      <c r="D17" s="270"/>
      <c r="E17" s="926" t="e">
        <f t="shared" si="2"/>
        <v>#DIV/0!</v>
      </c>
      <c r="F17" s="270">
        <v>4</v>
      </c>
      <c r="G17" s="270">
        <v>3</v>
      </c>
      <c r="H17" s="926">
        <f t="shared" si="3"/>
        <v>75</v>
      </c>
      <c r="I17" s="400">
        <f t="shared" si="4"/>
        <v>4</v>
      </c>
      <c r="J17" s="401">
        <f t="shared" si="5"/>
        <v>3</v>
      </c>
      <c r="K17" s="927">
        <f t="shared" si="6"/>
        <v>75</v>
      </c>
    </row>
    <row r="18" spans="1:11" ht="12" customHeight="1">
      <c r="A18" s="397" t="s">
        <v>584</v>
      </c>
      <c r="B18" s="403" t="s">
        <v>60</v>
      </c>
      <c r="C18" s="272"/>
      <c r="D18" s="270"/>
      <c r="E18" s="926" t="e">
        <f t="shared" si="2"/>
        <v>#DIV/0!</v>
      </c>
      <c r="F18" s="270">
        <v>4</v>
      </c>
      <c r="G18" s="270">
        <v>3</v>
      </c>
      <c r="H18" s="926">
        <f t="shared" si="3"/>
        <v>75</v>
      </c>
      <c r="I18" s="400">
        <f t="shared" si="4"/>
        <v>4</v>
      </c>
      <c r="J18" s="401">
        <f t="shared" si="5"/>
        <v>3</v>
      </c>
      <c r="K18" s="927">
        <f t="shared" si="6"/>
        <v>75</v>
      </c>
    </row>
    <row r="19" spans="1:11" ht="17.25" customHeight="1">
      <c r="A19" s="397" t="s">
        <v>2598</v>
      </c>
      <c r="B19" s="403" t="s">
        <v>304</v>
      </c>
      <c r="C19" s="272"/>
      <c r="D19" s="270"/>
      <c r="E19" s="926" t="e">
        <f t="shared" si="2"/>
        <v>#DIV/0!</v>
      </c>
      <c r="F19" s="270"/>
      <c r="G19" s="270"/>
      <c r="H19" s="926" t="e">
        <f t="shared" si="3"/>
        <v>#DIV/0!</v>
      </c>
      <c r="I19" s="400">
        <f t="shared" si="4"/>
        <v>0</v>
      </c>
      <c r="J19" s="401">
        <f t="shared" si="5"/>
        <v>0</v>
      </c>
      <c r="K19" s="927" t="e">
        <f t="shared" si="6"/>
        <v>#DIV/0!</v>
      </c>
    </row>
    <row r="20" spans="1:11">
      <c r="A20" s="49" t="s">
        <v>4480</v>
      </c>
      <c r="B20" s="395" t="s">
        <v>4481</v>
      </c>
      <c r="C20" s="272"/>
      <c r="D20" s="270"/>
      <c r="E20" s="926" t="e">
        <f t="shared" si="2"/>
        <v>#DIV/0!</v>
      </c>
      <c r="F20" s="270">
        <v>2344</v>
      </c>
      <c r="G20" s="270">
        <v>770</v>
      </c>
      <c r="H20" s="926">
        <f t="shared" si="3"/>
        <v>32.849829351535838</v>
      </c>
      <c r="I20" s="400">
        <f t="shared" si="4"/>
        <v>2344</v>
      </c>
      <c r="J20" s="401">
        <f t="shared" si="5"/>
        <v>770</v>
      </c>
      <c r="K20" s="927">
        <f t="shared" si="6"/>
        <v>32.849829351535838</v>
      </c>
    </row>
    <row r="21" spans="1:11" ht="25.5">
      <c r="A21" s="49" t="s">
        <v>2712</v>
      </c>
      <c r="B21" s="395" t="s">
        <v>2713</v>
      </c>
      <c r="C21" s="272"/>
      <c r="D21" s="270"/>
      <c r="E21" s="926" t="e">
        <f t="shared" si="2"/>
        <v>#DIV/0!</v>
      </c>
      <c r="F21" s="270">
        <v>2</v>
      </c>
      <c r="G21" s="270">
        <v>4</v>
      </c>
      <c r="H21" s="926">
        <f t="shared" si="3"/>
        <v>200</v>
      </c>
      <c r="I21" s="400">
        <f t="shared" si="4"/>
        <v>2</v>
      </c>
      <c r="J21" s="401">
        <f t="shared" si="5"/>
        <v>4</v>
      </c>
      <c r="K21" s="927">
        <f t="shared" si="6"/>
        <v>200</v>
      </c>
    </row>
    <row r="22" spans="1:11">
      <c r="A22" s="49" t="s">
        <v>2630</v>
      </c>
      <c r="B22" s="50" t="s">
        <v>2631</v>
      </c>
      <c r="C22" s="270"/>
      <c r="D22" s="270"/>
      <c r="E22" s="926" t="e">
        <f t="shared" si="2"/>
        <v>#DIV/0!</v>
      </c>
      <c r="F22" s="270">
        <v>7</v>
      </c>
      <c r="G22" s="270">
        <v>4</v>
      </c>
      <c r="H22" s="926">
        <f t="shared" si="3"/>
        <v>57.142857142857139</v>
      </c>
      <c r="I22" s="400">
        <f t="shared" si="4"/>
        <v>7</v>
      </c>
      <c r="J22" s="401">
        <f t="shared" si="5"/>
        <v>4</v>
      </c>
      <c r="K22" s="927">
        <f t="shared" si="6"/>
        <v>57.142857142857139</v>
      </c>
    </row>
    <row r="23" spans="1:11" ht="24.75" customHeight="1">
      <c r="A23" s="49" t="s">
        <v>4024</v>
      </c>
      <c r="B23" s="50" t="s">
        <v>4025</v>
      </c>
      <c r="C23" s="270"/>
      <c r="D23" s="270"/>
      <c r="E23" s="926" t="e">
        <f t="shared" si="2"/>
        <v>#DIV/0!</v>
      </c>
      <c r="F23" s="270">
        <v>1</v>
      </c>
      <c r="G23" s="270">
        <v>1</v>
      </c>
      <c r="H23" s="926">
        <f t="shared" si="3"/>
        <v>100</v>
      </c>
      <c r="I23" s="400">
        <f t="shared" si="4"/>
        <v>1</v>
      </c>
      <c r="J23" s="401">
        <f t="shared" si="5"/>
        <v>1</v>
      </c>
      <c r="K23" s="927">
        <f t="shared" si="6"/>
        <v>100</v>
      </c>
    </row>
    <row r="24" spans="1:11" ht="15" customHeight="1">
      <c r="A24" s="49" t="s">
        <v>6006</v>
      </c>
      <c r="B24" s="50" t="s">
        <v>4026</v>
      </c>
      <c r="C24" s="270"/>
      <c r="D24" s="270"/>
      <c r="E24" s="926" t="e">
        <f t="shared" si="2"/>
        <v>#DIV/0!</v>
      </c>
      <c r="F24" s="270">
        <v>302</v>
      </c>
      <c r="G24" s="270">
        <v>146</v>
      </c>
      <c r="H24" s="926">
        <f t="shared" si="3"/>
        <v>48.344370860927157</v>
      </c>
      <c r="I24" s="400">
        <f t="shared" si="4"/>
        <v>302</v>
      </c>
      <c r="J24" s="401">
        <f t="shared" si="5"/>
        <v>146</v>
      </c>
      <c r="K24" s="927">
        <f t="shared" si="6"/>
        <v>48.344370860927157</v>
      </c>
    </row>
    <row r="25" spans="1:11">
      <c r="A25" s="49" t="s">
        <v>4508</v>
      </c>
      <c r="B25" s="50" t="s">
        <v>4509</v>
      </c>
      <c r="C25" s="270"/>
      <c r="D25" s="270"/>
      <c r="E25" s="926" t="e">
        <f t="shared" si="2"/>
        <v>#DIV/0!</v>
      </c>
      <c r="F25" s="270">
        <v>774</v>
      </c>
      <c r="G25" s="270">
        <v>354</v>
      </c>
      <c r="H25" s="926">
        <f t="shared" si="3"/>
        <v>45.736434108527128</v>
      </c>
      <c r="I25" s="400">
        <f t="shared" si="4"/>
        <v>774</v>
      </c>
      <c r="J25" s="401">
        <f t="shared" si="5"/>
        <v>354</v>
      </c>
      <c r="K25" s="927">
        <f t="shared" si="6"/>
        <v>45.736434108527128</v>
      </c>
    </row>
    <row r="26" spans="1:11">
      <c r="A26" s="49" t="s">
        <v>4027</v>
      </c>
      <c r="B26" s="50" t="s">
        <v>4028</v>
      </c>
      <c r="C26" s="270"/>
      <c r="D26" s="270"/>
      <c r="E26" s="926" t="e">
        <f t="shared" si="2"/>
        <v>#DIV/0!</v>
      </c>
      <c r="F26" s="270">
        <v>11</v>
      </c>
      <c r="G26" s="270">
        <v>2</v>
      </c>
      <c r="H26" s="926">
        <f t="shared" si="3"/>
        <v>18.181818181818183</v>
      </c>
      <c r="I26" s="400">
        <f t="shared" si="4"/>
        <v>11</v>
      </c>
      <c r="J26" s="401">
        <f t="shared" si="5"/>
        <v>2</v>
      </c>
      <c r="K26" s="927">
        <f t="shared" si="6"/>
        <v>18.181818181818183</v>
      </c>
    </row>
    <row r="27" spans="1:11">
      <c r="A27" s="49" t="s">
        <v>4029</v>
      </c>
      <c r="B27" s="50" t="s">
        <v>4030</v>
      </c>
      <c r="C27" s="270"/>
      <c r="D27" s="270"/>
      <c r="E27" s="926" t="e">
        <f t="shared" si="2"/>
        <v>#DIV/0!</v>
      </c>
      <c r="F27" s="270">
        <v>27</v>
      </c>
      <c r="G27" s="270">
        <v>11</v>
      </c>
      <c r="H27" s="926">
        <f t="shared" si="3"/>
        <v>40.74074074074074</v>
      </c>
      <c r="I27" s="400">
        <f t="shared" si="4"/>
        <v>27</v>
      </c>
      <c r="J27" s="401">
        <f t="shared" si="5"/>
        <v>11</v>
      </c>
      <c r="K27" s="927">
        <f t="shared" si="6"/>
        <v>40.74074074074074</v>
      </c>
    </row>
    <row r="28" spans="1:11">
      <c r="A28" s="49" t="s">
        <v>4031</v>
      </c>
      <c r="B28" s="50" t="s">
        <v>4032</v>
      </c>
      <c r="C28" s="270"/>
      <c r="D28" s="270"/>
      <c r="E28" s="926" t="e">
        <f t="shared" si="2"/>
        <v>#DIV/0!</v>
      </c>
      <c r="F28" s="270">
        <v>49</v>
      </c>
      <c r="G28" s="270">
        <v>20</v>
      </c>
      <c r="H28" s="926">
        <f t="shared" si="3"/>
        <v>40.816326530612244</v>
      </c>
      <c r="I28" s="400">
        <f t="shared" si="4"/>
        <v>49</v>
      </c>
      <c r="J28" s="401">
        <f t="shared" si="5"/>
        <v>20</v>
      </c>
      <c r="K28" s="927">
        <f t="shared" si="6"/>
        <v>40.816326530612244</v>
      </c>
    </row>
    <row r="29" spans="1:11">
      <c r="A29" s="49" t="s">
        <v>4033</v>
      </c>
      <c r="B29" s="50" t="s">
        <v>4034</v>
      </c>
      <c r="C29" s="270"/>
      <c r="D29" s="270"/>
      <c r="E29" s="926" t="e">
        <f t="shared" si="2"/>
        <v>#DIV/0!</v>
      </c>
      <c r="F29" s="270">
        <v>257</v>
      </c>
      <c r="G29" s="270">
        <v>111</v>
      </c>
      <c r="H29" s="926">
        <f t="shared" si="3"/>
        <v>43.190661478599225</v>
      </c>
      <c r="I29" s="400">
        <f t="shared" si="4"/>
        <v>257</v>
      </c>
      <c r="J29" s="401">
        <f t="shared" si="5"/>
        <v>111</v>
      </c>
      <c r="K29" s="927">
        <f t="shared" si="6"/>
        <v>43.190661478599225</v>
      </c>
    </row>
    <row r="30" spans="1:11" ht="18.75" customHeight="1">
      <c r="A30" s="49" t="s">
        <v>4035</v>
      </c>
      <c r="B30" s="50" t="s">
        <v>4036</v>
      </c>
      <c r="C30" s="270"/>
      <c r="D30" s="270"/>
      <c r="E30" s="926" t="e">
        <f t="shared" si="2"/>
        <v>#DIV/0!</v>
      </c>
      <c r="F30" s="270">
        <v>1</v>
      </c>
      <c r="G30" s="270">
        <v>1</v>
      </c>
      <c r="H30" s="926">
        <f t="shared" si="3"/>
        <v>100</v>
      </c>
      <c r="I30" s="400">
        <f t="shared" si="4"/>
        <v>1</v>
      </c>
      <c r="J30" s="401">
        <f t="shared" si="5"/>
        <v>1</v>
      </c>
      <c r="K30" s="927">
        <f t="shared" si="6"/>
        <v>100</v>
      </c>
    </row>
    <row r="31" spans="1:11">
      <c r="A31" s="49" t="s">
        <v>4037</v>
      </c>
      <c r="B31" s="50" t="s">
        <v>4038</v>
      </c>
      <c r="C31" s="270"/>
      <c r="D31" s="270"/>
      <c r="E31" s="926" t="e">
        <f t="shared" si="2"/>
        <v>#DIV/0!</v>
      </c>
      <c r="F31" s="270">
        <v>2</v>
      </c>
      <c r="G31" s="270">
        <v>70</v>
      </c>
      <c r="H31" s="926">
        <f t="shared" si="3"/>
        <v>3500</v>
      </c>
      <c r="I31" s="400">
        <f t="shared" si="4"/>
        <v>2</v>
      </c>
      <c r="J31" s="401">
        <f t="shared" si="5"/>
        <v>70</v>
      </c>
      <c r="K31" s="927">
        <f t="shared" si="6"/>
        <v>3500</v>
      </c>
    </row>
    <row r="32" spans="1:11">
      <c r="A32" s="49" t="s">
        <v>4039</v>
      </c>
      <c r="B32" s="50" t="s">
        <v>4040</v>
      </c>
      <c r="C32" s="270"/>
      <c r="D32" s="270"/>
      <c r="E32" s="926" t="e">
        <f t="shared" si="2"/>
        <v>#DIV/0!</v>
      </c>
      <c r="F32" s="270">
        <v>144</v>
      </c>
      <c r="G32" s="270"/>
      <c r="H32" s="926">
        <f t="shared" si="3"/>
        <v>0</v>
      </c>
      <c r="I32" s="400">
        <f t="shared" si="4"/>
        <v>144</v>
      </c>
      <c r="J32" s="401">
        <f t="shared" si="5"/>
        <v>0</v>
      </c>
      <c r="K32" s="927">
        <f t="shared" si="6"/>
        <v>0</v>
      </c>
    </row>
    <row r="33" spans="1:11">
      <c r="A33" s="49" t="s">
        <v>6014</v>
      </c>
      <c r="B33" s="50" t="s">
        <v>6015</v>
      </c>
      <c r="C33" s="270"/>
      <c r="D33" s="270"/>
      <c r="E33" s="926" t="e">
        <f t="shared" si="2"/>
        <v>#DIV/0!</v>
      </c>
      <c r="F33" s="270">
        <v>9</v>
      </c>
      <c r="G33" s="270">
        <v>2</v>
      </c>
      <c r="H33" s="926">
        <f t="shared" si="3"/>
        <v>22.222222222222221</v>
      </c>
      <c r="I33" s="400">
        <f t="shared" si="4"/>
        <v>9</v>
      </c>
      <c r="J33" s="401">
        <f t="shared" si="5"/>
        <v>2</v>
      </c>
      <c r="K33" s="927">
        <f t="shared" si="6"/>
        <v>22.222222222222221</v>
      </c>
    </row>
    <row r="34" spans="1:11">
      <c r="A34" s="49" t="s">
        <v>3987</v>
      </c>
      <c r="B34" s="50" t="s">
        <v>4041</v>
      </c>
      <c r="C34" s="270"/>
      <c r="D34" s="270"/>
      <c r="E34" s="926" t="e">
        <f t="shared" si="2"/>
        <v>#DIV/0!</v>
      </c>
      <c r="F34" s="270">
        <v>25</v>
      </c>
      <c r="G34" s="270">
        <v>6</v>
      </c>
      <c r="H34" s="926">
        <f t="shared" si="3"/>
        <v>24</v>
      </c>
      <c r="I34" s="400">
        <f t="shared" si="4"/>
        <v>25</v>
      </c>
      <c r="J34" s="401">
        <f t="shared" si="5"/>
        <v>6</v>
      </c>
      <c r="K34" s="927">
        <f t="shared" si="6"/>
        <v>24</v>
      </c>
    </row>
    <row r="35" spans="1:11">
      <c r="A35" s="49" t="s">
        <v>4042</v>
      </c>
      <c r="B35" s="50" t="s">
        <v>4043</v>
      </c>
      <c r="C35" s="270"/>
      <c r="D35" s="270"/>
      <c r="E35" s="926" t="e">
        <f t="shared" si="2"/>
        <v>#DIV/0!</v>
      </c>
      <c r="F35" s="270">
        <v>145</v>
      </c>
      <c r="G35" s="270">
        <v>66</v>
      </c>
      <c r="H35" s="926">
        <f t="shared" si="3"/>
        <v>45.517241379310349</v>
      </c>
      <c r="I35" s="400">
        <f t="shared" si="4"/>
        <v>145</v>
      </c>
      <c r="J35" s="401">
        <f t="shared" si="5"/>
        <v>66</v>
      </c>
      <c r="K35" s="927">
        <f t="shared" si="6"/>
        <v>45.517241379310349</v>
      </c>
    </row>
    <row r="36" spans="1:11">
      <c r="A36" s="49" t="s">
        <v>4044</v>
      </c>
      <c r="B36" s="50" t="s">
        <v>4045</v>
      </c>
      <c r="C36" s="270"/>
      <c r="D36" s="270"/>
      <c r="E36" s="926" t="e">
        <f t="shared" si="2"/>
        <v>#DIV/0!</v>
      </c>
      <c r="F36" s="270">
        <v>7</v>
      </c>
      <c r="G36" s="270">
        <v>1</v>
      </c>
      <c r="H36" s="926">
        <f t="shared" si="3"/>
        <v>14.285714285714285</v>
      </c>
      <c r="I36" s="400">
        <f t="shared" si="4"/>
        <v>7</v>
      </c>
      <c r="J36" s="401">
        <f t="shared" si="5"/>
        <v>1</v>
      </c>
      <c r="K36" s="927">
        <f t="shared" si="6"/>
        <v>14.285714285714285</v>
      </c>
    </row>
    <row r="37" spans="1:11">
      <c r="A37" s="49" t="s">
        <v>4046</v>
      </c>
      <c r="B37" s="50" t="s">
        <v>4047</v>
      </c>
      <c r="C37" s="270"/>
      <c r="D37" s="270"/>
      <c r="E37" s="926" t="e">
        <f t="shared" si="2"/>
        <v>#DIV/0!</v>
      </c>
      <c r="F37" s="270">
        <v>467</v>
      </c>
      <c r="G37" s="270">
        <v>201</v>
      </c>
      <c r="H37" s="926">
        <f t="shared" si="3"/>
        <v>43.0406852248394</v>
      </c>
      <c r="I37" s="400">
        <f t="shared" si="4"/>
        <v>467</v>
      </c>
      <c r="J37" s="401">
        <f t="shared" si="5"/>
        <v>201</v>
      </c>
      <c r="K37" s="927">
        <f t="shared" si="6"/>
        <v>43.0406852248394</v>
      </c>
    </row>
    <row r="38" spans="1:11" ht="17.25" customHeight="1">
      <c r="A38" s="49" t="s">
        <v>6018</v>
      </c>
      <c r="B38" s="50" t="s">
        <v>4048</v>
      </c>
      <c r="C38" s="270"/>
      <c r="D38" s="270"/>
      <c r="E38" s="926" t="e">
        <f t="shared" si="2"/>
        <v>#DIV/0!</v>
      </c>
      <c r="F38" s="270">
        <v>10</v>
      </c>
      <c r="G38" s="270">
        <v>2</v>
      </c>
      <c r="H38" s="926">
        <f t="shared" si="3"/>
        <v>20</v>
      </c>
      <c r="I38" s="400">
        <f t="shared" si="4"/>
        <v>10</v>
      </c>
      <c r="J38" s="401">
        <f t="shared" si="5"/>
        <v>2</v>
      </c>
      <c r="K38" s="927">
        <f t="shared" si="6"/>
        <v>20</v>
      </c>
    </row>
    <row r="39" spans="1:11" ht="17.25" customHeight="1">
      <c r="A39" s="49" t="s">
        <v>4049</v>
      </c>
      <c r="B39" s="50" t="s">
        <v>4050</v>
      </c>
      <c r="C39" s="270"/>
      <c r="D39" s="270"/>
      <c r="E39" s="926" t="e">
        <f t="shared" si="2"/>
        <v>#DIV/0!</v>
      </c>
      <c r="F39" s="270">
        <v>23</v>
      </c>
      <c r="G39" s="270">
        <v>2</v>
      </c>
      <c r="H39" s="926">
        <f t="shared" si="3"/>
        <v>8.695652173913043</v>
      </c>
      <c r="I39" s="400">
        <f t="shared" si="4"/>
        <v>23</v>
      </c>
      <c r="J39" s="401">
        <f t="shared" si="5"/>
        <v>2</v>
      </c>
      <c r="K39" s="927">
        <f t="shared" si="6"/>
        <v>8.695652173913043</v>
      </c>
    </row>
    <row r="40" spans="1:11">
      <c r="A40" s="49" t="s">
        <v>4051</v>
      </c>
      <c r="B40" s="50" t="s">
        <v>4052</v>
      </c>
      <c r="C40" s="270"/>
      <c r="D40" s="270"/>
      <c r="E40" s="926" t="e">
        <f t="shared" si="2"/>
        <v>#DIV/0!</v>
      </c>
      <c r="F40" s="270">
        <v>46</v>
      </c>
      <c r="G40" s="270">
        <v>17</v>
      </c>
      <c r="H40" s="926">
        <f t="shared" si="3"/>
        <v>36.95652173913043</v>
      </c>
      <c r="I40" s="400">
        <f t="shared" si="4"/>
        <v>46</v>
      </c>
      <c r="J40" s="401">
        <f t="shared" si="5"/>
        <v>17</v>
      </c>
      <c r="K40" s="927">
        <f t="shared" si="6"/>
        <v>36.95652173913043</v>
      </c>
    </row>
    <row r="41" spans="1:11" ht="25.5" customHeight="1">
      <c r="A41" s="49" t="s">
        <v>2707</v>
      </c>
      <c r="B41" s="50" t="s">
        <v>2708</v>
      </c>
      <c r="C41" s="270"/>
      <c r="D41" s="270"/>
      <c r="E41" s="926" t="e">
        <f t="shared" si="2"/>
        <v>#DIV/0!</v>
      </c>
      <c r="F41" s="270">
        <v>941</v>
      </c>
      <c r="G41" s="270">
        <v>377</v>
      </c>
      <c r="H41" s="926">
        <f t="shared" si="3"/>
        <v>40.063761955366637</v>
      </c>
      <c r="I41" s="400">
        <f t="shared" si="4"/>
        <v>941</v>
      </c>
      <c r="J41" s="401">
        <f t="shared" si="5"/>
        <v>377</v>
      </c>
      <c r="K41" s="927">
        <f t="shared" si="6"/>
        <v>40.063761955366637</v>
      </c>
    </row>
    <row r="42" spans="1:11" ht="25.5" customHeight="1">
      <c r="A42" s="49" t="s">
        <v>2728</v>
      </c>
      <c r="B42" s="50" t="s">
        <v>2729</v>
      </c>
      <c r="C42" s="270"/>
      <c r="D42" s="270"/>
      <c r="E42" s="926" t="e">
        <f t="shared" si="2"/>
        <v>#DIV/0!</v>
      </c>
      <c r="F42" s="272">
        <v>699</v>
      </c>
      <c r="G42" s="272">
        <v>308</v>
      </c>
      <c r="H42" s="926">
        <f t="shared" si="3"/>
        <v>44.062947067238909</v>
      </c>
      <c r="I42" s="400">
        <f t="shared" si="4"/>
        <v>699</v>
      </c>
      <c r="J42" s="401">
        <f t="shared" si="5"/>
        <v>308</v>
      </c>
      <c r="K42" s="927">
        <f t="shared" si="6"/>
        <v>44.062947067238909</v>
      </c>
    </row>
    <row r="43" spans="1:11" ht="25.5" customHeight="1">
      <c r="A43" s="49" t="s">
        <v>4053</v>
      </c>
      <c r="B43" s="50" t="s">
        <v>4054</v>
      </c>
      <c r="C43" s="270"/>
      <c r="D43" s="270"/>
      <c r="E43" s="926" t="e">
        <f t="shared" si="2"/>
        <v>#DIV/0!</v>
      </c>
      <c r="F43" s="272">
        <v>53</v>
      </c>
      <c r="G43" s="272">
        <v>25</v>
      </c>
      <c r="H43" s="926">
        <f t="shared" si="3"/>
        <v>47.169811320754718</v>
      </c>
      <c r="I43" s="400">
        <f t="shared" si="4"/>
        <v>53</v>
      </c>
      <c r="J43" s="401">
        <f t="shared" si="5"/>
        <v>25</v>
      </c>
      <c r="K43" s="927">
        <f t="shared" si="6"/>
        <v>47.169811320754718</v>
      </c>
    </row>
    <row r="44" spans="1:11" ht="25.5" customHeight="1">
      <c r="A44" s="49" t="s">
        <v>6002</v>
      </c>
      <c r="B44" s="50" t="s">
        <v>6003</v>
      </c>
      <c r="C44" s="270"/>
      <c r="D44" s="270"/>
      <c r="E44" s="926" t="e">
        <f t="shared" si="2"/>
        <v>#DIV/0!</v>
      </c>
      <c r="F44" s="272">
        <v>28</v>
      </c>
      <c r="G44" s="272">
        <v>12</v>
      </c>
      <c r="H44" s="926">
        <f t="shared" si="3"/>
        <v>42.857142857142854</v>
      </c>
      <c r="I44" s="400">
        <f t="shared" si="4"/>
        <v>28</v>
      </c>
      <c r="J44" s="401">
        <f t="shared" si="5"/>
        <v>12</v>
      </c>
      <c r="K44" s="927">
        <f t="shared" si="6"/>
        <v>42.857142857142854</v>
      </c>
    </row>
    <row r="45" spans="1:11" ht="25.5" customHeight="1">
      <c r="A45" s="49" t="s">
        <v>6004</v>
      </c>
      <c r="B45" s="50" t="s">
        <v>6005</v>
      </c>
      <c r="C45" s="270"/>
      <c r="D45" s="270"/>
      <c r="E45" s="926" t="e">
        <f t="shared" si="2"/>
        <v>#DIV/0!</v>
      </c>
      <c r="F45" s="272">
        <v>910</v>
      </c>
      <c r="G45" s="272">
        <v>385</v>
      </c>
      <c r="H45" s="926">
        <f t="shared" si="3"/>
        <v>42.307692307692307</v>
      </c>
      <c r="I45" s="400">
        <f t="shared" si="4"/>
        <v>910</v>
      </c>
      <c r="J45" s="401">
        <f t="shared" si="5"/>
        <v>385</v>
      </c>
      <c r="K45" s="927">
        <f t="shared" si="6"/>
        <v>42.307692307692307</v>
      </c>
    </row>
    <row r="46" spans="1:11" ht="25.5" customHeight="1">
      <c r="A46" s="49" t="s">
        <v>134</v>
      </c>
      <c r="B46" s="50" t="s">
        <v>4055</v>
      </c>
      <c r="C46" s="270"/>
      <c r="D46" s="270"/>
      <c r="E46" s="926" t="e">
        <f t="shared" si="2"/>
        <v>#DIV/0!</v>
      </c>
      <c r="F46" s="272">
        <v>12</v>
      </c>
      <c r="G46" s="272">
        <v>4</v>
      </c>
      <c r="H46" s="926">
        <f t="shared" si="3"/>
        <v>33.333333333333329</v>
      </c>
      <c r="I46" s="400">
        <f t="shared" si="4"/>
        <v>12</v>
      </c>
      <c r="J46" s="401">
        <f t="shared" si="5"/>
        <v>4</v>
      </c>
      <c r="K46" s="927">
        <f t="shared" si="6"/>
        <v>33.333333333333329</v>
      </c>
    </row>
    <row r="47" spans="1:11" ht="25.5" customHeight="1">
      <c r="A47" s="49" t="s">
        <v>4482</v>
      </c>
      <c r="B47" s="50" t="s">
        <v>4483</v>
      </c>
      <c r="C47" s="270"/>
      <c r="D47" s="270"/>
      <c r="E47" s="926" t="e">
        <f t="shared" si="2"/>
        <v>#DIV/0!</v>
      </c>
      <c r="F47" s="185">
        <v>249</v>
      </c>
      <c r="G47" s="185">
        <v>125</v>
      </c>
      <c r="H47" s="926">
        <f t="shared" si="3"/>
        <v>50.200803212851412</v>
      </c>
      <c r="I47" s="400">
        <f t="shared" si="4"/>
        <v>249</v>
      </c>
      <c r="J47" s="401">
        <f t="shared" si="5"/>
        <v>125</v>
      </c>
      <c r="K47" s="927">
        <f t="shared" si="6"/>
        <v>50.200803212851412</v>
      </c>
    </row>
    <row r="48" spans="1:11" ht="25.5" customHeight="1">
      <c r="A48" s="49" t="s">
        <v>4056</v>
      </c>
      <c r="B48" s="50" t="s">
        <v>3986</v>
      </c>
      <c r="C48" s="270"/>
      <c r="D48" s="270"/>
      <c r="E48" s="926" t="e">
        <f t="shared" si="2"/>
        <v>#DIV/0!</v>
      </c>
      <c r="F48" s="185">
        <v>1</v>
      </c>
      <c r="G48" s="185"/>
      <c r="H48" s="926">
        <f t="shared" si="3"/>
        <v>0</v>
      </c>
      <c r="I48" s="400">
        <f t="shared" si="4"/>
        <v>1</v>
      </c>
      <c r="J48" s="401">
        <f t="shared" si="5"/>
        <v>0</v>
      </c>
      <c r="K48" s="927">
        <f t="shared" si="6"/>
        <v>0</v>
      </c>
    </row>
    <row r="49" spans="1:11" ht="25.5" customHeight="1">
      <c r="A49" s="49" t="s">
        <v>4057</v>
      </c>
      <c r="B49" s="50" t="s">
        <v>4058</v>
      </c>
      <c r="C49" s="270"/>
      <c r="D49" s="270"/>
      <c r="E49" s="926" t="e">
        <f t="shared" si="2"/>
        <v>#DIV/0!</v>
      </c>
      <c r="F49" s="185"/>
      <c r="G49" s="185"/>
      <c r="H49" s="926" t="e">
        <f t="shared" si="3"/>
        <v>#DIV/0!</v>
      </c>
      <c r="I49" s="400">
        <f t="shared" si="4"/>
        <v>0</v>
      </c>
      <c r="J49" s="401">
        <f t="shared" si="5"/>
        <v>0</v>
      </c>
      <c r="K49" s="927" t="e">
        <f t="shared" si="6"/>
        <v>#DIV/0!</v>
      </c>
    </row>
    <row r="50" spans="1:11" ht="25.5" customHeight="1">
      <c r="A50" s="49" t="s">
        <v>4059</v>
      </c>
      <c r="B50" s="50" t="s">
        <v>4060</v>
      </c>
      <c r="C50" s="270"/>
      <c r="D50" s="270"/>
      <c r="E50" s="926" t="e">
        <f t="shared" si="2"/>
        <v>#DIV/0!</v>
      </c>
      <c r="F50" s="185">
        <v>482</v>
      </c>
      <c r="G50" s="185">
        <v>209</v>
      </c>
      <c r="H50" s="926">
        <f t="shared" si="3"/>
        <v>43.360995850622409</v>
      </c>
      <c r="I50" s="400">
        <f t="shared" si="4"/>
        <v>482</v>
      </c>
      <c r="J50" s="401">
        <f t="shared" si="5"/>
        <v>209</v>
      </c>
      <c r="K50" s="927">
        <f t="shared" si="6"/>
        <v>43.360995850622409</v>
      </c>
    </row>
    <row r="51" spans="1:11" ht="25.5" customHeight="1">
      <c r="A51" s="49" t="s">
        <v>6016</v>
      </c>
      <c r="B51" s="50" t="s">
        <v>4061</v>
      </c>
      <c r="C51" s="270"/>
      <c r="D51" s="270"/>
      <c r="E51" s="926" t="e">
        <f t="shared" si="2"/>
        <v>#DIV/0!</v>
      </c>
      <c r="F51" s="185">
        <v>7</v>
      </c>
      <c r="G51" s="185">
        <v>15</v>
      </c>
      <c r="H51" s="926">
        <f t="shared" si="3"/>
        <v>214.28571428571428</v>
      </c>
      <c r="I51" s="400">
        <f t="shared" si="4"/>
        <v>7</v>
      </c>
      <c r="J51" s="401">
        <f t="shared" si="5"/>
        <v>15</v>
      </c>
      <c r="K51" s="927">
        <f t="shared" si="6"/>
        <v>214.28571428571428</v>
      </c>
    </row>
    <row r="52" spans="1:11" ht="25.5" customHeight="1">
      <c r="A52" s="49" t="s">
        <v>6022</v>
      </c>
      <c r="B52" s="50" t="s">
        <v>6023</v>
      </c>
      <c r="C52" s="270"/>
      <c r="D52" s="270"/>
      <c r="E52" s="926" t="e">
        <f t="shared" si="2"/>
        <v>#DIV/0!</v>
      </c>
      <c r="F52" s="185">
        <v>3</v>
      </c>
      <c r="G52" s="185"/>
      <c r="H52" s="926">
        <f t="shared" si="3"/>
        <v>0</v>
      </c>
      <c r="I52" s="400">
        <f t="shared" si="4"/>
        <v>3</v>
      </c>
      <c r="J52" s="401">
        <f t="shared" si="5"/>
        <v>0</v>
      </c>
      <c r="K52" s="927">
        <f t="shared" si="6"/>
        <v>0</v>
      </c>
    </row>
    <row r="53" spans="1:11" ht="25.5" customHeight="1">
      <c r="A53" s="49" t="s">
        <v>6024</v>
      </c>
      <c r="B53" s="50" t="s">
        <v>6025</v>
      </c>
      <c r="C53" s="270"/>
      <c r="D53" s="270"/>
      <c r="E53" s="926" t="e">
        <f t="shared" si="2"/>
        <v>#DIV/0!</v>
      </c>
      <c r="F53" s="185">
        <v>512</v>
      </c>
      <c r="G53" s="185">
        <v>212</v>
      </c>
      <c r="H53" s="926">
        <f t="shared" si="3"/>
        <v>41.40625</v>
      </c>
      <c r="I53" s="400">
        <f t="shared" si="4"/>
        <v>512</v>
      </c>
      <c r="J53" s="401">
        <f t="shared" si="5"/>
        <v>212</v>
      </c>
      <c r="K53" s="927">
        <f t="shared" si="6"/>
        <v>41.40625</v>
      </c>
    </row>
    <row r="54" spans="1:11" ht="25.5" customHeight="1">
      <c r="A54" s="49" t="s">
        <v>4512</v>
      </c>
      <c r="B54" s="50" t="s">
        <v>4513</v>
      </c>
      <c r="C54" s="270"/>
      <c r="D54" s="270"/>
      <c r="E54" s="926" t="e">
        <f t="shared" si="2"/>
        <v>#DIV/0!</v>
      </c>
      <c r="F54" s="185">
        <v>190</v>
      </c>
      <c r="G54" s="185">
        <v>85</v>
      </c>
      <c r="H54" s="926">
        <f t="shared" si="3"/>
        <v>44.736842105263158</v>
      </c>
      <c r="I54" s="400">
        <f t="shared" si="4"/>
        <v>190</v>
      </c>
      <c r="J54" s="401">
        <f t="shared" si="5"/>
        <v>85</v>
      </c>
      <c r="K54" s="927">
        <f t="shared" si="6"/>
        <v>44.736842105263158</v>
      </c>
    </row>
    <row r="55" spans="1:11" ht="25.5" customHeight="1">
      <c r="A55" s="49" t="s">
        <v>4062</v>
      </c>
      <c r="B55" s="50" t="s">
        <v>4063</v>
      </c>
      <c r="C55" s="270"/>
      <c r="D55" s="270"/>
      <c r="E55" s="926" t="e">
        <f t="shared" si="2"/>
        <v>#DIV/0!</v>
      </c>
      <c r="F55" s="185"/>
      <c r="G55" s="185"/>
      <c r="H55" s="926" t="e">
        <f t="shared" si="3"/>
        <v>#DIV/0!</v>
      </c>
      <c r="I55" s="400">
        <f t="shared" si="4"/>
        <v>0</v>
      </c>
      <c r="J55" s="401">
        <f t="shared" si="5"/>
        <v>0</v>
      </c>
      <c r="K55" s="927" t="e">
        <f t="shared" si="6"/>
        <v>#DIV/0!</v>
      </c>
    </row>
    <row r="56" spans="1:11" ht="25.5" customHeight="1">
      <c r="A56" s="49" t="s">
        <v>2716</v>
      </c>
      <c r="B56" s="50" t="s">
        <v>2717</v>
      </c>
      <c r="C56" s="270"/>
      <c r="D56" s="270"/>
      <c r="E56" s="926" t="e">
        <f t="shared" si="2"/>
        <v>#DIV/0!</v>
      </c>
      <c r="F56" s="185">
        <v>531</v>
      </c>
      <c r="G56" s="185">
        <v>233</v>
      </c>
      <c r="H56" s="926">
        <f t="shared" si="3"/>
        <v>43.879472693032021</v>
      </c>
      <c r="I56" s="400">
        <f t="shared" si="4"/>
        <v>531</v>
      </c>
      <c r="J56" s="401">
        <f t="shared" si="5"/>
        <v>233</v>
      </c>
      <c r="K56" s="927">
        <f t="shared" si="6"/>
        <v>43.879472693032021</v>
      </c>
    </row>
    <row r="57" spans="1:11" ht="25.5" customHeight="1">
      <c r="A57" s="49" t="s">
        <v>2718</v>
      </c>
      <c r="B57" s="50" t="s">
        <v>2719</v>
      </c>
      <c r="C57" s="270"/>
      <c r="D57" s="270"/>
      <c r="E57" s="926" t="e">
        <f t="shared" si="2"/>
        <v>#DIV/0!</v>
      </c>
      <c r="F57" s="185">
        <v>709</v>
      </c>
      <c r="G57" s="185">
        <v>320</v>
      </c>
      <c r="H57" s="926">
        <f t="shared" si="3"/>
        <v>45.133991537376588</v>
      </c>
      <c r="I57" s="400">
        <f t="shared" si="4"/>
        <v>709</v>
      </c>
      <c r="J57" s="401">
        <f t="shared" si="5"/>
        <v>320</v>
      </c>
      <c r="K57" s="927">
        <f t="shared" si="6"/>
        <v>45.133991537376588</v>
      </c>
    </row>
    <row r="58" spans="1:11" ht="25.5" customHeight="1">
      <c r="A58" s="49" t="s">
        <v>4439</v>
      </c>
      <c r="B58" s="50" t="s">
        <v>4440</v>
      </c>
      <c r="C58" s="270"/>
      <c r="D58" s="270"/>
      <c r="E58" s="926" t="e">
        <f t="shared" si="2"/>
        <v>#DIV/0!</v>
      </c>
      <c r="F58" s="185">
        <v>1337</v>
      </c>
      <c r="G58" s="185">
        <v>628</v>
      </c>
      <c r="H58" s="926">
        <f t="shared" si="3"/>
        <v>46.970830216903515</v>
      </c>
      <c r="I58" s="400">
        <f t="shared" si="4"/>
        <v>1337</v>
      </c>
      <c r="J58" s="401">
        <f t="shared" si="5"/>
        <v>628</v>
      </c>
      <c r="K58" s="927">
        <f t="shared" si="6"/>
        <v>46.970830216903515</v>
      </c>
    </row>
    <row r="59" spans="1:11" ht="25.5" customHeight="1">
      <c r="A59" s="49" t="s">
        <v>4441</v>
      </c>
      <c r="B59" s="50" t="s">
        <v>4442</v>
      </c>
      <c r="C59" s="270"/>
      <c r="D59" s="270"/>
      <c r="E59" s="926" t="e">
        <f t="shared" si="2"/>
        <v>#DIV/0!</v>
      </c>
      <c r="F59" s="185">
        <v>12</v>
      </c>
      <c r="G59" s="185">
        <v>1</v>
      </c>
      <c r="H59" s="926">
        <f t="shared" si="3"/>
        <v>8.3333333333333321</v>
      </c>
      <c r="I59" s="400">
        <f t="shared" si="4"/>
        <v>12</v>
      </c>
      <c r="J59" s="401">
        <f t="shared" si="5"/>
        <v>1</v>
      </c>
      <c r="K59" s="927">
        <f t="shared" si="6"/>
        <v>8.3333333333333321</v>
      </c>
    </row>
    <row r="60" spans="1:11" ht="25.5" customHeight="1">
      <c r="A60" s="49" t="s">
        <v>2720</v>
      </c>
      <c r="B60" s="50" t="s">
        <v>2721</v>
      </c>
      <c r="C60" s="270"/>
      <c r="D60" s="270"/>
      <c r="E60" s="926" t="e">
        <f t="shared" si="2"/>
        <v>#DIV/0!</v>
      </c>
      <c r="F60" s="185">
        <v>1572</v>
      </c>
      <c r="G60" s="185">
        <v>684</v>
      </c>
      <c r="H60" s="926">
        <f t="shared" si="3"/>
        <v>43.511450381679388</v>
      </c>
      <c r="I60" s="400">
        <f t="shared" si="4"/>
        <v>1572</v>
      </c>
      <c r="J60" s="401">
        <f t="shared" si="5"/>
        <v>684</v>
      </c>
      <c r="K60" s="927">
        <f t="shared" si="6"/>
        <v>43.511450381679388</v>
      </c>
    </row>
    <row r="61" spans="1:11" ht="25.5" customHeight="1">
      <c r="A61" s="49" t="s">
        <v>2722</v>
      </c>
      <c r="B61" s="50" t="s">
        <v>2723</v>
      </c>
      <c r="C61" s="270"/>
      <c r="D61" s="270"/>
      <c r="E61" s="926" t="e">
        <f t="shared" si="2"/>
        <v>#DIV/0!</v>
      </c>
      <c r="F61" s="185">
        <v>1341</v>
      </c>
      <c r="G61" s="185">
        <v>640</v>
      </c>
      <c r="H61" s="926">
        <f t="shared" si="3"/>
        <v>47.725577926920209</v>
      </c>
      <c r="I61" s="400">
        <f t="shared" si="4"/>
        <v>1341</v>
      </c>
      <c r="J61" s="401">
        <f t="shared" si="5"/>
        <v>640</v>
      </c>
      <c r="K61" s="927">
        <f t="shared" si="6"/>
        <v>47.725577926920209</v>
      </c>
    </row>
    <row r="62" spans="1:11" ht="25.5" customHeight="1">
      <c r="A62" s="49" t="s">
        <v>2724</v>
      </c>
      <c r="B62" s="50" t="s">
        <v>2725</v>
      </c>
      <c r="C62" s="270"/>
      <c r="D62" s="270"/>
      <c r="E62" s="926" t="e">
        <f t="shared" si="2"/>
        <v>#DIV/0!</v>
      </c>
      <c r="F62" s="185">
        <v>1881</v>
      </c>
      <c r="G62" s="185">
        <v>874</v>
      </c>
      <c r="H62" s="926">
        <f t="shared" si="3"/>
        <v>46.464646464646464</v>
      </c>
      <c r="I62" s="400">
        <f t="shared" si="4"/>
        <v>1881</v>
      </c>
      <c r="J62" s="401">
        <f t="shared" si="5"/>
        <v>874</v>
      </c>
      <c r="K62" s="927">
        <f t="shared" si="6"/>
        <v>46.464646464646464</v>
      </c>
    </row>
    <row r="63" spans="1:11" ht="25.5" customHeight="1">
      <c r="A63" s="49" t="s">
        <v>4445</v>
      </c>
      <c r="B63" s="50" t="s">
        <v>4446</v>
      </c>
      <c r="C63" s="270"/>
      <c r="D63" s="270"/>
      <c r="E63" s="926" t="e">
        <f t="shared" si="2"/>
        <v>#DIV/0!</v>
      </c>
      <c r="F63" s="185">
        <v>824</v>
      </c>
      <c r="G63" s="185">
        <v>395</v>
      </c>
      <c r="H63" s="926">
        <f t="shared" si="3"/>
        <v>47.936893203883493</v>
      </c>
      <c r="I63" s="400">
        <f t="shared" si="4"/>
        <v>824</v>
      </c>
      <c r="J63" s="401">
        <f t="shared" si="5"/>
        <v>395</v>
      </c>
      <c r="K63" s="927">
        <f t="shared" si="6"/>
        <v>47.936893203883493</v>
      </c>
    </row>
    <row r="64" spans="1:11" ht="24.75" customHeight="1">
      <c r="A64" s="49" t="s">
        <v>2726</v>
      </c>
      <c r="B64" s="50" t="s">
        <v>4064</v>
      </c>
      <c r="C64" s="270"/>
      <c r="D64" s="270"/>
      <c r="E64" s="926" t="e">
        <f t="shared" si="2"/>
        <v>#DIV/0!</v>
      </c>
      <c r="F64" s="185">
        <v>114</v>
      </c>
      <c r="G64" s="185">
        <v>40</v>
      </c>
      <c r="H64" s="926">
        <f t="shared" si="3"/>
        <v>35.087719298245609</v>
      </c>
      <c r="I64" s="400">
        <f t="shared" si="4"/>
        <v>114</v>
      </c>
      <c r="J64" s="401">
        <f t="shared" si="5"/>
        <v>40</v>
      </c>
      <c r="K64" s="927">
        <f t="shared" si="6"/>
        <v>35.087719298245609</v>
      </c>
    </row>
    <row r="65" spans="1:11" ht="25.5">
      <c r="A65" s="49" t="s">
        <v>4552</v>
      </c>
      <c r="B65" s="50" t="s">
        <v>4553</v>
      </c>
      <c r="C65" s="270"/>
      <c r="D65" s="270"/>
      <c r="E65" s="926" t="e">
        <f t="shared" si="2"/>
        <v>#DIV/0!</v>
      </c>
      <c r="F65" s="185">
        <v>318</v>
      </c>
      <c r="G65" s="185">
        <v>76</v>
      </c>
      <c r="H65" s="926">
        <f t="shared" si="3"/>
        <v>23.89937106918239</v>
      </c>
      <c r="I65" s="400">
        <f t="shared" si="4"/>
        <v>318</v>
      </c>
      <c r="J65" s="401">
        <f t="shared" si="5"/>
        <v>76</v>
      </c>
      <c r="K65" s="927">
        <f t="shared" si="6"/>
        <v>23.89937106918239</v>
      </c>
    </row>
    <row r="66" spans="1:11">
      <c r="A66" s="49" t="s">
        <v>4514</v>
      </c>
      <c r="B66" s="50" t="s">
        <v>2698</v>
      </c>
      <c r="C66" s="270"/>
      <c r="D66" s="270"/>
      <c r="E66" s="926" t="e">
        <f t="shared" si="2"/>
        <v>#DIV/0!</v>
      </c>
      <c r="F66" s="272"/>
      <c r="G66" s="272"/>
      <c r="H66" s="926" t="e">
        <f t="shared" si="3"/>
        <v>#DIV/0!</v>
      </c>
      <c r="I66" s="400">
        <f t="shared" si="4"/>
        <v>0</v>
      </c>
      <c r="J66" s="401">
        <f t="shared" si="5"/>
        <v>0</v>
      </c>
      <c r="K66" s="927" t="e">
        <f t="shared" si="6"/>
        <v>#DIV/0!</v>
      </c>
    </row>
    <row r="67" spans="1:11">
      <c r="A67" s="49" t="s">
        <v>1009</v>
      </c>
      <c r="B67" s="50" t="s">
        <v>4065</v>
      </c>
      <c r="C67" s="270"/>
      <c r="D67" s="270"/>
      <c r="E67" s="926" t="e">
        <f t="shared" si="2"/>
        <v>#DIV/0!</v>
      </c>
      <c r="F67" s="272"/>
      <c r="G67" s="272"/>
      <c r="H67" s="926" t="e">
        <f t="shared" si="3"/>
        <v>#DIV/0!</v>
      </c>
      <c r="I67" s="400">
        <f t="shared" si="4"/>
        <v>0</v>
      </c>
      <c r="J67" s="401">
        <f t="shared" si="5"/>
        <v>0</v>
      </c>
      <c r="K67" s="927" t="e">
        <f t="shared" si="6"/>
        <v>#DIV/0!</v>
      </c>
    </row>
    <row r="68" spans="1:11">
      <c r="A68" s="49" t="s">
        <v>2705</v>
      </c>
      <c r="B68" s="50" t="s">
        <v>2706</v>
      </c>
      <c r="C68" s="270"/>
      <c r="D68" s="270"/>
      <c r="E68" s="926" t="e">
        <f t="shared" si="2"/>
        <v>#DIV/0!</v>
      </c>
      <c r="F68" s="272">
        <v>142</v>
      </c>
      <c r="G68" s="272">
        <v>75</v>
      </c>
      <c r="H68" s="926">
        <f t="shared" si="3"/>
        <v>52.816901408450704</v>
      </c>
      <c r="I68" s="400">
        <f t="shared" si="4"/>
        <v>142</v>
      </c>
      <c r="J68" s="401">
        <f t="shared" si="5"/>
        <v>75</v>
      </c>
      <c r="K68" s="927">
        <f t="shared" si="6"/>
        <v>52.816901408450704</v>
      </c>
    </row>
    <row r="69" spans="1:11">
      <c r="A69" s="49" t="s">
        <v>4066</v>
      </c>
      <c r="B69" s="371" t="s">
        <v>4442</v>
      </c>
      <c r="C69" s="270"/>
      <c r="D69" s="270"/>
      <c r="E69" s="926" t="e">
        <f t="shared" si="2"/>
        <v>#DIV/0!</v>
      </c>
      <c r="F69" s="272">
        <v>3</v>
      </c>
      <c r="G69" s="272">
        <v>1</v>
      </c>
      <c r="H69" s="926">
        <f t="shared" si="3"/>
        <v>33.333333333333329</v>
      </c>
      <c r="I69" s="400">
        <f t="shared" si="4"/>
        <v>3</v>
      </c>
      <c r="J69" s="401">
        <f t="shared" si="5"/>
        <v>1</v>
      </c>
      <c r="K69" s="927">
        <f t="shared" si="6"/>
        <v>33.333333333333329</v>
      </c>
    </row>
    <row r="70" spans="1:11">
      <c r="A70" s="49" t="s">
        <v>362</v>
      </c>
      <c r="B70" s="371" t="s">
        <v>373</v>
      </c>
      <c r="C70" s="270"/>
      <c r="D70" s="270"/>
      <c r="E70" s="926" t="e">
        <f t="shared" si="2"/>
        <v>#DIV/0!</v>
      </c>
      <c r="F70" s="272"/>
      <c r="G70" s="272"/>
      <c r="H70" s="926" t="e">
        <f t="shared" si="3"/>
        <v>#DIV/0!</v>
      </c>
      <c r="I70" s="400">
        <f t="shared" si="4"/>
        <v>0</v>
      </c>
      <c r="J70" s="401">
        <f t="shared" si="5"/>
        <v>0</v>
      </c>
      <c r="K70" s="927" t="e">
        <f t="shared" si="6"/>
        <v>#DIV/0!</v>
      </c>
    </row>
    <row r="71" spans="1:11">
      <c r="A71" s="49" t="s">
        <v>374</v>
      </c>
      <c r="B71" s="371" t="s">
        <v>1422</v>
      </c>
      <c r="C71" s="270"/>
      <c r="D71" s="270"/>
      <c r="E71" s="926" t="e">
        <f t="shared" si="2"/>
        <v>#DIV/0!</v>
      </c>
      <c r="F71" s="272"/>
      <c r="G71" s="272"/>
      <c r="H71" s="926" t="e">
        <f t="shared" si="3"/>
        <v>#DIV/0!</v>
      </c>
      <c r="I71" s="400">
        <f t="shared" si="4"/>
        <v>0</v>
      </c>
      <c r="J71" s="401">
        <f t="shared" si="5"/>
        <v>0</v>
      </c>
      <c r="K71" s="927" t="e">
        <f t="shared" si="6"/>
        <v>#DIV/0!</v>
      </c>
    </row>
    <row r="72" spans="1:11" ht="15">
      <c r="A72" s="49" t="s">
        <v>79</v>
      </c>
      <c r="B72" s="371" t="s">
        <v>1559</v>
      </c>
      <c r="C72" s="978"/>
      <c r="D72" s="53"/>
      <c r="E72" s="926" t="e">
        <f t="shared" ref="E72:E79" si="7">SUM(D72/C72*100)</f>
        <v>#DIV/0!</v>
      </c>
      <c r="F72" s="53">
        <v>2128</v>
      </c>
      <c r="G72" s="53">
        <v>805</v>
      </c>
      <c r="H72" s="926">
        <f t="shared" ref="H72:H79" si="8">SUM(G72/F72*100)</f>
        <v>37.828947368421048</v>
      </c>
      <c r="I72" s="400">
        <f t="shared" si="4"/>
        <v>2128</v>
      </c>
      <c r="J72" s="401">
        <f t="shared" si="5"/>
        <v>805</v>
      </c>
      <c r="K72" s="927">
        <f t="shared" si="6"/>
        <v>37.828947368421048</v>
      </c>
    </row>
    <row r="73" spans="1:11" ht="15">
      <c r="A73" s="49" t="s">
        <v>4042</v>
      </c>
      <c r="B73" s="371" t="s">
        <v>4043</v>
      </c>
      <c r="C73" s="978"/>
      <c r="D73" s="53"/>
      <c r="E73" s="926" t="e">
        <f t="shared" si="7"/>
        <v>#DIV/0!</v>
      </c>
      <c r="F73" s="53"/>
      <c r="G73" s="53"/>
      <c r="H73" s="926" t="e">
        <f t="shared" si="8"/>
        <v>#DIV/0!</v>
      </c>
      <c r="I73" s="400">
        <f t="shared" si="4"/>
        <v>0</v>
      </c>
      <c r="J73" s="401">
        <f t="shared" si="5"/>
        <v>0</v>
      </c>
      <c r="K73" s="927" t="e">
        <f t="shared" si="6"/>
        <v>#DIV/0!</v>
      </c>
    </row>
    <row r="74" spans="1:11" ht="15">
      <c r="A74" s="383" t="s">
        <v>4462</v>
      </c>
      <c r="B74" s="696" t="s">
        <v>6066</v>
      </c>
      <c r="C74" s="387"/>
      <c r="D74" s="387"/>
      <c r="E74" s="926" t="e">
        <f t="shared" si="7"/>
        <v>#DIV/0!</v>
      </c>
      <c r="F74" s="200">
        <v>2</v>
      </c>
      <c r="G74" s="200"/>
      <c r="H74" s="926">
        <f t="shared" si="8"/>
        <v>0</v>
      </c>
      <c r="I74" s="400">
        <f t="shared" si="4"/>
        <v>2</v>
      </c>
      <c r="J74" s="401">
        <f t="shared" si="5"/>
        <v>0</v>
      </c>
      <c r="K74" s="927">
        <f t="shared" si="6"/>
        <v>0</v>
      </c>
    </row>
    <row r="75" spans="1:11" ht="15">
      <c r="A75" s="383" t="s">
        <v>6067</v>
      </c>
      <c r="B75" s="696" t="s">
        <v>6068</v>
      </c>
      <c r="C75" s="387"/>
      <c r="D75" s="387"/>
      <c r="E75" s="926" t="e">
        <f t="shared" si="7"/>
        <v>#DIV/0!</v>
      </c>
      <c r="F75" s="200">
        <v>1</v>
      </c>
      <c r="G75" s="200">
        <v>1</v>
      </c>
      <c r="H75" s="926">
        <f t="shared" si="8"/>
        <v>100</v>
      </c>
      <c r="I75" s="400">
        <f t="shared" si="4"/>
        <v>1</v>
      </c>
      <c r="J75" s="401">
        <f t="shared" si="5"/>
        <v>1</v>
      </c>
      <c r="K75" s="927">
        <f t="shared" si="6"/>
        <v>100</v>
      </c>
    </row>
    <row r="76" spans="1:11" ht="15">
      <c r="A76" s="783" t="s">
        <v>6020</v>
      </c>
      <c r="B76" s="696" t="s">
        <v>6021</v>
      </c>
      <c r="C76" s="387"/>
      <c r="D76" s="387"/>
      <c r="E76" s="926" t="e">
        <f t="shared" si="7"/>
        <v>#DIV/0!</v>
      </c>
      <c r="F76" s="200">
        <v>6</v>
      </c>
      <c r="G76" s="200">
        <v>4</v>
      </c>
      <c r="H76" s="926">
        <f t="shared" si="8"/>
        <v>66.666666666666657</v>
      </c>
      <c r="I76" s="400">
        <f t="shared" si="4"/>
        <v>6</v>
      </c>
      <c r="J76" s="401">
        <f t="shared" si="5"/>
        <v>4</v>
      </c>
      <c r="K76" s="927">
        <f t="shared" si="6"/>
        <v>66.666666666666657</v>
      </c>
    </row>
    <row r="77" spans="1:11" ht="25.5">
      <c r="A77" s="383" t="s">
        <v>4433</v>
      </c>
      <c r="B77" s="1130" t="s">
        <v>5044</v>
      </c>
      <c r="C77" s="387"/>
      <c r="D77" s="387"/>
      <c r="E77" s="926" t="e">
        <f t="shared" si="7"/>
        <v>#DIV/0!</v>
      </c>
      <c r="F77" s="200">
        <v>2</v>
      </c>
      <c r="G77" s="200">
        <v>1</v>
      </c>
      <c r="H77" s="926">
        <f t="shared" si="8"/>
        <v>50</v>
      </c>
      <c r="I77" s="400">
        <f t="shared" si="4"/>
        <v>2</v>
      </c>
      <c r="J77" s="401">
        <f t="shared" si="5"/>
        <v>1</v>
      </c>
      <c r="K77" s="927">
        <f t="shared" si="6"/>
        <v>50</v>
      </c>
    </row>
    <row r="78" spans="1:11" ht="15">
      <c r="A78" s="383" t="s">
        <v>4447</v>
      </c>
      <c r="B78" s="1130" t="s">
        <v>4448</v>
      </c>
      <c r="C78" s="387"/>
      <c r="D78" s="387"/>
      <c r="E78" s="926" t="e">
        <f t="shared" si="7"/>
        <v>#DIV/0!</v>
      </c>
      <c r="F78" s="200">
        <v>1</v>
      </c>
      <c r="G78" s="200">
        <v>1</v>
      </c>
      <c r="H78" s="926">
        <f t="shared" si="8"/>
        <v>100</v>
      </c>
      <c r="I78" s="400">
        <f t="shared" si="4"/>
        <v>1</v>
      </c>
      <c r="J78" s="401">
        <f t="shared" si="5"/>
        <v>1</v>
      </c>
      <c r="K78" s="927">
        <f t="shared" si="6"/>
        <v>100</v>
      </c>
    </row>
    <row r="79" spans="1:11" ht="15">
      <c r="A79" s="49" t="s">
        <v>4496</v>
      </c>
      <c r="B79" s="371" t="s">
        <v>7177</v>
      </c>
      <c r="C79" s="978"/>
      <c r="D79" s="53"/>
      <c r="E79" s="926" t="e">
        <f t="shared" si="7"/>
        <v>#DIV/0!</v>
      </c>
      <c r="F79" s="53"/>
      <c r="G79" s="53">
        <v>1</v>
      </c>
      <c r="H79" s="926" t="e">
        <f t="shared" si="8"/>
        <v>#DIV/0!</v>
      </c>
      <c r="I79" s="400">
        <f t="shared" ref="I79:I81" si="9">C79+F79</f>
        <v>0</v>
      </c>
      <c r="J79" s="401">
        <f t="shared" ref="J79:J81" si="10">D79+G79</f>
        <v>1</v>
      </c>
      <c r="K79" s="927" t="e">
        <f t="shared" ref="K79:K81" si="11">SUM(J79/I79*100)</f>
        <v>#DIV/0!</v>
      </c>
    </row>
    <row r="80" spans="1:11" ht="15">
      <c r="A80" s="49" t="s">
        <v>302</v>
      </c>
      <c r="B80" s="371" t="s">
        <v>7178</v>
      </c>
      <c r="C80" s="978"/>
      <c r="D80" s="53"/>
      <c r="E80" s="926" t="e">
        <f t="shared" si="2"/>
        <v>#DIV/0!</v>
      </c>
      <c r="F80" s="53"/>
      <c r="G80" s="53">
        <v>1</v>
      </c>
      <c r="H80" s="926" t="e">
        <f t="shared" si="3"/>
        <v>#DIV/0!</v>
      </c>
      <c r="I80" s="400">
        <f t="shared" si="9"/>
        <v>0</v>
      </c>
      <c r="J80" s="401">
        <f t="shared" si="10"/>
        <v>1</v>
      </c>
      <c r="K80" s="927" t="e">
        <f t="shared" si="11"/>
        <v>#DIV/0!</v>
      </c>
    </row>
    <row r="81" spans="1:11" ht="14.25">
      <c r="A81" s="1488" t="s">
        <v>2783</v>
      </c>
      <c r="B81" s="1489"/>
      <c r="C81" s="980">
        <f>SUM(C14:C80)</f>
        <v>0</v>
      </c>
      <c r="D81" s="980">
        <f>SUM(D14:D80)</f>
        <v>0</v>
      </c>
      <c r="E81" s="926" t="e">
        <f t="shared" si="2"/>
        <v>#DIV/0!</v>
      </c>
      <c r="F81" s="980">
        <f>SUM(F14:F80)</f>
        <v>19676</v>
      </c>
      <c r="G81" s="980">
        <f>SUM(G14:G80)</f>
        <v>8338</v>
      </c>
      <c r="H81" s="926">
        <f t="shared" si="3"/>
        <v>42.376499288473269</v>
      </c>
      <c r="I81" s="400">
        <f t="shared" si="9"/>
        <v>19676</v>
      </c>
      <c r="J81" s="401">
        <f t="shared" si="10"/>
        <v>8338</v>
      </c>
      <c r="K81" s="927">
        <f t="shared" si="11"/>
        <v>42.376499288473269</v>
      </c>
    </row>
    <row r="82" spans="1:11" ht="15">
      <c r="A82" s="384" t="s">
        <v>3992</v>
      </c>
      <c r="B82" s="446"/>
      <c r="C82" s="106"/>
      <c r="D82" s="106"/>
      <c r="E82" s="106"/>
      <c r="F82" s="106"/>
      <c r="G82" s="106"/>
      <c r="H82" s="106"/>
      <c r="I82" s="106"/>
      <c r="J82" s="107"/>
      <c r="K82" s="456"/>
    </row>
    <row r="83" spans="1:11" ht="15">
      <c r="A83" s="383" t="s">
        <v>3993</v>
      </c>
      <c r="B83" s="284" t="s">
        <v>3994</v>
      </c>
      <c r="C83" s="112"/>
      <c r="D83" s="112"/>
      <c r="E83" s="926" t="e">
        <f t="shared" si="2"/>
        <v>#DIV/0!</v>
      </c>
      <c r="F83" s="195"/>
      <c r="G83" s="195"/>
      <c r="H83" s="926" t="e">
        <f t="shared" ref="H83:H101" si="12">SUM(G83/F83*100)</f>
        <v>#DIV/0!</v>
      </c>
      <c r="I83" s="302">
        <f t="shared" ref="I83:I94" si="13">C83+F83</f>
        <v>0</v>
      </c>
      <c r="J83" s="173">
        <f t="shared" ref="J83:J94" si="14">D83+G83</f>
        <v>0</v>
      </c>
      <c r="K83" s="927" t="e">
        <f t="shared" ref="K83:K101" si="15">SUM(J83/I83*100)</f>
        <v>#DIV/0!</v>
      </c>
    </row>
    <row r="84" spans="1:11" ht="15">
      <c r="A84" s="383" t="s">
        <v>3995</v>
      </c>
      <c r="B84" s="284" t="s">
        <v>3996</v>
      </c>
      <c r="C84" s="112"/>
      <c r="D84" s="112"/>
      <c r="E84" s="926" t="e">
        <f t="shared" si="2"/>
        <v>#DIV/0!</v>
      </c>
      <c r="F84" s="195"/>
      <c r="G84" s="195"/>
      <c r="H84" s="926" t="e">
        <f t="shared" si="12"/>
        <v>#DIV/0!</v>
      </c>
      <c r="I84" s="302">
        <f t="shared" si="13"/>
        <v>0</v>
      </c>
      <c r="J84" s="173">
        <f t="shared" si="14"/>
        <v>0</v>
      </c>
      <c r="K84" s="927" t="e">
        <f t="shared" si="15"/>
        <v>#DIV/0!</v>
      </c>
    </row>
    <row r="85" spans="1:11" ht="15">
      <c r="A85" s="383" t="s">
        <v>3997</v>
      </c>
      <c r="B85" s="284" t="s">
        <v>3998</v>
      </c>
      <c r="C85" s="112"/>
      <c r="D85" s="112"/>
      <c r="E85" s="926" t="e">
        <f t="shared" si="2"/>
        <v>#DIV/0!</v>
      </c>
      <c r="F85" s="195"/>
      <c r="G85" s="195"/>
      <c r="H85" s="926" t="e">
        <f t="shared" si="12"/>
        <v>#DIV/0!</v>
      </c>
      <c r="I85" s="302">
        <f t="shared" si="13"/>
        <v>0</v>
      </c>
      <c r="J85" s="173">
        <f t="shared" si="14"/>
        <v>0</v>
      </c>
      <c r="K85" s="927" t="e">
        <f t="shared" si="15"/>
        <v>#DIV/0!</v>
      </c>
    </row>
    <row r="86" spans="1:11" ht="15">
      <c r="A86" s="383" t="s">
        <v>4494</v>
      </c>
      <c r="B86" s="284" t="s">
        <v>3999</v>
      </c>
      <c r="C86" s="112"/>
      <c r="D86" s="112"/>
      <c r="E86" s="926" t="e">
        <f t="shared" si="2"/>
        <v>#DIV/0!</v>
      </c>
      <c r="F86" s="195"/>
      <c r="G86" s="195"/>
      <c r="H86" s="926" t="e">
        <f t="shared" si="12"/>
        <v>#DIV/0!</v>
      </c>
      <c r="I86" s="302">
        <f t="shared" si="13"/>
        <v>0</v>
      </c>
      <c r="J86" s="173">
        <f t="shared" si="14"/>
        <v>0</v>
      </c>
      <c r="K86" s="927" t="e">
        <f t="shared" si="15"/>
        <v>#DIV/0!</v>
      </c>
    </row>
    <row r="87" spans="1:11" ht="15">
      <c r="A87" s="383" t="s">
        <v>4000</v>
      </c>
      <c r="B87" s="284" t="s">
        <v>4001</v>
      </c>
      <c r="C87" s="112"/>
      <c r="D87" s="112"/>
      <c r="E87" s="926" t="e">
        <f t="shared" ref="E87:E101" si="16">SUM(D87/C87*100)</f>
        <v>#DIV/0!</v>
      </c>
      <c r="F87" s="195"/>
      <c r="G87" s="195"/>
      <c r="H87" s="926" t="e">
        <f t="shared" si="12"/>
        <v>#DIV/0!</v>
      </c>
      <c r="I87" s="302">
        <f t="shared" si="13"/>
        <v>0</v>
      </c>
      <c r="J87" s="173">
        <f t="shared" si="14"/>
        <v>0</v>
      </c>
      <c r="K87" s="927" t="e">
        <f t="shared" si="15"/>
        <v>#DIV/0!</v>
      </c>
    </row>
    <row r="88" spans="1:11" ht="15">
      <c r="A88" s="383" t="s">
        <v>4002</v>
      </c>
      <c r="B88" s="284" t="s">
        <v>4003</v>
      </c>
      <c r="C88" s="112"/>
      <c r="D88" s="112"/>
      <c r="E88" s="926" t="e">
        <f t="shared" si="16"/>
        <v>#DIV/0!</v>
      </c>
      <c r="F88" s="195"/>
      <c r="G88" s="195"/>
      <c r="H88" s="926" t="e">
        <f t="shared" si="12"/>
        <v>#DIV/0!</v>
      </c>
      <c r="I88" s="302">
        <f t="shared" si="13"/>
        <v>0</v>
      </c>
      <c r="J88" s="173">
        <f t="shared" si="14"/>
        <v>0</v>
      </c>
      <c r="K88" s="927" t="e">
        <f t="shared" si="15"/>
        <v>#DIV/0!</v>
      </c>
    </row>
    <row r="89" spans="1:11" ht="21" customHeight="1">
      <c r="A89" s="383" t="s">
        <v>4004</v>
      </c>
      <c r="B89" s="284" t="s">
        <v>4005</v>
      </c>
      <c r="C89" s="112"/>
      <c r="D89" s="112"/>
      <c r="E89" s="926" t="e">
        <f t="shared" si="16"/>
        <v>#DIV/0!</v>
      </c>
      <c r="F89" s="195"/>
      <c r="G89" s="195"/>
      <c r="H89" s="926" t="e">
        <f t="shared" si="12"/>
        <v>#DIV/0!</v>
      </c>
      <c r="I89" s="302">
        <f t="shared" si="13"/>
        <v>0</v>
      </c>
      <c r="J89" s="173">
        <f t="shared" si="14"/>
        <v>0</v>
      </c>
      <c r="K89" s="927" t="e">
        <f t="shared" si="15"/>
        <v>#DIV/0!</v>
      </c>
    </row>
    <row r="90" spans="1:11" ht="23.25" customHeight="1">
      <c r="A90" s="383" t="s">
        <v>4006</v>
      </c>
      <c r="B90" s="284" t="s">
        <v>4007</v>
      </c>
      <c r="C90" s="112"/>
      <c r="D90" s="112"/>
      <c r="E90" s="926" t="e">
        <f t="shared" si="16"/>
        <v>#DIV/0!</v>
      </c>
      <c r="F90" s="195"/>
      <c r="G90" s="195"/>
      <c r="H90" s="926" t="e">
        <f t="shared" si="12"/>
        <v>#DIV/0!</v>
      </c>
      <c r="I90" s="302">
        <f t="shared" si="13"/>
        <v>0</v>
      </c>
      <c r="J90" s="173">
        <f t="shared" si="14"/>
        <v>0</v>
      </c>
      <c r="K90" s="927" t="e">
        <f t="shared" si="15"/>
        <v>#DIV/0!</v>
      </c>
    </row>
    <row r="91" spans="1:11" ht="20.25" customHeight="1">
      <c r="A91" s="383" t="s">
        <v>4008</v>
      </c>
      <c r="B91" s="284" t="s">
        <v>4009</v>
      </c>
      <c r="C91" s="112"/>
      <c r="D91" s="112"/>
      <c r="E91" s="926" t="e">
        <f t="shared" si="16"/>
        <v>#DIV/0!</v>
      </c>
      <c r="F91" s="195"/>
      <c r="G91" s="195"/>
      <c r="H91" s="926" t="e">
        <f t="shared" si="12"/>
        <v>#DIV/0!</v>
      </c>
      <c r="I91" s="302">
        <f t="shared" si="13"/>
        <v>0</v>
      </c>
      <c r="J91" s="173">
        <f t="shared" si="14"/>
        <v>0</v>
      </c>
      <c r="K91" s="927" t="e">
        <f t="shared" si="15"/>
        <v>#DIV/0!</v>
      </c>
    </row>
    <row r="92" spans="1:11" ht="24" customHeight="1">
      <c r="A92" s="383" t="s">
        <v>4010</v>
      </c>
      <c r="B92" s="284" t="s">
        <v>4011</v>
      </c>
      <c r="C92" s="112"/>
      <c r="D92" s="112"/>
      <c r="E92" s="926" t="e">
        <f t="shared" si="16"/>
        <v>#DIV/0!</v>
      </c>
      <c r="F92" s="195"/>
      <c r="G92" s="195"/>
      <c r="H92" s="926" t="e">
        <f t="shared" si="12"/>
        <v>#DIV/0!</v>
      </c>
      <c r="I92" s="302">
        <f t="shared" si="13"/>
        <v>0</v>
      </c>
      <c r="J92" s="173">
        <f t="shared" si="14"/>
        <v>0</v>
      </c>
      <c r="K92" s="927" t="e">
        <f t="shared" si="15"/>
        <v>#DIV/0!</v>
      </c>
    </row>
    <row r="93" spans="1:11" ht="24.75" customHeight="1">
      <c r="A93" s="383" t="s">
        <v>4012</v>
      </c>
      <c r="B93" s="284" t="s">
        <v>4013</v>
      </c>
      <c r="C93" s="112"/>
      <c r="D93" s="112"/>
      <c r="E93" s="926" t="e">
        <f t="shared" si="16"/>
        <v>#DIV/0!</v>
      </c>
      <c r="F93" s="195"/>
      <c r="G93" s="195"/>
      <c r="H93" s="926" t="e">
        <f t="shared" si="12"/>
        <v>#DIV/0!</v>
      </c>
      <c r="I93" s="302">
        <f t="shared" si="13"/>
        <v>0</v>
      </c>
      <c r="J93" s="173">
        <f t="shared" si="14"/>
        <v>0</v>
      </c>
      <c r="K93" s="927" t="e">
        <f t="shared" si="15"/>
        <v>#DIV/0!</v>
      </c>
    </row>
    <row r="94" spans="1:11" ht="26.25" customHeight="1">
      <c r="A94" s="383" t="s">
        <v>4014</v>
      </c>
      <c r="B94" s="284" t="s">
        <v>4015</v>
      </c>
      <c r="C94" s="112"/>
      <c r="D94" s="112"/>
      <c r="E94" s="926" t="e">
        <f t="shared" si="16"/>
        <v>#DIV/0!</v>
      </c>
      <c r="F94" s="195"/>
      <c r="G94" s="195"/>
      <c r="H94" s="926" t="e">
        <f t="shared" si="12"/>
        <v>#DIV/0!</v>
      </c>
      <c r="I94" s="302">
        <f t="shared" si="13"/>
        <v>0</v>
      </c>
      <c r="J94" s="173">
        <f t="shared" si="14"/>
        <v>0</v>
      </c>
      <c r="K94" s="927" t="e">
        <f t="shared" si="15"/>
        <v>#DIV/0!</v>
      </c>
    </row>
    <row r="95" spans="1:11" ht="15.75" customHeight="1">
      <c r="A95" s="383" t="s">
        <v>4462</v>
      </c>
      <c r="B95" s="696" t="s">
        <v>6066</v>
      </c>
      <c r="C95" s="387"/>
      <c r="D95" s="387"/>
      <c r="E95" s="926" t="e">
        <f t="shared" si="16"/>
        <v>#DIV/0!</v>
      </c>
      <c r="F95" s="200"/>
      <c r="G95" s="200"/>
      <c r="H95" s="926" t="e">
        <f t="shared" si="12"/>
        <v>#DIV/0!</v>
      </c>
      <c r="I95" s="302">
        <v>0</v>
      </c>
      <c r="J95" s="173">
        <v>0</v>
      </c>
      <c r="K95" s="927" t="e">
        <f t="shared" si="15"/>
        <v>#DIV/0!</v>
      </c>
    </row>
    <row r="96" spans="1:11" ht="15.75" customHeight="1">
      <c r="A96" s="383" t="s">
        <v>6067</v>
      </c>
      <c r="B96" s="696" t="s">
        <v>6068</v>
      </c>
      <c r="C96" s="387"/>
      <c r="D96" s="387"/>
      <c r="E96" s="926" t="e">
        <f t="shared" si="16"/>
        <v>#DIV/0!</v>
      </c>
      <c r="F96" s="200"/>
      <c r="G96" s="200"/>
      <c r="H96" s="926" t="e">
        <f t="shared" si="12"/>
        <v>#DIV/0!</v>
      </c>
      <c r="I96" s="302">
        <v>0</v>
      </c>
      <c r="J96" s="173">
        <v>0</v>
      </c>
      <c r="K96" s="927" t="e">
        <f t="shared" si="15"/>
        <v>#DIV/0!</v>
      </c>
    </row>
    <row r="97" spans="1:11" ht="15.75" customHeight="1">
      <c r="A97" s="783" t="s">
        <v>6020</v>
      </c>
      <c r="B97" s="696" t="s">
        <v>6021</v>
      </c>
      <c r="C97" s="387"/>
      <c r="D97" s="387"/>
      <c r="E97" s="926" t="e">
        <f t="shared" si="16"/>
        <v>#DIV/0!</v>
      </c>
      <c r="F97" s="200"/>
      <c r="G97" s="200"/>
      <c r="H97" s="926" t="e">
        <f t="shared" si="12"/>
        <v>#DIV/0!</v>
      </c>
      <c r="I97" s="302">
        <v>0</v>
      </c>
      <c r="J97" s="173">
        <v>0</v>
      </c>
      <c r="K97" s="927" t="e">
        <f t="shared" si="15"/>
        <v>#DIV/0!</v>
      </c>
    </row>
    <row r="98" spans="1:11" ht="15.75" customHeight="1">
      <c r="A98" s="383" t="s">
        <v>4433</v>
      </c>
      <c r="B98" s="386" t="s">
        <v>5044</v>
      </c>
      <c r="C98" s="387"/>
      <c r="D98" s="387"/>
      <c r="E98" s="926" t="e">
        <f t="shared" si="16"/>
        <v>#DIV/0!</v>
      </c>
      <c r="F98" s="200"/>
      <c r="G98" s="200"/>
      <c r="H98" s="926" t="e">
        <f t="shared" si="12"/>
        <v>#DIV/0!</v>
      </c>
      <c r="I98" s="302">
        <v>0</v>
      </c>
      <c r="J98" s="173">
        <v>0</v>
      </c>
      <c r="K98" s="927" t="e">
        <f t="shared" si="15"/>
        <v>#DIV/0!</v>
      </c>
    </row>
    <row r="99" spans="1:11" ht="15.75" customHeight="1">
      <c r="A99" s="383" t="s">
        <v>4447</v>
      </c>
      <c r="B99" s="386" t="s">
        <v>4448</v>
      </c>
      <c r="C99" s="387"/>
      <c r="D99" s="387"/>
      <c r="E99" s="926" t="e">
        <f t="shared" si="16"/>
        <v>#DIV/0!</v>
      </c>
      <c r="F99" s="200"/>
      <c r="G99" s="200"/>
      <c r="H99" s="926" t="e">
        <f t="shared" si="12"/>
        <v>#DIV/0!</v>
      </c>
      <c r="I99" s="302">
        <v>0</v>
      </c>
      <c r="J99" s="173">
        <v>0</v>
      </c>
      <c r="K99" s="927" t="e">
        <f t="shared" si="15"/>
        <v>#DIV/0!</v>
      </c>
    </row>
    <row r="100" spans="1:11">
      <c r="A100" s="991" t="s">
        <v>4016</v>
      </c>
      <c r="B100" s="992"/>
      <c r="C100" s="979">
        <f>SUM(C83:C99)</f>
        <v>0</v>
      </c>
      <c r="D100" s="979">
        <f>SUM(D83:D99)</f>
        <v>0</v>
      </c>
      <c r="E100" s="927" t="e">
        <f t="shared" si="16"/>
        <v>#DIV/0!</v>
      </c>
      <c r="F100" s="979">
        <f>SUM(F83:F99)</f>
        <v>0</v>
      </c>
      <c r="G100" s="979">
        <f>SUM(G83:G99)</f>
        <v>0</v>
      </c>
      <c r="H100" s="927" t="e">
        <f t="shared" si="12"/>
        <v>#DIV/0!</v>
      </c>
      <c r="I100" s="302">
        <f>C100+F100</f>
        <v>0</v>
      </c>
      <c r="J100" s="173">
        <f>D100+G100</f>
        <v>0</v>
      </c>
      <c r="K100" s="927" t="e">
        <f t="shared" si="15"/>
        <v>#DIV/0!</v>
      </c>
    </row>
    <row r="101" spans="1:11" ht="14.25">
      <c r="A101" s="276" t="s">
        <v>4017</v>
      </c>
      <c r="B101" s="295"/>
      <c r="C101" s="982">
        <f>SUM(C81+C100)</f>
        <v>0</v>
      </c>
      <c r="D101" s="982">
        <f>SUM(D81+D100)</f>
        <v>0</v>
      </c>
      <c r="E101" s="983" t="e">
        <f t="shared" si="16"/>
        <v>#DIV/0!</v>
      </c>
      <c r="F101" s="982">
        <f>SUM(F81+F100)</f>
        <v>19676</v>
      </c>
      <c r="G101" s="982">
        <f>SUM(G81+G100)</f>
        <v>8338</v>
      </c>
      <c r="H101" s="983">
        <f t="shared" si="12"/>
        <v>42.376499288473269</v>
      </c>
      <c r="I101" s="390">
        <f>C101+F101</f>
        <v>19676</v>
      </c>
      <c r="J101" s="390">
        <f>D101+G101</f>
        <v>8338</v>
      </c>
      <c r="K101" s="983">
        <f t="shared" si="15"/>
        <v>42.376499288473269</v>
      </c>
    </row>
    <row r="102" spans="1:11" ht="18.75" customHeight="1">
      <c r="A102" s="1448" t="s">
        <v>4018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</row>
    <row r="103" spans="1:11" ht="28.5" customHeight="1">
      <c r="A103" s="1448" t="s">
        <v>4067</v>
      </c>
      <c r="B103" s="1448"/>
      <c r="C103" s="1448"/>
      <c r="D103" s="1448"/>
      <c r="E103" s="1448"/>
      <c r="F103" s="1448"/>
      <c r="G103" s="1448"/>
      <c r="H103" s="1448"/>
      <c r="I103" s="1448"/>
      <c r="J103" s="1448"/>
    </row>
    <row r="104" spans="1:11" ht="15">
      <c r="A104" s="6"/>
      <c r="B104" s="392"/>
      <c r="C104" s="392"/>
      <c r="D104" s="392"/>
      <c r="E104" s="392"/>
      <c r="F104" s="20"/>
      <c r="G104" s="20"/>
      <c r="H104" s="20"/>
      <c r="I104" s="17"/>
      <c r="J104" s="20"/>
    </row>
  </sheetData>
  <mergeCells count="9">
    <mergeCell ref="A103:J103"/>
    <mergeCell ref="A7:A8"/>
    <mergeCell ref="B7:B8"/>
    <mergeCell ref="I7:K7"/>
    <mergeCell ref="C2:D2"/>
    <mergeCell ref="A81:B81"/>
    <mergeCell ref="C7:E7"/>
    <mergeCell ref="F7:H7"/>
    <mergeCell ref="A102:J102"/>
  </mergeCells>
  <phoneticPr fontId="44" type="noConversion"/>
  <pageMargins left="0.23999999999999996" right="0.23999999999999996" top="0.35" bottom="0.35" header="0.31" footer="0.31"/>
  <pageSetup paperSize="9" scale="68" orientation="portrait" r:id="rId1"/>
  <headerFooter>
    <oddHeader>&amp;R1[Page]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08"/>
  <sheetViews>
    <sheetView topLeftCell="A82" zoomScaleSheetLayoutView="100" workbookViewId="0">
      <selection activeCell="M55" sqref="M55"/>
    </sheetView>
  </sheetViews>
  <sheetFormatPr defaultRowHeight="12.75"/>
  <cols>
    <col min="1" max="1" width="12.7109375" style="11" customWidth="1"/>
    <col min="2" max="2" width="40.5703125" style="11" customWidth="1"/>
    <col min="3" max="4" width="8.7109375" style="11" customWidth="1"/>
    <col min="5" max="5" width="9.140625" style="11"/>
    <col min="6" max="7" width="8.7109375" style="11" customWidth="1"/>
    <col min="8" max="8" width="9.140625" style="11"/>
    <col min="9" max="9" width="9.85546875" style="11" customWidth="1"/>
    <col min="10" max="10" width="9.5703125" style="11" customWidth="1"/>
    <col min="11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</row>
    <row r="2" spans="1:1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  <c r="K2" s="117"/>
    </row>
    <row r="3" spans="1:11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  <c r="K3" s="117"/>
    </row>
    <row r="4" spans="1:11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  <c r="K4" s="119"/>
    </row>
    <row r="5" spans="1:11" ht="15.75">
      <c r="A5" s="114"/>
      <c r="B5" s="115" t="s">
        <v>4094</v>
      </c>
      <c r="C5" s="266" t="s">
        <v>1558</v>
      </c>
      <c r="D5" s="267"/>
      <c r="E5" s="267"/>
      <c r="F5" s="267"/>
      <c r="G5" s="267"/>
      <c r="H5" s="267"/>
      <c r="I5" s="80"/>
      <c r="J5" s="80"/>
      <c r="K5" s="119"/>
    </row>
    <row r="6" spans="1:11" ht="15.7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6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38.25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19.5" customHeight="1" thickTop="1">
      <c r="A9" s="367"/>
      <c r="B9" s="369" t="s">
        <v>1231</v>
      </c>
      <c r="C9" s="1491"/>
      <c r="D9" s="1491"/>
      <c r="E9" s="1491"/>
      <c r="F9" s="1491"/>
      <c r="G9" s="1491"/>
      <c r="H9" s="1491"/>
      <c r="I9" s="1491"/>
      <c r="J9" s="1491"/>
      <c r="K9" s="1492"/>
    </row>
    <row r="10" spans="1:11" ht="13.5" customHeight="1">
      <c r="A10" s="49"/>
      <c r="B10" s="50"/>
      <c r="C10" s="290"/>
      <c r="D10" s="290"/>
      <c r="E10" s="290"/>
      <c r="F10" s="290"/>
      <c r="G10" s="290"/>
      <c r="H10" s="290"/>
      <c r="I10" s="173"/>
      <c r="J10" s="173"/>
      <c r="K10" s="282"/>
    </row>
    <row r="11" spans="1:11" ht="18" customHeight="1">
      <c r="A11" s="49"/>
      <c r="B11" s="50"/>
      <c r="C11" s="290"/>
      <c r="D11" s="290"/>
      <c r="E11" s="290"/>
      <c r="F11" s="290"/>
      <c r="G11" s="290"/>
      <c r="H11" s="290"/>
      <c r="I11" s="173"/>
      <c r="J11" s="173"/>
      <c r="K11" s="282"/>
    </row>
    <row r="12" spans="1:11" ht="31.5" customHeight="1">
      <c r="A12" s="49"/>
      <c r="B12" s="396" t="s">
        <v>4477</v>
      </c>
      <c r="C12" s="290"/>
      <c r="D12" s="290"/>
      <c r="E12" s="290"/>
      <c r="F12" s="290"/>
      <c r="G12" s="290"/>
      <c r="H12" s="290"/>
      <c r="I12" s="173"/>
      <c r="J12" s="173"/>
      <c r="K12" s="282"/>
    </row>
    <row r="13" spans="1:11">
      <c r="A13" s="49" t="s">
        <v>4068</v>
      </c>
      <c r="B13" s="50" t="s">
        <v>4069</v>
      </c>
      <c r="C13" s="272">
        <v>1</v>
      </c>
      <c r="D13" s="272"/>
      <c r="E13" s="271">
        <f>SUM(D13/C13*100)</f>
        <v>0</v>
      </c>
      <c r="F13" s="272">
        <v>4</v>
      </c>
      <c r="G13" s="272">
        <v>3</v>
      </c>
      <c r="H13" s="271">
        <f>SUM(G13/F13*100)</f>
        <v>75</v>
      </c>
      <c r="I13" s="173">
        <f t="shared" ref="I13" si="0">C13+F13</f>
        <v>5</v>
      </c>
      <c r="J13" s="173">
        <f t="shared" ref="J13" si="1">D13+G13</f>
        <v>3</v>
      </c>
      <c r="K13" s="273">
        <f>SUM(J13/I13*100)</f>
        <v>60</v>
      </c>
    </row>
    <row r="14" spans="1:11">
      <c r="A14" s="49" t="s">
        <v>4070</v>
      </c>
      <c r="B14" s="817" t="s">
        <v>4071</v>
      </c>
      <c r="C14" s="270"/>
      <c r="D14" s="270"/>
      <c r="E14" s="271" t="e">
        <f t="shared" ref="E14:E100" si="2">SUM(D14/C14*100)</f>
        <v>#DIV/0!</v>
      </c>
      <c r="F14" s="272"/>
      <c r="G14" s="272"/>
      <c r="H14" s="271" t="e">
        <f t="shared" ref="H14:H89" si="3">SUM(G14/F14*100)</f>
        <v>#DIV/0!</v>
      </c>
      <c r="I14" s="1137">
        <f t="shared" ref="I14:I58" si="4">C14+F14</f>
        <v>0</v>
      </c>
      <c r="J14" s="1137">
        <f t="shared" ref="J14:J58" si="5">D14+G14</f>
        <v>0</v>
      </c>
      <c r="K14" s="273" t="e">
        <f t="shared" ref="K14:K58" si="6">SUM(J14/I14*100)</f>
        <v>#DIV/0!</v>
      </c>
    </row>
    <row r="15" spans="1:11" ht="25.5">
      <c r="A15" s="49" t="s">
        <v>4072</v>
      </c>
      <c r="B15" s="817" t="s">
        <v>1423</v>
      </c>
      <c r="C15" s="270"/>
      <c r="D15" s="270"/>
      <c r="E15" s="271" t="e">
        <f t="shared" si="2"/>
        <v>#DIV/0!</v>
      </c>
      <c r="F15" s="272"/>
      <c r="G15" s="272"/>
      <c r="H15" s="271" t="e">
        <f t="shared" si="3"/>
        <v>#DIV/0!</v>
      </c>
      <c r="I15" s="1137">
        <f t="shared" si="4"/>
        <v>0</v>
      </c>
      <c r="J15" s="1137">
        <f t="shared" si="5"/>
        <v>0</v>
      </c>
      <c r="K15" s="273" t="e">
        <f t="shared" si="6"/>
        <v>#DIV/0!</v>
      </c>
    </row>
    <row r="16" spans="1:11" ht="25.5">
      <c r="A16" s="49" t="s">
        <v>4073</v>
      </c>
      <c r="B16" s="817" t="s">
        <v>4074</v>
      </c>
      <c r="C16" s="272"/>
      <c r="D16" s="272"/>
      <c r="E16" s="271" t="e">
        <f t="shared" si="2"/>
        <v>#DIV/0!</v>
      </c>
      <c r="F16" s="272">
        <v>354</v>
      </c>
      <c r="G16" s="272">
        <v>140</v>
      </c>
      <c r="H16" s="271">
        <f t="shared" si="3"/>
        <v>39.548022598870055</v>
      </c>
      <c r="I16" s="1137">
        <f t="shared" si="4"/>
        <v>354</v>
      </c>
      <c r="J16" s="1137">
        <f t="shared" si="5"/>
        <v>140</v>
      </c>
      <c r="K16" s="273">
        <f t="shared" si="6"/>
        <v>39.548022598870055</v>
      </c>
    </row>
    <row r="17" spans="1:11" ht="25.5">
      <c r="A17" s="49" t="s">
        <v>2707</v>
      </c>
      <c r="B17" s="50" t="s">
        <v>4075</v>
      </c>
      <c r="C17" s="272"/>
      <c r="D17" s="272"/>
      <c r="E17" s="271" t="e">
        <f t="shared" si="2"/>
        <v>#DIV/0!</v>
      </c>
      <c r="F17" s="272">
        <v>379</v>
      </c>
      <c r="G17" s="272">
        <v>148</v>
      </c>
      <c r="H17" s="271">
        <f t="shared" si="3"/>
        <v>39.050131926121374</v>
      </c>
      <c r="I17" s="1137">
        <f t="shared" si="4"/>
        <v>379</v>
      </c>
      <c r="J17" s="1137">
        <f t="shared" si="5"/>
        <v>148</v>
      </c>
      <c r="K17" s="273">
        <f t="shared" si="6"/>
        <v>39.050131926121374</v>
      </c>
    </row>
    <row r="18" spans="1:11" ht="25.5">
      <c r="A18" s="49" t="s">
        <v>2716</v>
      </c>
      <c r="B18" s="50" t="s">
        <v>4076</v>
      </c>
      <c r="C18" s="272">
        <v>40</v>
      </c>
      <c r="D18" s="272">
        <v>16</v>
      </c>
      <c r="E18" s="271">
        <f t="shared" si="2"/>
        <v>40</v>
      </c>
      <c r="F18" s="272">
        <v>13</v>
      </c>
      <c r="G18" s="272">
        <v>4</v>
      </c>
      <c r="H18" s="271">
        <f t="shared" si="3"/>
        <v>30.76923076923077</v>
      </c>
      <c r="I18" s="1137">
        <f t="shared" si="4"/>
        <v>53</v>
      </c>
      <c r="J18" s="1137">
        <f t="shared" si="5"/>
        <v>20</v>
      </c>
      <c r="K18" s="273">
        <f t="shared" si="6"/>
        <v>37.735849056603776</v>
      </c>
    </row>
    <row r="19" spans="1:11" ht="25.5">
      <c r="A19" s="49" t="s">
        <v>4066</v>
      </c>
      <c r="B19" s="50" t="s">
        <v>4077</v>
      </c>
      <c r="C19" s="272">
        <v>43</v>
      </c>
      <c r="D19" s="272">
        <v>13</v>
      </c>
      <c r="E19" s="271">
        <f t="shared" si="2"/>
        <v>30.232558139534881</v>
      </c>
      <c r="F19" s="272">
        <v>8</v>
      </c>
      <c r="G19" s="272">
        <v>1</v>
      </c>
      <c r="H19" s="271">
        <f t="shared" si="3"/>
        <v>12.5</v>
      </c>
      <c r="I19" s="1137">
        <f t="shared" si="4"/>
        <v>51</v>
      </c>
      <c r="J19" s="1137">
        <f t="shared" si="5"/>
        <v>14</v>
      </c>
      <c r="K19" s="273">
        <f t="shared" si="6"/>
        <v>27.450980392156865</v>
      </c>
    </row>
    <row r="20" spans="1:11" ht="25.5">
      <c r="A20" s="49" t="s">
        <v>2720</v>
      </c>
      <c r="B20" s="50" t="s">
        <v>2721</v>
      </c>
      <c r="C20" s="272">
        <v>425</v>
      </c>
      <c r="D20" s="272">
        <v>153</v>
      </c>
      <c r="E20" s="271">
        <f t="shared" si="2"/>
        <v>36</v>
      </c>
      <c r="F20" s="272">
        <v>5899</v>
      </c>
      <c r="G20" s="272">
        <v>1227</v>
      </c>
      <c r="H20" s="271">
        <f t="shared" si="3"/>
        <v>20.800135616206138</v>
      </c>
      <c r="I20" s="1137">
        <f t="shared" si="4"/>
        <v>6324</v>
      </c>
      <c r="J20" s="1137">
        <f t="shared" si="5"/>
        <v>1380</v>
      </c>
      <c r="K20" s="273">
        <f t="shared" si="6"/>
        <v>21.821631878557877</v>
      </c>
    </row>
    <row r="21" spans="1:11" ht="25.5">
      <c r="A21" s="49" t="s">
        <v>2722</v>
      </c>
      <c r="B21" s="817" t="s">
        <v>2723</v>
      </c>
      <c r="C21" s="272">
        <v>856</v>
      </c>
      <c r="D21" s="272">
        <v>263</v>
      </c>
      <c r="E21" s="271">
        <f t="shared" si="2"/>
        <v>30.724299065420563</v>
      </c>
      <c r="F21" s="272">
        <v>8423</v>
      </c>
      <c r="G21" s="272">
        <v>1846</v>
      </c>
      <c r="H21" s="271">
        <f t="shared" si="3"/>
        <v>21.916181882939568</v>
      </c>
      <c r="I21" s="1137">
        <f t="shared" si="4"/>
        <v>9279</v>
      </c>
      <c r="J21" s="1137">
        <f t="shared" si="5"/>
        <v>2109</v>
      </c>
      <c r="K21" s="273">
        <f t="shared" si="6"/>
        <v>22.728742321370838</v>
      </c>
    </row>
    <row r="22" spans="1:11">
      <c r="A22" s="49" t="s">
        <v>6004</v>
      </c>
      <c r="B22" s="50" t="s">
        <v>6005</v>
      </c>
      <c r="C22" s="272">
        <v>801</v>
      </c>
      <c r="D22" s="272">
        <v>68</v>
      </c>
      <c r="E22" s="271">
        <f t="shared" si="2"/>
        <v>8.489388264669163</v>
      </c>
      <c r="F22" s="109">
        <v>1195</v>
      </c>
      <c r="G22" s="109">
        <v>286</v>
      </c>
      <c r="H22" s="271">
        <f t="shared" si="3"/>
        <v>23.93305439330544</v>
      </c>
      <c r="I22" s="1137">
        <f t="shared" si="4"/>
        <v>1996</v>
      </c>
      <c r="J22" s="1137">
        <f t="shared" si="5"/>
        <v>354</v>
      </c>
      <c r="K22" s="273">
        <f t="shared" si="6"/>
        <v>17.735470941883769</v>
      </c>
    </row>
    <row r="23" spans="1:11">
      <c r="A23" s="49" t="s">
        <v>6006</v>
      </c>
      <c r="B23" s="817" t="s">
        <v>4078</v>
      </c>
      <c r="C23" s="272">
        <v>56</v>
      </c>
      <c r="D23" s="272">
        <v>16</v>
      </c>
      <c r="E23" s="271">
        <f t="shared" si="2"/>
        <v>28.571428571428569</v>
      </c>
      <c r="F23" s="109">
        <v>315</v>
      </c>
      <c r="G23" s="109">
        <v>60</v>
      </c>
      <c r="H23" s="271">
        <f t="shared" si="3"/>
        <v>19.047619047619047</v>
      </c>
      <c r="I23" s="1137">
        <f t="shared" si="4"/>
        <v>371</v>
      </c>
      <c r="J23" s="1137">
        <f t="shared" si="5"/>
        <v>76</v>
      </c>
      <c r="K23" s="273">
        <f t="shared" si="6"/>
        <v>20.485175202156334</v>
      </c>
    </row>
    <row r="24" spans="1:11" ht="25.5">
      <c r="A24" s="49" t="s">
        <v>4433</v>
      </c>
      <c r="B24" s="50" t="s">
        <v>4079</v>
      </c>
      <c r="C24" s="272">
        <v>1</v>
      </c>
      <c r="D24" s="272"/>
      <c r="E24" s="271">
        <f t="shared" si="2"/>
        <v>0</v>
      </c>
      <c r="F24" s="272">
        <v>1</v>
      </c>
      <c r="G24" s="272">
        <v>2</v>
      </c>
      <c r="H24" s="271">
        <f t="shared" si="3"/>
        <v>200</v>
      </c>
      <c r="I24" s="1137">
        <f t="shared" si="4"/>
        <v>2</v>
      </c>
      <c r="J24" s="1137">
        <f t="shared" si="5"/>
        <v>2</v>
      </c>
      <c r="K24" s="273">
        <f t="shared" si="6"/>
        <v>100</v>
      </c>
    </row>
    <row r="25" spans="1:11" ht="25.5">
      <c r="A25" s="49" t="s">
        <v>2718</v>
      </c>
      <c r="B25" s="50" t="s">
        <v>4080</v>
      </c>
      <c r="C25" s="272">
        <v>267</v>
      </c>
      <c r="D25" s="272">
        <v>119</v>
      </c>
      <c r="E25" s="271">
        <f t="shared" si="2"/>
        <v>44.569288389513105</v>
      </c>
      <c r="F25" s="109">
        <v>383</v>
      </c>
      <c r="G25" s="109">
        <v>165</v>
      </c>
      <c r="H25" s="271">
        <f t="shared" si="3"/>
        <v>43.080939947780678</v>
      </c>
      <c r="I25" s="1137">
        <f t="shared" si="4"/>
        <v>650</v>
      </c>
      <c r="J25" s="1137">
        <f t="shared" si="5"/>
        <v>284</v>
      </c>
      <c r="K25" s="273">
        <f t="shared" si="6"/>
        <v>43.692307692307693</v>
      </c>
    </row>
    <row r="26" spans="1:11" ht="25.5">
      <c r="A26" s="404" t="s">
        <v>4439</v>
      </c>
      <c r="B26" s="817" t="s">
        <v>4081</v>
      </c>
      <c r="C26" s="109">
        <v>100</v>
      </c>
      <c r="D26" s="109">
        <v>27</v>
      </c>
      <c r="E26" s="271">
        <f t="shared" si="2"/>
        <v>27</v>
      </c>
      <c r="F26" s="109">
        <v>8090</v>
      </c>
      <c r="G26" s="109">
        <v>1469</v>
      </c>
      <c r="H26" s="271">
        <f t="shared" si="3"/>
        <v>18.158220024721881</v>
      </c>
      <c r="I26" s="1137">
        <f t="shared" si="4"/>
        <v>8190</v>
      </c>
      <c r="J26" s="1137">
        <f t="shared" si="5"/>
        <v>1496</v>
      </c>
      <c r="K26" s="273">
        <f t="shared" si="6"/>
        <v>18.266178266178265</v>
      </c>
    </row>
    <row r="27" spans="1:11" ht="25.5">
      <c r="A27" s="404" t="s">
        <v>4441</v>
      </c>
      <c r="B27" s="817" t="s">
        <v>4442</v>
      </c>
      <c r="C27" s="109">
        <v>343</v>
      </c>
      <c r="D27" s="109">
        <v>101</v>
      </c>
      <c r="E27" s="271">
        <f t="shared" si="2"/>
        <v>29.44606413994169</v>
      </c>
      <c r="F27" s="185">
        <v>7903</v>
      </c>
      <c r="G27" s="185">
        <v>1006</v>
      </c>
      <c r="H27" s="271">
        <f t="shared" si="3"/>
        <v>12.72934328735923</v>
      </c>
      <c r="I27" s="1137">
        <f t="shared" si="4"/>
        <v>8246</v>
      </c>
      <c r="J27" s="1137">
        <f t="shared" si="5"/>
        <v>1107</v>
      </c>
      <c r="K27" s="273">
        <f t="shared" si="6"/>
        <v>13.424690759155954</v>
      </c>
    </row>
    <row r="28" spans="1:11" ht="25.5">
      <c r="A28" s="404" t="s">
        <v>4443</v>
      </c>
      <c r="B28" s="817" t="s">
        <v>4444</v>
      </c>
      <c r="C28" s="109">
        <v>8</v>
      </c>
      <c r="D28" s="109">
        <v>4</v>
      </c>
      <c r="E28" s="271">
        <f t="shared" si="2"/>
        <v>50</v>
      </c>
      <c r="F28" s="185">
        <v>354</v>
      </c>
      <c r="G28" s="185">
        <v>77</v>
      </c>
      <c r="H28" s="271">
        <f t="shared" si="3"/>
        <v>21.751412429378529</v>
      </c>
      <c r="I28" s="1137">
        <f t="shared" si="4"/>
        <v>362</v>
      </c>
      <c r="J28" s="1137">
        <f t="shared" si="5"/>
        <v>81</v>
      </c>
      <c r="K28" s="273">
        <f t="shared" si="6"/>
        <v>22.375690607734807</v>
      </c>
    </row>
    <row r="29" spans="1:11" ht="25.5">
      <c r="A29" s="404" t="s">
        <v>2724</v>
      </c>
      <c r="B29" s="817" t="s">
        <v>4082</v>
      </c>
      <c r="C29" s="109">
        <v>675</v>
      </c>
      <c r="D29" s="109">
        <v>210</v>
      </c>
      <c r="E29" s="271">
        <f t="shared" si="2"/>
        <v>31.111111111111111</v>
      </c>
      <c r="F29" s="185">
        <v>6480</v>
      </c>
      <c r="G29" s="185">
        <v>1354</v>
      </c>
      <c r="H29" s="271">
        <f t="shared" si="3"/>
        <v>20.895061728395063</v>
      </c>
      <c r="I29" s="1137">
        <f t="shared" si="4"/>
        <v>7155</v>
      </c>
      <c r="J29" s="1137">
        <f t="shared" si="5"/>
        <v>1564</v>
      </c>
      <c r="K29" s="273">
        <f t="shared" si="6"/>
        <v>21.858839972047519</v>
      </c>
    </row>
    <row r="30" spans="1:11" ht="25.5">
      <c r="A30" s="404" t="s">
        <v>4445</v>
      </c>
      <c r="B30" s="817" t="s">
        <v>4083</v>
      </c>
      <c r="C30" s="272">
        <v>30</v>
      </c>
      <c r="D30" s="272">
        <v>10</v>
      </c>
      <c r="E30" s="271">
        <f t="shared" si="2"/>
        <v>33.333333333333329</v>
      </c>
      <c r="F30" s="185">
        <v>6335</v>
      </c>
      <c r="G30" s="185">
        <v>1021</v>
      </c>
      <c r="H30" s="271">
        <f t="shared" si="3"/>
        <v>16.116811365430152</v>
      </c>
      <c r="I30" s="1137">
        <f t="shared" si="4"/>
        <v>6365</v>
      </c>
      <c r="J30" s="1137">
        <f t="shared" si="5"/>
        <v>1031</v>
      </c>
      <c r="K30" s="273">
        <f t="shared" si="6"/>
        <v>16.197957580518459</v>
      </c>
    </row>
    <row r="31" spans="1:11" ht="25.5">
      <c r="A31" s="404" t="s">
        <v>4552</v>
      </c>
      <c r="B31" s="817" t="s">
        <v>4084</v>
      </c>
      <c r="C31" s="109">
        <v>97</v>
      </c>
      <c r="D31" s="109">
        <v>21</v>
      </c>
      <c r="E31" s="271">
        <f t="shared" si="2"/>
        <v>21.649484536082475</v>
      </c>
      <c r="F31" s="185">
        <v>4604</v>
      </c>
      <c r="G31" s="185">
        <v>509</v>
      </c>
      <c r="H31" s="271">
        <f t="shared" si="3"/>
        <v>11.055603822762814</v>
      </c>
      <c r="I31" s="1137">
        <f t="shared" si="4"/>
        <v>4701</v>
      </c>
      <c r="J31" s="1137">
        <f t="shared" si="5"/>
        <v>530</v>
      </c>
      <c r="K31" s="273">
        <f t="shared" si="6"/>
        <v>11.274196979366092</v>
      </c>
    </row>
    <row r="32" spans="1:11">
      <c r="A32" s="404">
        <v>1111</v>
      </c>
      <c r="B32" s="817" t="s">
        <v>2729</v>
      </c>
      <c r="C32" s="109">
        <v>322</v>
      </c>
      <c r="D32" s="109">
        <v>85</v>
      </c>
      <c r="E32" s="271">
        <f t="shared" si="2"/>
        <v>26.397515527950311</v>
      </c>
      <c r="F32" s="185">
        <v>1274</v>
      </c>
      <c r="G32" s="185">
        <v>130</v>
      </c>
      <c r="H32" s="271">
        <f t="shared" si="3"/>
        <v>10.204081632653061</v>
      </c>
      <c r="I32" s="1137">
        <f t="shared" si="4"/>
        <v>1596</v>
      </c>
      <c r="J32" s="1137">
        <f t="shared" si="5"/>
        <v>215</v>
      </c>
      <c r="K32" s="273">
        <f t="shared" si="6"/>
        <v>13.471177944862156</v>
      </c>
    </row>
    <row r="33" spans="1:11">
      <c r="A33" s="404">
        <v>260001</v>
      </c>
      <c r="B33" s="817" t="s">
        <v>4085</v>
      </c>
      <c r="C33" s="272"/>
      <c r="D33" s="272"/>
      <c r="E33" s="271" t="e">
        <f t="shared" si="2"/>
        <v>#DIV/0!</v>
      </c>
      <c r="F33" s="185"/>
      <c r="G33" s="185"/>
      <c r="H33" s="271" t="e">
        <f t="shared" si="3"/>
        <v>#DIV/0!</v>
      </c>
      <c r="I33" s="1137">
        <f t="shared" si="4"/>
        <v>0</v>
      </c>
      <c r="J33" s="1137">
        <f t="shared" si="5"/>
        <v>0</v>
      </c>
      <c r="K33" s="273" t="e">
        <f t="shared" si="6"/>
        <v>#DIV/0!</v>
      </c>
    </row>
    <row r="34" spans="1:11">
      <c r="A34" s="404">
        <v>260009</v>
      </c>
      <c r="B34" s="817" t="s">
        <v>4086</v>
      </c>
      <c r="C34" s="272">
        <v>1</v>
      </c>
      <c r="D34" s="272"/>
      <c r="E34" s="271">
        <f t="shared" si="2"/>
        <v>0</v>
      </c>
      <c r="F34" s="185"/>
      <c r="G34" s="185"/>
      <c r="H34" s="271" t="e">
        <f t="shared" si="3"/>
        <v>#DIV/0!</v>
      </c>
      <c r="I34" s="1137">
        <f t="shared" si="4"/>
        <v>1</v>
      </c>
      <c r="J34" s="1137">
        <f t="shared" si="5"/>
        <v>0</v>
      </c>
      <c r="K34" s="273">
        <f t="shared" si="6"/>
        <v>0</v>
      </c>
    </row>
    <row r="35" spans="1:11" ht="25.5">
      <c r="A35" s="404">
        <v>260076</v>
      </c>
      <c r="B35" s="817" t="s">
        <v>4087</v>
      </c>
      <c r="C35" s="272">
        <v>65</v>
      </c>
      <c r="D35" s="272">
        <v>30</v>
      </c>
      <c r="E35" s="271">
        <f t="shared" si="2"/>
        <v>46.153846153846153</v>
      </c>
      <c r="F35" s="185">
        <v>128</v>
      </c>
      <c r="G35" s="185">
        <v>99</v>
      </c>
      <c r="H35" s="271">
        <f t="shared" si="3"/>
        <v>77.34375</v>
      </c>
      <c r="I35" s="1137">
        <f t="shared" si="4"/>
        <v>193</v>
      </c>
      <c r="J35" s="1137">
        <f t="shared" si="5"/>
        <v>129</v>
      </c>
      <c r="K35" s="273">
        <f t="shared" si="6"/>
        <v>66.839378238341979</v>
      </c>
    </row>
    <row r="36" spans="1:11">
      <c r="A36" s="404" t="s">
        <v>6020</v>
      </c>
      <c r="B36" s="817" t="s">
        <v>6021</v>
      </c>
      <c r="C36" s="272"/>
      <c r="D36" s="272"/>
      <c r="E36" s="271" t="e">
        <f t="shared" si="2"/>
        <v>#DIV/0!</v>
      </c>
      <c r="F36" s="185">
        <v>60</v>
      </c>
      <c r="G36" s="185">
        <v>12</v>
      </c>
      <c r="H36" s="271">
        <f t="shared" si="3"/>
        <v>20</v>
      </c>
      <c r="I36" s="1137">
        <f t="shared" si="4"/>
        <v>60</v>
      </c>
      <c r="J36" s="1137">
        <f t="shared" si="5"/>
        <v>12</v>
      </c>
      <c r="K36" s="273">
        <f t="shared" si="6"/>
        <v>20</v>
      </c>
    </row>
    <row r="37" spans="1:11">
      <c r="A37" s="404" t="s">
        <v>6022</v>
      </c>
      <c r="B37" s="817" t="s">
        <v>6023</v>
      </c>
      <c r="C37" s="272"/>
      <c r="D37" s="272"/>
      <c r="E37" s="271" t="e">
        <f t="shared" si="2"/>
        <v>#DIV/0!</v>
      </c>
      <c r="F37" s="185">
        <v>254</v>
      </c>
      <c r="G37" s="185">
        <v>85</v>
      </c>
      <c r="H37" s="271">
        <f t="shared" si="3"/>
        <v>33.464566929133859</v>
      </c>
      <c r="I37" s="1137">
        <f t="shared" si="4"/>
        <v>254</v>
      </c>
      <c r="J37" s="1137">
        <f t="shared" si="5"/>
        <v>85</v>
      </c>
      <c r="K37" s="273">
        <f t="shared" si="6"/>
        <v>33.464566929133859</v>
      </c>
    </row>
    <row r="38" spans="1:11" ht="25.5">
      <c r="A38" s="404" t="s">
        <v>4430</v>
      </c>
      <c r="B38" s="817" t="s">
        <v>4090</v>
      </c>
      <c r="C38" s="272"/>
      <c r="D38" s="272"/>
      <c r="E38" s="271" t="e">
        <f t="shared" si="2"/>
        <v>#DIV/0!</v>
      </c>
      <c r="F38" s="185">
        <v>266</v>
      </c>
      <c r="G38" s="185">
        <v>58</v>
      </c>
      <c r="H38" s="271">
        <f t="shared" si="3"/>
        <v>21.804511278195488</v>
      </c>
      <c r="I38" s="1137">
        <f t="shared" si="4"/>
        <v>266</v>
      </c>
      <c r="J38" s="1137">
        <f t="shared" si="5"/>
        <v>58</v>
      </c>
      <c r="K38" s="273">
        <f t="shared" si="6"/>
        <v>21.804511278195488</v>
      </c>
    </row>
    <row r="39" spans="1:11">
      <c r="A39" s="404" t="s">
        <v>4091</v>
      </c>
      <c r="B39" s="817" t="s">
        <v>4092</v>
      </c>
      <c r="C39" s="272"/>
      <c r="D39" s="272"/>
      <c r="E39" s="271" t="e">
        <f t="shared" si="2"/>
        <v>#DIV/0!</v>
      </c>
      <c r="F39" s="185">
        <v>78</v>
      </c>
      <c r="G39" s="185">
        <v>1</v>
      </c>
      <c r="H39" s="271">
        <f t="shared" si="3"/>
        <v>1.2820512820512819</v>
      </c>
      <c r="I39" s="1137">
        <f t="shared" si="4"/>
        <v>78</v>
      </c>
      <c r="J39" s="1137">
        <f t="shared" si="5"/>
        <v>1</v>
      </c>
      <c r="K39" s="273">
        <f t="shared" si="6"/>
        <v>1.2820512820512819</v>
      </c>
    </row>
    <row r="40" spans="1:11" ht="25.5">
      <c r="A40" s="404" t="s">
        <v>4449</v>
      </c>
      <c r="B40" s="817" t="s">
        <v>2309</v>
      </c>
      <c r="C40" s="109">
        <v>10</v>
      </c>
      <c r="D40" s="109">
        <v>3</v>
      </c>
      <c r="E40" s="271">
        <f t="shared" si="2"/>
        <v>30</v>
      </c>
      <c r="F40" s="185">
        <v>1636</v>
      </c>
      <c r="G40" s="185">
        <v>197</v>
      </c>
      <c r="H40" s="271">
        <f t="shared" si="3"/>
        <v>12.04156479217604</v>
      </c>
      <c r="I40" s="1137">
        <f t="shared" si="4"/>
        <v>1646</v>
      </c>
      <c r="J40" s="1137">
        <f t="shared" si="5"/>
        <v>200</v>
      </c>
      <c r="K40" s="273">
        <f t="shared" si="6"/>
        <v>12.150668286755771</v>
      </c>
    </row>
    <row r="41" spans="1:11" ht="25.5">
      <c r="A41" s="404" t="s">
        <v>2726</v>
      </c>
      <c r="B41" s="817" t="s">
        <v>2310</v>
      </c>
      <c r="C41" s="272">
        <v>7</v>
      </c>
      <c r="D41" s="272">
        <v>2</v>
      </c>
      <c r="E41" s="271">
        <f t="shared" si="2"/>
        <v>28.571428571428569</v>
      </c>
      <c r="F41" s="185">
        <v>427</v>
      </c>
      <c r="G41" s="185">
        <v>137</v>
      </c>
      <c r="H41" s="271">
        <f t="shared" si="3"/>
        <v>32.084309133489462</v>
      </c>
      <c r="I41" s="1137">
        <f t="shared" si="4"/>
        <v>434</v>
      </c>
      <c r="J41" s="1137">
        <f t="shared" si="5"/>
        <v>139</v>
      </c>
      <c r="K41" s="273">
        <f t="shared" si="6"/>
        <v>32.027649769585253</v>
      </c>
    </row>
    <row r="42" spans="1:11">
      <c r="A42" s="404" t="s">
        <v>4551</v>
      </c>
      <c r="B42" s="817" t="s">
        <v>2311</v>
      </c>
      <c r="C42" s="272"/>
      <c r="D42" s="272"/>
      <c r="E42" s="271" t="e">
        <f t="shared" si="2"/>
        <v>#DIV/0!</v>
      </c>
      <c r="F42" s="185">
        <v>291</v>
      </c>
      <c r="G42" s="185">
        <v>1</v>
      </c>
      <c r="H42" s="271">
        <f t="shared" si="3"/>
        <v>0.3436426116838488</v>
      </c>
      <c r="I42" s="1137">
        <f t="shared" si="4"/>
        <v>291</v>
      </c>
      <c r="J42" s="1137">
        <f t="shared" si="5"/>
        <v>1</v>
      </c>
      <c r="K42" s="273">
        <f t="shared" si="6"/>
        <v>0.3436426116838488</v>
      </c>
    </row>
    <row r="43" spans="1:11">
      <c r="A43" s="404" t="s">
        <v>2312</v>
      </c>
      <c r="B43" s="817" t="s">
        <v>2313</v>
      </c>
      <c r="C43" s="272"/>
      <c r="D43" s="272"/>
      <c r="E43" s="271" t="e">
        <f t="shared" si="2"/>
        <v>#DIV/0!</v>
      </c>
      <c r="F43" s="185">
        <v>11</v>
      </c>
      <c r="G43" s="185"/>
      <c r="H43" s="271">
        <f t="shared" si="3"/>
        <v>0</v>
      </c>
      <c r="I43" s="1137">
        <f t="shared" si="4"/>
        <v>11</v>
      </c>
      <c r="J43" s="1137">
        <f t="shared" si="5"/>
        <v>0</v>
      </c>
      <c r="K43" s="273">
        <f t="shared" si="6"/>
        <v>0</v>
      </c>
    </row>
    <row r="44" spans="1:11" ht="38.25">
      <c r="A44" s="404" t="s">
        <v>2314</v>
      </c>
      <c r="B44" s="817" t="s">
        <v>2315</v>
      </c>
      <c r="C44" s="272">
        <v>1</v>
      </c>
      <c r="D44" s="272"/>
      <c r="E44" s="271">
        <f t="shared" si="2"/>
        <v>0</v>
      </c>
      <c r="F44" s="185">
        <v>1</v>
      </c>
      <c r="G44" s="185"/>
      <c r="H44" s="271">
        <f t="shared" si="3"/>
        <v>0</v>
      </c>
      <c r="I44" s="1137">
        <f t="shared" si="4"/>
        <v>2</v>
      </c>
      <c r="J44" s="1137">
        <f t="shared" si="5"/>
        <v>0</v>
      </c>
      <c r="K44" s="273">
        <f t="shared" si="6"/>
        <v>0</v>
      </c>
    </row>
    <row r="45" spans="1:11">
      <c r="A45" s="404" t="s">
        <v>6018</v>
      </c>
      <c r="B45" s="817" t="s">
        <v>6019</v>
      </c>
      <c r="C45" s="109">
        <v>73</v>
      </c>
      <c r="D45" s="109">
        <v>15</v>
      </c>
      <c r="E45" s="271">
        <f t="shared" si="2"/>
        <v>20.547945205479451</v>
      </c>
      <c r="F45" s="185">
        <v>2511</v>
      </c>
      <c r="G45" s="185">
        <v>83</v>
      </c>
      <c r="H45" s="271">
        <f t="shared" si="3"/>
        <v>3.3054559936280361</v>
      </c>
      <c r="I45" s="1137">
        <f t="shared" si="4"/>
        <v>2584</v>
      </c>
      <c r="J45" s="1137">
        <f t="shared" si="5"/>
        <v>98</v>
      </c>
      <c r="K45" s="273">
        <f t="shared" si="6"/>
        <v>3.7925696594427247</v>
      </c>
    </row>
    <row r="46" spans="1:11" ht="25.5">
      <c r="A46" s="405" t="s">
        <v>2316</v>
      </c>
      <c r="B46" s="404" t="s">
        <v>2317</v>
      </c>
      <c r="C46" s="272"/>
      <c r="D46" s="272"/>
      <c r="E46" s="271" t="e">
        <f t="shared" si="2"/>
        <v>#DIV/0!</v>
      </c>
      <c r="F46" s="185">
        <v>1</v>
      </c>
      <c r="G46" s="185">
        <v>1</v>
      </c>
      <c r="H46" s="271">
        <f t="shared" si="3"/>
        <v>100</v>
      </c>
      <c r="I46" s="1137">
        <f t="shared" si="4"/>
        <v>1</v>
      </c>
      <c r="J46" s="1137">
        <f t="shared" si="5"/>
        <v>1</v>
      </c>
      <c r="K46" s="273">
        <f t="shared" si="6"/>
        <v>100</v>
      </c>
    </row>
    <row r="47" spans="1:11" ht="25.5">
      <c r="A47" s="404" t="s">
        <v>2318</v>
      </c>
      <c r="B47" s="404" t="s">
        <v>2319</v>
      </c>
      <c r="C47" s="272"/>
      <c r="D47" s="272"/>
      <c r="E47" s="271" t="e">
        <f t="shared" si="2"/>
        <v>#DIV/0!</v>
      </c>
      <c r="F47" s="185">
        <v>1</v>
      </c>
      <c r="G47" s="185"/>
      <c r="H47" s="271">
        <f t="shared" si="3"/>
        <v>0</v>
      </c>
      <c r="I47" s="1137">
        <f t="shared" si="4"/>
        <v>1</v>
      </c>
      <c r="J47" s="1137">
        <f t="shared" si="5"/>
        <v>0</v>
      </c>
      <c r="K47" s="273">
        <f t="shared" si="6"/>
        <v>0</v>
      </c>
    </row>
    <row r="48" spans="1:11" ht="25.5">
      <c r="A48" s="109" t="s">
        <v>2458</v>
      </c>
      <c r="B48" s="109" t="s">
        <v>3051</v>
      </c>
      <c r="C48" s="272"/>
      <c r="D48" s="272"/>
      <c r="E48" s="271" t="e">
        <f t="shared" si="2"/>
        <v>#DIV/0!</v>
      </c>
      <c r="F48" s="185">
        <v>308</v>
      </c>
      <c r="G48" s="185"/>
      <c r="H48" s="271">
        <f t="shared" si="3"/>
        <v>0</v>
      </c>
      <c r="I48" s="1137">
        <f t="shared" si="4"/>
        <v>308</v>
      </c>
      <c r="J48" s="1137">
        <f t="shared" si="5"/>
        <v>0</v>
      </c>
      <c r="K48" s="273">
        <f t="shared" si="6"/>
        <v>0</v>
      </c>
    </row>
    <row r="49" spans="1:11" ht="25.5">
      <c r="A49" s="109" t="s">
        <v>4447</v>
      </c>
      <c r="B49" s="109" t="s">
        <v>3052</v>
      </c>
      <c r="C49" s="272"/>
      <c r="D49" s="272"/>
      <c r="E49" s="271" t="e">
        <f t="shared" si="2"/>
        <v>#DIV/0!</v>
      </c>
      <c r="F49" s="185">
        <v>2</v>
      </c>
      <c r="G49" s="185"/>
      <c r="H49" s="271">
        <f t="shared" si="3"/>
        <v>0</v>
      </c>
      <c r="I49" s="1137">
        <f t="shared" si="4"/>
        <v>2</v>
      </c>
      <c r="J49" s="1137">
        <f t="shared" si="5"/>
        <v>0</v>
      </c>
      <c r="K49" s="273">
        <f t="shared" si="6"/>
        <v>0</v>
      </c>
    </row>
    <row r="50" spans="1:11" ht="15">
      <c r="A50" s="383" t="s">
        <v>2433</v>
      </c>
      <c r="B50" s="284" t="s">
        <v>58</v>
      </c>
      <c r="C50" s="1135">
        <v>66</v>
      </c>
      <c r="D50" s="1135">
        <v>2</v>
      </c>
      <c r="E50" s="271">
        <f t="shared" ref="E50:E87" si="7">SUM(D50/C50*100)</f>
        <v>3.0303030303030303</v>
      </c>
      <c r="F50" s="195">
        <v>598</v>
      </c>
      <c r="G50" s="195">
        <v>19</v>
      </c>
      <c r="H50" s="271">
        <f t="shared" si="3"/>
        <v>3.1772575250836121</v>
      </c>
      <c r="I50" s="1137">
        <f t="shared" si="4"/>
        <v>664</v>
      </c>
      <c r="J50" s="1137">
        <f t="shared" si="5"/>
        <v>21</v>
      </c>
      <c r="K50" s="273">
        <f t="shared" si="6"/>
        <v>3.1626506024096384</v>
      </c>
    </row>
    <row r="51" spans="1:11" ht="15">
      <c r="A51" s="383" t="s">
        <v>4482</v>
      </c>
      <c r="B51" s="284" t="s">
        <v>4483</v>
      </c>
      <c r="C51" s="1135">
        <v>2</v>
      </c>
      <c r="D51" s="1135"/>
      <c r="E51" s="271">
        <f t="shared" si="7"/>
        <v>0</v>
      </c>
      <c r="F51" s="195">
        <v>68</v>
      </c>
      <c r="G51" s="195">
        <v>40</v>
      </c>
      <c r="H51" s="271">
        <f t="shared" si="3"/>
        <v>58.82352941176471</v>
      </c>
      <c r="I51" s="1137">
        <f t="shared" si="4"/>
        <v>70</v>
      </c>
      <c r="J51" s="1137">
        <f t="shared" si="5"/>
        <v>40</v>
      </c>
      <c r="K51" s="273">
        <f t="shared" si="6"/>
        <v>57.142857142857139</v>
      </c>
    </row>
    <row r="52" spans="1:11" ht="25.5">
      <c r="A52" s="383" t="s">
        <v>1011</v>
      </c>
      <c r="B52" s="284" t="s">
        <v>834</v>
      </c>
      <c r="C52" s="1135">
        <v>2</v>
      </c>
      <c r="D52" s="1135"/>
      <c r="E52" s="271">
        <f t="shared" si="7"/>
        <v>0</v>
      </c>
      <c r="F52" s="195">
        <v>26</v>
      </c>
      <c r="G52" s="195"/>
      <c r="H52" s="271">
        <f t="shared" si="3"/>
        <v>0</v>
      </c>
      <c r="I52" s="1137">
        <f t="shared" si="4"/>
        <v>28</v>
      </c>
      <c r="J52" s="1137">
        <f t="shared" si="5"/>
        <v>0</v>
      </c>
      <c r="K52" s="273">
        <f t="shared" si="6"/>
        <v>0</v>
      </c>
    </row>
    <row r="53" spans="1:11" ht="25.5">
      <c r="A53" s="383" t="s">
        <v>6075</v>
      </c>
      <c r="B53" s="284" t="s">
        <v>6076</v>
      </c>
      <c r="C53" s="1135">
        <v>1</v>
      </c>
      <c r="D53" s="1135"/>
      <c r="E53" s="271">
        <f t="shared" si="7"/>
        <v>0</v>
      </c>
      <c r="F53" s="195"/>
      <c r="G53" s="195"/>
      <c r="H53" s="271" t="e">
        <f t="shared" si="3"/>
        <v>#DIV/0!</v>
      </c>
      <c r="I53" s="1137">
        <f t="shared" si="4"/>
        <v>1</v>
      </c>
      <c r="J53" s="1137">
        <f t="shared" si="5"/>
        <v>0</v>
      </c>
      <c r="K53" s="273">
        <f t="shared" si="6"/>
        <v>0</v>
      </c>
    </row>
    <row r="54" spans="1:11" ht="25.5">
      <c r="A54" s="383" t="s">
        <v>4437</v>
      </c>
      <c r="B54" s="284" t="s">
        <v>6085</v>
      </c>
      <c r="C54" s="1135">
        <v>1</v>
      </c>
      <c r="D54" s="1135"/>
      <c r="E54" s="271">
        <f t="shared" si="7"/>
        <v>0</v>
      </c>
      <c r="F54" s="195"/>
      <c r="G54" s="195">
        <v>3</v>
      </c>
      <c r="H54" s="271" t="e">
        <f t="shared" si="3"/>
        <v>#DIV/0!</v>
      </c>
      <c r="I54" s="1137">
        <f t="shared" si="4"/>
        <v>1</v>
      </c>
      <c r="J54" s="1137">
        <f t="shared" si="5"/>
        <v>3</v>
      </c>
      <c r="K54" s="273">
        <f t="shared" si="6"/>
        <v>300</v>
      </c>
    </row>
    <row r="55" spans="1:11" ht="25.5">
      <c r="A55" s="383" t="s">
        <v>4717</v>
      </c>
      <c r="B55" s="275" t="s">
        <v>4952</v>
      </c>
      <c r="C55" s="1135">
        <v>704</v>
      </c>
      <c r="D55" s="1135">
        <v>280</v>
      </c>
      <c r="E55" s="271">
        <f t="shared" si="7"/>
        <v>39.772727272727273</v>
      </c>
      <c r="F55" s="195"/>
      <c r="G55" s="195">
        <v>26</v>
      </c>
      <c r="H55" s="271" t="e">
        <f t="shared" si="3"/>
        <v>#DIV/0!</v>
      </c>
      <c r="I55" s="1137">
        <f t="shared" si="4"/>
        <v>704</v>
      </c>
      <c r="J55" s="1137">
        <f t="shared" si="5"/>
        <v>306</v>
      </c>
      <c r="K55" s="273">
        <f t="shared" si="6"/>
        <v>43.465909090909086</v>
      </c>
    </row>
    <row r="56" spans="1:11" ht="25.5">
      <c r="A56" s="383" t="s">
        <v>4719</v>
      </c>
      <c r="B56" s="275" t="s">
        <v>4953</v>
      </c>
      <c r="C56" s="1135">
        <v>706</v>
      </c>
      <c r="D56" s="1135">
        <v>280</v>
      </c>
      <c r="E56" s="271">
        <f t="shared" si="7"/>
        <v>39.660056657223798</v>
      </c>
      <c r="F56" s="195"/>
      <c r="G56" s="195">
        <v>26</v>
      </c>
      <c r="H56" s="271" t="e">
        <f t="shared" si="3"/>
        <v>#DIV/0!</v>
      </c>
      <c r="I56" s="1137">
        <f t="shared" si="4"/>
        <v>706</v>
      </c>
      <c r="J56" s="1137">
        <f t="shared" si="5"/>
        <v>306</v>
      </c>
      <c r="K56" s="273">
        <f t="shared" si="6"/>
        <v>43.342776203966004</v>
      </c>
    </row>
    <row r="57" spans="1:11">
      <c r="A57" s="1140" t="s">
        <v>1031</v>
      </c>
      <c r="B57" s="1140" t="s">
        <v>6074</v>
      </c>
      <c r="C57" s="1139"/>
      <c r="D57" s="1139"/>
      <c r="E57" s="271" t="e">
        <f t="shared" si="7"/>
        <v>#DIV/0!</v>
      </c>
      <c r="F57" s="1136"/>
      <c r="G57" s="1136"/>
      <c r="H57" s="271" t="e">
        <f t="shared" ref="H57:H87" si="8">SUM(G57/F57*100)</f>
        <v>#DIV/0!</v>
      </c>
      <c r="I57" s="1137">
        <f t="shared" si="4"/>
        <v>0</v>
      </c>
      <c r="J57" s="1137">
        <f t="shared" si="5"/>
        <v>0</v>
      </c>
      <c r="K57" s="273" t="e">
        <f t="shared" si="6"/>
        <v>#DIV/0!</v>
      </c>
    </row>
    <row r="58" spans="1:11" ht="15">
      <c r="A58" s="383">
        <v>600349</v>
      </c>
      <c r="B58" s="284" t="s">
        <v>2371</v>
      </c>
      <c r="C58" s="1135"/>
      <c r="D58" s="1135"/>
      <c r="E58" s="271" t="e">
        <f t="shared" si="7"/>
        <v>#DIV/0!</v>
      </c>
      <c r="F58" s="195">
        <v>810</v>
      </c>
      <c r="G58" s="195">
        <v>120</v>
      </c>
      <c r="H58" s="271">
        <f t="shared" si="8"/>
        <v>14.814814814814813</v>
      </c>
      <c r="I58" s="1137">
        <f t="shared" si="4"/>
        <v>810</v>
      </c>
      <c r="J58" s="1137">
        <f t="shared" si="5"/>
        <v>120</v>
      </c>
      <c r="K58" s="273">
        <f t="shared" si="6"/>
        <v>14.814814814814813</v>
      </c>
    </row>
    <row r="59" spans="1:11" ht="15">
      <c r="A59" s="383" t="s">
        <v>1027</v>
      </c>
      <c r="B59" s="284" t="s">
        <v>2605</v>
      </c>
      <c r="C59" s="1135"/>
      <c r="D59" s="1135"/>
      <c r="E59" s="271" t="e">
        <f t="shared" si="7"/>
        <v>#DIV/0!</v>
      </c>
      <c r="F59" s="195">
        <v>5</v>
      </c>
      <c r="G59" s="195"/>
      <c r="H59" s="271">
        <f t="shared" si="8"/>
        <v>0</v>
      </c>
      <c r="I59" s="1137">
        <f t="shared" ref="I59:I69" si="9">C59+F59</f>
        <v>5</v>
      </c>
      <c r="J59" s="1137">
        <f t="shared" ref="J59:J69" si="10">D59+G59</f>
        <v>0</v>
      </c>
      <c r="K59" s="273">
        <f t="shared" ref="K59:K69" si="11">SUM(J59/I59*100)</f>
        <v>0</v>
      </c>
    </row>
    <row r="60" spans="1:11" ht="15">
      <c r="A60" s="383" t="s">
        <v>1029</v>
      </c>
      <c r="B60" s="284" t="s">
        <v>1030</v>
      </c>
      <c r="C60" s="1135"/>
      <c r="D60" s="1135"/>
      <c r="E60" s="271" t="e">
        <f t="shared" si="7"/>
        <v>#DIV/0!</v>
      </c>
      <c r="F60" s="195">
        <v>14</v>
      </c>
      <c r="G60" s="195"/>
      <c r="H60" s="271">
        <f t="shared" si="8"/>
        <v>0</v>
      </c>
      <c r="I60" s="1137">
        <f t="shared" si="9"/>
        <v>14</v>
      </c>
      <c r="J60" s="1137">
        <f t="shared" si="10"/>
        <v>0</v>
      </c>
      <c r="K60" s="273">
        <f t="shared" si="11"/>
        <v>0</v>
      </c>
    </row>
    <row r="61" spans="1:11" ht="25.5">
      <c r="A61" s="383" t="s">
        <v>2444</v>
      </c>
      <c r="B61" s="284" t="s">
        <v>6077</v>
      </c>
      <c r="C61" s="1135"/>
      <c r="D61" s="1135"/>
      <c r="E61" s="271" t="e">
        <f t="shared" si="7"/>
        <v>#DIV/0!</v>
      </c>
      <c r="F61" s="195">
        <v>58</v>
      </c>
      <c r="G61" s="195"/>
      <c r="H61" s="271">
        <f t="shared" si="8"/>
        <v>0</v>
      </c>
      <c r="I61" s="1137">
        <f t="shared" si="9"/>
        <v>58</v>
      </c>
      <c r="J61" s="1137">
        <f t="shared" si="10"/>
        <v>0</v>
      </c>
      <c r="K61" s="273">
        <f t="shared" si="11"/>
        <v>0</v>
      </c>
    </row>
    <row r="62" spans="1:11" ht="25.5">
      <c r="A62" s="383" t="s">
        <v>2446</v>
      </c>
      <c r="B62" s="284" t="s">
        <v>6078</v>
      </c>
      <c r="C62" s="1135"/>
      <c r="D62" s="1135"/>
      <c r="E62" s="271" t="e">
        <f t="shared" si="7"/>
        <v>#DIV/0!</v>
      </c>
      <c r="F62" s="195">
        <v>7</v>
      </c>
      <c r="G62" s="195"/>
      <c r="H62" s="271">
        <f t="shared" si="8"/>
        <v>0</v>
      </c>
      <c r="I62" s="1137">
        <f t="shared" si="9"/>
        <v>7</v>
      </c>
      <c r="J62" s="1137">
        <f t="shared" si="10"/>
        <v>0</v>
      </c>
      <c r="K62" s="273">
        <f t="shared" si="11"/>
        <v>0</v>
      </c>
    </row>
    <row r="63" spans="1:11" ht="25.5">
      <c r="A63" s="383" t="s">
        <v>3963</v>
      </c>
      <c r="B63" s="284" t="s">
        <v>6070</v>
      </c>
      <c r="C63" s="1135"/>
      <c r="D63" s="1135"/>
      <c r="E63" s="271" t="e">
        <f t="shared" si="7"/>
        <v>#DIV/0!</v>
      </c>
      <c r="F63" s="195">
        <v>67</v>
      </c>
      <c r="G63" s="195"/>
      <c r="H63" s="271">
        <f t="shared" si="8"/>
        <v>0</v>
      </c>
      <c r="I63" s="1137">
        <f t="shared" si="9"/>
        <v>67</v>
      </c>
      <c r="J63" s="1137">
        <f t="shared" si="10"/>
        <v>0</v>
      </c>
      <c r="K63" s="273">
        <f t="shared" si="11"/>
        <v>0</v>
      </c>
    </row>
    <row r="64" spans="1:11" ht="15">
      <c r="A64" s="383" t="s">
        <v>995</v>
      </c>
      <c r="B64" s="284" t="s">
        <v>996</v>
      </c>
      <c r="C64" s="1135"/>
      <c r="D64" s="1135"/>
      <c r="E64" s="271" t="e">
        <f t="shared" si="7"/>
        <v>#DIV/0!</v>
      </c>
      <c r="F64" s="195">
        <v>1</v>
      </c>
      <c r="G64" s="195"/>
      <c r="H64" s="271">
        <f t="shared" si="8"/>
        <v>0</v>
      </c>
      <c r="I64" s="1137">
        <f t="shared" si="9"/>
        <v>1</v>
      </c>
      <c r="J64" s="1137">
        <f t="shared" si="10"/>
        <v>0</v>
      </c>
      <c r="K64" s="273">
        <f t="shared" si="11"/>
        <v>0</v>
      </c>
    </row>
    <row r="65" spans="1:11" ht="15">
      <c r="A65" s="383" t="s">
        <v>630</v>
      </c>
      <c r="B65" s="284" t="s">
        <v>6079</v>
      </c>
      <c r="C65" s="1135"/>
      <c r="D65" s="1135"/>
      <c r="E65" s="271" t="e">
        <f t="shared" si="7"/>
        <v>#DIV/0!</v>
      </c>
      <c r="F65" s="195">
        <v>2</v>
      </c>
      <c r="G65" s="195"/>
      <c r="H65" s="271">
        <f t="shared" si="8"/>
        <v>0</v>
      </c>
      <c r="I65" s="1137">
        <f t="shared" si="9"/>
        <v>2</v>
      </c>
      <c r="J65" s="1137">
        <f t="shared" si="10"/>
        <v>0</v>
      </c>
      <c r="K65" s="273">
        <f t="shared" si="11"/>
        <v>0</v>
      </c>
    </row>
    <row r="66" spans="1:11" ht="15">
      <c r="A66" s="383" t="s">
        <v>4088</v>
      </c>
      <c r="B66" s="284" t="s">
        <v>4089</v>
      </c>
      <c r="C66" s="1135"/>
      <c r="D66" s="1135"/>
      <c r="E66" s="271" t="e">
        <f t="shared" si="7"/>
        <v>#DIV/0!</v>
      </c>
      <c r="F66" s="195">
        <v>4</v>
      </c>
      <c r="G66" s="195">
        <v>3</v>
      </c>
      <c r="H66" s="271">
        <f t="shared" si="8"/>
        <v>75</v>
      </c>
      <c r="I66" s="1137">
        <f t="shared" si="9"/>
        <v>4</v>
      </c>
      <c r="J66" s="1137">
        <f t="shared" si="10"/>
        <v>3</v>
      </c>
      <c r="K66" s="273">
        <f t="shared" si="11"/>
        <v>75</v>
      </c>
    </row>
    <row r="67" spans="1:11" ht="25.5">
      <c r="A67" s="383" t="s">
        <v>6016</v>
      </c>
      <c r="B67" s="284" t="s">
        <v>6017</v>
      </c>
      <c r="C67" s="1135"/>
      <c r="D67" s="1135"/>
      <c r="E67" s="271" t="e">
        <f t="shared" si="7"/>
        <v>#DIV/0!</v>
      </c>
      <c r="F67" s="195">
        <v>433</v>
      </c>
      <c r="G67" s="195">
        <v>55</v>
      </c>
      <c r="H67" s="271">
        <f t="shared" si="8"/>
        <v>12.702078521939955</v>
      </c>
      <c r="I67" s="1137">
        <f t="shared" si="9"/>
        <v>433</v>
      </c>
      <c r="J67" s="1137">
        <f t="shared" si="10"/>
        <v>55</v>
      </c>
      <c r="K67" s="273">
        <f t="shared" si="11"/>
        <v>12.702078521939955</v>
      </c>
    </row>
    <row r="68" spans="1:11" ht="15">
      <c r="A68" s="383" t="s">
        <v>1034</v>
      </c>
      <c r="B68" s="284" t="s">
        <v>6080</v>
      </c>
      <c r="C68" s="1135"/>
      <c r="D68" s="1135">
        <v>1</v>
      </c>
      <c r="E68" s="271" t="e">
        <f t="shared" si="7"/>
        <v>#DIV/0!</v>
      </c>
      <c r="F68" s="195">
        <v>21</v>
      </c>
      <c r="G68" s="195"/>
      <c r="H68" s="271">
        <f t="shared" si="8"/>
        <v>0</v>
      </c>
      <c r="I68" s="1137">
        <f t="shared" si="9"/>
        <v>21</v>
      </c>
      <c r="J68" s="1137">
        <f t="shared" si="10"/>
        <v>1</v>
      </c>
      <c r="K68" s="273">
        <f t="shared" si="11"/>
        <v>4.7619047619047619</v>
      </c>
    </row>
    <row r="69" spans="1:11" ht="25.5">
      <c r="A69" s="383" t="s">
        <v>1081</v>
      </c>
      <c r="B69" s="284" t="s">
        <v>6081</v>
      </c>
      <c r="C69" s="1135"/>
      <c r="D69" s="1135"/>
      <c r="E69" s="271" t="e">
        <f t="shared" si="7"/>
        <v>#DIV/0!</v>
      </c>
      <c r="F69" s="195">
        <v>99</v>
      </c>
      <c r="G69" s="195"/>
      <c r="H69" s="271">
        <f t="shared" si="8"/>
        <v>0</v>
      </c>
      <c r="I69" s="1137">
        <f t="shared" si="9"/>
        <v>99</v>
      </c>
      <c r="J69" s="1137">
        <f t="shared" si="10"/>
        <v>0</v>
      </c>
      <c r="K69" s="273">
        <f t="shared" si="11"/>
        <v>0</v>
      </c>
    </row>
    <row r="70" spans="1:11" ht="15">
      <c r="A70" s="383" t="s">
        <v>1009</v>
      </c>
      <c r="B70" s="284" t="s">
        <v>4065</v>
      </c>
      <c r="C70" s="1135"/>
      <c r="D70" s="1135"/>
      <c r="E70" s="271" t="e">
        <f t="shared" si="7"/>
        <v>#DIV/0!</v>
      </c>
      <c r="F70" s="195">
        <v>1</v>
      </c>
      <c r="G70" s="195"/>
      <c r="H70" s="271">
        <f t="shared" si="8"/>
        <v>0</v>
      </c>
      <c r="I70" s="1137">
        <f t="shared" ref="I70:I83" si="12">C70+F70</f>
        <v>1</v>
      </c>
      <c r="J70" s="1137">
        <f t="shared" ref="J70:J83" si="13">D70+G70</f>
        <v>0</v>
      </c>
      <c r="K70" s="273">
        <f t="shared" ref="K70:K83" si="14">SUM(J70/I70*100)</f>
        <v>0</v>
      </c>
    </row>
    <row r="71" spans="1:11" ht="25.5">
      <c r="A71" s="383" t="s">
        <v>3505</v>
      </c>
      <c r="B71" s="284" t="s">
        <v>6082</v>
      </c>
      <c r="C71" s="1135"/>
      <c r="D71" s="1135"/>
      <c r="E71" s="271" t="e">
        <f t="shared" si="7"/>
        <v>#DIV/0!</v>
      </c>
      <c r="F71" s="195">
        <v>3</v>
      </c>
      <c r="G71" s="195">
        <v>2</v>
      </c>
      <c r="H71" s="271">
        <f t="shared" si="8"/>
        <v>66.666666666666657</v>
      </c>
      <c r="I71" s="1137">
        <f t="shared" si="12"/>
        <v>3</v>
      </c>
      <c r="J71" s="1137">
        <f t="shared" si="13"/>
        <v>2</v>
      </c>
      <c r="K71" s="273">
        <f t="shared" si="14"/>
        <v>66.666666666666657</v>
      </c>
    </row>
    <row r="72" spans="1:11" ht="25.5">
      <c r="A72" s="383" t="s">
        <v>997</v>
      </c>
      <c r="B72" s="284" t="s">
        <v>6083</v>
      </c>
      <c r="C72" s="1135"/>
      <c r="D72" s="1135"/>
      <c r="E72" s="271" t="e">
        <f t="shared" si="7"/>
        <v>#DIV/0!</v>
      </c>
      <c r="F72" s="195">
        <v>129</v>
      </c>
      <c r="G72" s="195"/>
      <c r="H72" s="271">
        <f t="shared" si="8"/>
        <v>0</v>
      </c>
      <c r="I72" s="1137">
        <f t="shared" si="12"/>
        <v>129</v>
      </c>
      <c r="J72" s="1137">
        <f t="shared" si="13"/>
        <v>0</v>
      </c>
      <c r="K72" s="273">
        <f t="shared" si="14"/>
        <v>0</v>
      </c>
    </row>
    <row r="73" spans="1:11" ht="15">
      <c r="A73" s="383" t="s">
        <v>584</v>
      </c>
      <c r="B73" s="284" t="s">
        <v>585</v>
      </c>
      <c r="C73" s="1135"/>
      <c r="D73" s="1135"/>
      <c r="E73" s="271" t="e">
        <f t="shared" si="7"/>
        <v>#DIV/0!</v>
      </c>
      <c r="F73" s="195">
        <v>1</v>
      </c>
      <c r="G73" s="195"/>
      <c r="H73" s="271">
        <f t="shared" si="8"/>
        <v>0</v>
      </c>
      <c r="I73" s="1137">
        <f t="shared" si="12"/>
        <v>1</v>
      </c>
      <c r="J73" s="1137">
        <f t="shared" si="13"/>
        <v>0</v>
      </c>
      <c r="K73" s="273">
        <f t="shared" si="14"/>
        <v>0</v>
      </c>
    </row>
    <row r="74" spans="1:11" ht="15">
      <c r="A74" s="383" t="s">
        <v>19</v>
      </c>
      <c r="B74" s="284" t="s">
        <v>20</v>
      </c>
      <c r="C74" s="1135"/>
      <c r="D74" s="1135"/>
      <c r="E74" s="271" t="e">
        <f t="shared" si="7"/>
        <v>#DIV/0!</v>
      </c>
      <c r="F74" s="195">
        <v>1</v>
      </c>
      <c r="G74" s="195"/>
      <c r="H74" s="271">
        <f t="shared" si="8"/>
        <v>0</v>
      </c>
      <c r="I74" s="1137">
        <f t="shared" si="12"/>
        <v>1</v>
      </c>
      <c r="J74" s="1137">
        <f t="shared" si="13"/>
        <v>0</v>
      </c>
      <c r="K74" s="273">
        <f t="shared" si="14"/>
        <v>0</v>
      </c>
    </row>
    <row r="75" spans="1:11" ht="15">
      <c r="A75" s="383" t="s">
        <v>5368</v>
      </c>
      <c r="B75" s="284" t="s">
        <v>25</v>
      </c>
      <c r="C75" s="1135"/>
      <c r="D75" s="1135"/>
      <c r="E75" s="271" t="e">
        <f t="shared" si="7"/>
        <v>#DIV/0!</v>
      </c>
      <c r="F75" s="195">
        <v>469</v>
      </c>
      <c r="G75" s="195">
        <v>71</v>
      </c>
      <c r="H75" s="271">
        <f t="shared" si="8"/>
        <v>15.13859275053305</v>
      </c>
      <c r="I75" s="1137">
        <f t="shared" si="12"/>
        <v>469</v>
      </c>
      <c r="J75" s="1137">
        <f t="shared" si="13"/>
        <v>71</v>
      </c>
      <c r="K75" s="273">
        <f t="shared" si="14"/>
        <v>15.13859275053305</v>
      </c>
    </row>
    <row r="76" spans="1:11" ht="25.5">
      <c r="A76" s="383" t="s">
        <v>2468</v>
      </c>
      <c r="B76" s="284" t="s">
        <v>6084</v>
      </c>
      <c r="C76" s="1135"/>
      <c r="D76" s="1135"/>
      <c r="E76" s="271" t="e">
        <f t="shared" si="7"/>
        <v>#DIV/0!</v>
      </c>
      <c r="F76" s="195">
        <v>1</v>
      </c>
      <c r="G76" s="195">
        <v>1</v>
      </c>
      <c r="H76" s="271">
        <f t="shared" si="8"/>
        <v>100</v>
      </c>
      <c r="I76" s="1137">
        <f t="shared" si="12"/>
        <v>1</v>
      </c>
      <c r="J76" s="1137">
        <f t="shared" si="13"/>
        <v>1</v>
      </c>
      <c r="K76" s="273">
        <f t="shared" si="14"/>
        <v>100</v>
      </c>
    </row>
    <row r="77" spans="1:11" ht="25.5">
      <c r="A77" s="383" t="s">
        <v>4437</v>
      </c>
      <c r="B77" s="284" t="s">
        <v>6085</v>
      </c>
      <c r="C77" s="1135"/>
      <c r="D77" s="1135"/>
      <c r="E77" s="271" t="e">
        <f t="shared" si="7"/>
        <v>#DIV/0!</v>
      </c>
      <c r="F77" s="195">
        <v>9</v>
      </c>
      <c r="G77" s="195"/>
      <c r="H77" s="271">
        <f t="shared" si="8"/>
        <v>0</v>
      </c>
      <c r="I77" s="1137">
        <f t="shared" si="12"/>
        <v>9</v>
      </c>
      <c r="J77" s="1137">
        <f t="shared" si="13"/>
        <v>0</v>
      </c>
      <c r="K77" s="273">
        <f t="shared" si="14"/>
        <v>0</v>
      </c>
    </row>
    <row r="78" spans="1:11" ht="25.5">
      <c r="A78" s="383" t="s">
        <v>4451</v>
      </c>
      <c r="B78" s="284" t="s">
        <v>6086</v>
      </c>
      <c r="C78" s="1135"/>
      <c r="D78" s="1135"/>
      <c r="E78" s="271" t="e">
        <f t="shared" si="7"/>
        <v>#DIV/0!</v>
      </c>
      <c r="F78" s="195">
        <v>21</v>
      </c>
      <c r="G78" s="195"/>
      <c r="H78" s="271">
        <f t="shared" si="8"/>
        <v>0</v>
      </c>
      <c r="I78" s="1137">
        <f t="shared" si="12"/>
        <v>21</v>
      </c>
      <c r="J78" s="1137">
        <f t="shared" si="13"/>
        <v>0</v>
      </c>
      <c r="K78" s="273">
        <f t="shared" si="14"/>
        <v>0</v>
      </c>
    </row>
    <row r="79" spans="1:11" ht="25.5">
      <c r="A79" s="383" t="s">
        <v>4452</v>
      </c>
      <c r="B79" s="284" t="s">
        <v>6086</v>
      </c>
      <c r="C79" s="1135"/>
      <c r="D79" s="1135"/>
      <c r="E79" s="271" t="e">
        <f t="shared" si="7"/>
        <v>#DIV/0!</v>
      </c>
      <c r="F79" s="195">
        <v>7</v>
      </c>
      <c r="G79" s="195"/>
      <c r="H79" s="271">
        <f t="shared" si="8"/>
        <v>0</v>
      </c>
      <c r="I79" s="1137">
        <f t="shared" si="12"/>
        <v>7</v>
      </c>
      <c r="J79" s="1137">
        <f t="shared" si="13"/>
        <v>0</v>
      </c>
      <c r="K79" s="273">
        <f t="shared" si="14"/>
        <v>0</v>
      </c>
    </row>
    <row r="80" spans="1:11" ht="25.5">
      <c r="A80" s="383" t="s">
        <v>95</v>
      </c>
      <c r="B80" s="284" t="s">
        <v>6086</v>
      </c>
      <c r="C80" s="1135"/>
      <c r="D80" s="1135"/>
      <c r="E80" s="271" t="e">
        <f t="shared" si="7"/>
        <v>#DIV/0!</v>
      </c>
      <c r="F80" s="195">
        <v>101</v>
      </c>
      <c r="G80" s="195"/>
      <c r="H80" s="271">
        <f t="shared" si="8"/>
        <v>0</v>
      </c>
      <c r="I80" s="1137">
        <f t="shared" si="12"/>
        <v>101</v>
      </c>
      <c r="J80" s="1137">
        <f t="shared" si="13"/>
        <v>0</v>
      </c>
      <c r="K80" s="273">
        <f t="shared" si="14"/>
        <v>0</v>
      </c>
    </row>
    <row r="81" spans="1:11" ht="25.5">
      <c r="A81" s="383" t="s">
        <v>4717</v>
      </c>
      <c r="B81" s="275" t="s">
        <v>4952</v>
      </c>
      <c r="C81" s="1135"/>
      <c r="D81" s="1135"/>
      <c r="E81" s="271" t="e">
        <f t="shared" si="7"/>
        <v>#DIV/0!</v>
      </c>
      <c r="F81" s="195">
        <v>23</v>
      </c>
      <c r="G81" s="195"/>
      <c r="H81" s="271">
        <f t="shared" si="8"/>
        <v>0</v>
      </c>
      <c r="I81" s="1137">
        <f t="shared" si="12"/>
        <v>23</v>
      </c>
      <c r="J81" s="1137">
        <f t="shared" si="13"/>
        <v>0</v>
      </c>
      <c r="K81" s="273">
        <f t="shared" si="14"/>
        <v>0</v>
      </c>
    </row>
    <row r="82" spans="1:11" ht="25.5">
      <c r="A82" s="383" t="s">
        <v>4719</v>
      </c>
      <c r="B82" s="275" t="s">
        <v>4953</v>
      </c>
      <c r="C82" s="1135"/>
      <c r="D82" s="1135"/>
      <c r="E82" s="271" t="e">
        <f t="shared" si="7"/>
        <v>#DIV/0!</v>
      </c>
      <c r="F82" s="195">
        <v>23</v>
      </c>
      <c r="G82" s="195"/>
      <c r="H82" s="271">
        <f t="shared" si="8"/>
        <v>0</v>
      </c>
      <c r="I82" s="1137">
        <f t="shared" si="12"/>
        <v>23</v>
      </c>
      <c r="J82" s="1137">
        <f t="shared" si="13"/>
        <v>0</v>
      </c>
      <c r="K82" s="273">
        <f t="shared" si="14"/>
        <v>0</v>
      </c>
    </row>
    <row r="83" spans="1:11" ht="25.5">
      <c r="A83" s="383">
        <v>90045</v>
      </c>
      <c r="B83" s="275" t="s">
        <v>5060</v>
      </c>
      <c r="C83" s="1135"/>
      <c r="D83" s="1135"/>
      <c r="E83" s="271" t="e">
        <f t="shared" si="7"/>
        <v>#DIV/0!</v>
      </c>
      <c r="F83" s="195">
        <v>1</v>
      </c>
      <c r="G83" s="195"/>
      <c r="H83" s="271">
        <f t="shared" si="8"/>
        <v>0</v>
      </c>
      <c r="I83" s="1137">
        <f t="shared" si="12"/>
        <v>1</v>
      </c>
      <c r="J83" s="1137">
        <f t="shared" si="13"/>
        <v>0</v>
      </c>
      <c r="K83" s="273">
        <f t="shared" si="14"/>
        <v>0</v>
      </c>
    </row>
    <row r="84" spans="1:11">
      <c r="A84" s="1140" t="s">
        <v>1031</v>
      </c>
      <c r="B84" s="1140" t="s">
        <v>7028</v>
      </c>
      <c r="C84" s="1139"/>
      <c r="D84" s="1139"/>
      <c r="E84" s="271" t="e">
        <f t="shared" si="7"/>
        <v>#DIV/0!</v>
      </c>
      <c r="F84" s="1136">
        <v>32</v>
      </c>
      <c r="G84" s="1136"/>
      <c r="H84" s="271">
        <f t="shared" si="8"/>
        <v>0</v>
      </c>
      <c r="I84" s="1137">
        <f t="shared" ref="I84" si="15">C84+F84</f>
        <v>32</v>
      </c>
      <c r="J84" s="1137">
        <f t="shared" ref="J84" si="16">D84+G84</f>
        <v>0</v>
      </c>
      <c r="K84" s="273">
        <f t="shared" ref="K84" si="17">SUM(J84/I84*100)</f>
        <v>0</v>
      </c>
    </row>
    <row r="85" spans="1:11">
      <c r="A85" s="1144"/>
      <c r="B85" s="1140"/>
      <c r="C85" s="1139"/>
      <c r="D85" s="1139"/>
      <c r="E85" s="271" t="e">
        <f t="shared" si="7"/>
        <v>#DIV/0!</v>
      </c>
      <c r="F85" s="1136"/>
      <c r="G85" s="1136"/>
      <c r="H85" s="271" t="e">
        <f t="shared" si="8"/>
        <v>#DIV/0!</v>
      </c>
      <c r="I85" s="1137">
        <f t="shared" ref="I85:I89" si="18">C85+F85</f>
        <v>0</v>
      </c>
      <c r="J85" s="1137">
        <f t="shared" ref="J85:J89" si="19">D85+G85</f>
        <v>0</v>
      </c>
      <c r="K85" s="273" t="e">
        <f t="shared" ref="K85:K89" si="20">SUM(J85/I85*100)</f>
        <v>#DIV/0!</v>
      </c>
    </row>
    <row r="86" spans="1:11">
      <c r="A86" s="1140"/>
      <c r="B86" s="1140"/>
      <c r="C86" s="1139"/>
      <c r="D86" s="1139"/>
      <c r="E86" s="271" t="e">
        <f t="shared" si="7"/>
        <v>#DIV/0!</v>
      </c>
      <c r="F86" s="1136"/>
      <c r="G86" s="1136"/>
      <c r="H86" s="271" t="e">
        <f t="shared" si="8"/>
        <v>#DIV/0!</v>
      </c>
      <c r="I86" s="1137">
        <f t="shared" si="18"/>
        <v>0</v>
      </c>
      <c r="J86" s="1137">
        <f t="shared" si="19"/>
        <v>0</v>
      </c>
      <c r="K86" s="273" t="e">
        <f t="shared" si="20"/>
        <v>#DIV/0!</v>
      </c>
    </row>
    <row r="87" spans="1:11">
      <c r="A87" s="1140"/>
      <c r="B87" s="1140"/>
      <c r="C87" s="1139"/>
      <c r="D87" s="1139"/>
      <c r="E87" s="271" t="e">
        <f t="shared" si="7"/>
        <v>#DIV/0!</v>
      </c>
      <c r="F87" s="1136"/>
      <c r="G87" s="1136"/>
      <c r="H87" s="271" t="e">
        <f t="shared" si="8"/>
        <v>#DIV/0!</v>
      </c>
      <c r="I87" s="1137">
        <f t="shared" si="18"/>
        <v>0</v>
      </c>
      <c r="J87" s="1137">
        <f t="shared" si="19"/>
        <v>0</v>
      </c>
      <c r="K87" s="273" t="e">
        <f t="shared" si="20"/>
        <v>#DIV/0!</v>
      </c>
    </row>
    <row r="88" spans="1:11">
      <c r="A88" s="1140"/>
      <c r="B88" s="1140"/>
      <c r="C88" s="1139"/>
      <c r="D88" s="1139"/>
      <c r="E88" s="271" t="e">
        <f t="shared" ref="E88" si="21">SUM(D88/C88*100)</f>
        <v>#DIV/0!</v>
      </c>
      <c r="F88" s="1136"/>
      <c r="G88" s="1136"/>
      <c r="H88" s="271" t="e">
        <f t="shared" ref="H88" si="22">SUM(G88/F88*100)</f>
        <v>#DIV/0!</v>
      </c>
      <c r="I88" s="1137">
        <f t="shared" si="18"/>
        <v>0</v>
      </c>
      <c r="J88" s="1137">
        <f t="shared" si="19"/>
        <v>0</v>
      </c>
      <c r="K88" s="273" t="e">
        <f t="shared" si="20"/>
        <v>#DIV/0!</v>
      </c>
    </row>
    <row r="89" spans="1:11" ht="17.25" customHeight="1">
      <c r="A89" s="1493" t="s">
        <v>2783</v>
      </c>
      <c r="B89" s="1494"/>
      <c r="C89" s="985">
        <f>SUM(C13:C88)</f>
        <v>5704</v>
      </c>
      <c r="D89" s="985">
        <f>SUM(D13:D88)</f>
        <v>1719</v>
      </c>
      <c r="E89" s="273">
        <f t="shared" si="2"/>
        <v>30.136746143057501</v>
      </c>
      <c r="F89" s="985">
        <f>SUM(F13:F88)</f>
        <v>61024</v>
      </c>
      <c r="G89" s="985">
        <f>SUM(G13:G88)</f>
        <v>10488</v>
      </c>
      <c r="H89" s="273">
        <f t="shared" si="3"/>
        <v>17.186680650235971</v>
      </c>
      <c r="I89" s="1137">
        <f t="shared" si="18"/>
        <v>66728</v>
      </c>
      <c r="J89" s="1137">
        <f t="shared" si="19"/>
        <v>12207</v>
      </c>
      <c r="K89" s="273">
        <f t="shared" si="20"/>
        <v>18.293669823762137</v>
      </c>
    </row>
    <row r="90" spans="1:11" ht="15">
      <c r="A90" s="384" t="s">
        <v>3992</v>
      </c>
      <c r="B90" s="446"/>
      <c r="C90" s="984"/>
      <c r="D90" s="984"/>
      <c r="E90" s="984"/>
      <c r="F90" s="984"/>
      <c r="G90" s="984"/>
      <c r="H90" s="984"/>
      <c r="I90" s="424"/>
      <c r="J90" s="1137"/>
      <c r="K90" s="282"/>
    </row>
    <row r="91" spans="1:11" ht="15">
      <c r="A91" s="383" t="s">
        <v>3993</v>
      </c>
      <c r="B91" s="284" t="s">
        <v>3994</v>
      </c>
      <c r="C91" s="1135"/>
      <c r="D91" s="1135"/>
      <c r="E91" s="271" t="e">
        <f t="shared" si="2"/>
        <v>#DIV/0!</v>
      </c>
      <c r="F91" s="195"/>
      <c r="G91" s="195"/>
      <c r="H91" s="271" t="e">
        <f t="shared" ref="H91:H105" si="23">SUM(G91/F91*100)</f>
        <v>#DIV/0!</v>
      </c>
      <c r="I91" s="1137">
        <f t="shared" ref="I91:I100" si="24">C91+F91</f>
        <v>0</v>
      </c>
      <c r="J91" s="1137">
        <f t="shared" ref="J91:J100" si="25">D91+G91</f>
        <v>0</v>
      </c>
      <c r="K91" s="273" t="e">
        <f t="shared" ref="K91:K105" si="26">SUM(J91/I91*100)</f>
        <v>#DIV/0!</v>
      </c>
    </row>
    <row r="92" spans="1:11" ht="15">
      <c r="A92" s="383" t="s">
        <v>3995</v>
      </c>
      <c r="B92" s="284" t="s">
        <v>3996</v>
      </c>
      <c r="C92" s="1135"/>
      <c r="D92" s="1135"/>
      <c r="E92" s="271" t="e">
        <f t="shared" si="2"/>
        <v>#DIV/0!</v>
      </c>
      <c r="F92" s="195"/>
      <c r="G92" s="195"/>
      <c r="H92" s="271" t="e">
        <f t="shared" si="23"/>
        <v>#DIV/0!</v>
      </c>
      <c r="I92" s="1137">
        <f t="shared" si="24"/>
        <v>0</v>
      </c>
      <c r="J92" s="1137">
        <f t="shared" si="25"/>
        <v>0</v>
      </c>
      <c r="K92" s="273" t="e">
        <f t="shared" si="26"/>
        <v>#DIV/0!</v>
      </c>
    </row>
    <row r="93" spans="1:11" ht="15">
      <c r="A93" s="383" t="s">
        <v>3997</v>
      </c>
      <c r="B93" s="284" t="s">
        <v>3998</v>
      </c>
      <c r="C93" s="1135"/>
      <c r="D93" s="1135"/>
      <c r="E93" s="271" t="e">
        <f t="shared" si="2"/>
        <v>#DIV/0!</v>
      </c>
      <c r="F93" s="195"/>
      <c r="G93" s="195"/>
      <c r="H93" s="271" t="e">
        <f t="shared" si="23"/>
        <v>#DIV/0!</v>
      </c>
      <c r="I93" s="1137">
        <f t="shared" si="24"/>
        <v>0</v>
      </c>
      <c r="J93" s="1137">
        <f t="shared" si="25"/>
        <v>0</v>
      </c>
      <c r="K93" s="273" t="e">
        <f t="shared" si="26"/>
        <v>#DIV/0!</v>
      </c>
    </row>
    <row r="94" spans="1:11" ht="20.25" customHeight="1">
      <c r="A94" s="383" t="s">
        <v>4494</v>
      </c>
      <c r="B94" s="284" t="s">
        <v>3999</v>
      </c>
      <c r="C94" s="1135"/>
      <c r="D94" s="1135"/>
      <c r="E94" s="271" t="e">
        <f t="shared" si="2"/>
        <v>#DIV/0!</v>
      </c>
      <c r="F94" s="195"/>
      <c r="G94" s="195"/>
      <c r="H94" s="271" t="e">
        <f t="shared" si="23"/>
        <v>#DIV/0!</v>
      </c>
      <c r="I94" s="1137">
        <f t="shared" si="24"/>
        <v>0</v>
      </c>
      <c r="J94" s="1137">
        <f t="shared" si="25"/>
        <v>0</v>
      </c>
      <c r="K94" s="273" t="e">
        <f t="shared" si="26"/>
        <v>#DIV/0!</v>
      </c>
    </row>
    <row r="95" spans="1:11" ht="15">
      <c r="A95" s="383" t="s">
        <v>4000</v>
      </c>
      <c r="B95" s="284" t="s">
        <v>4001</v>
      </c>
      <c r="C95" s="1135"/>
      <c r="D95" s="1135"/>
      <c r="E95" s="271" t="e">
        <f t="shared" si="2"/>
        <v>#DIV/0!</v>
      </c>
      <c r="F95" s="195"/>
      <c r="G95" s="195"/>
      <c r="H95" s="271" t="e">
        <f t="shared" si="23"/>
        <v>#DIV/0!</v>
      </c>
      <c r="I95" s="1137">
        <f t="shared" si="24"/>
        <v>0</v>
      </c>
      <c r="J95" s="1137">
        <f t="shared" si="25"/>
        <v>0</v>
      </c>
      <c r="K95" s="273" t="e">
        <f t="shared" si="26"/>
        <v>#DIV/0!</v>
      </c>
    </row>
    <row r="96" spans="1:11" ht="12.75" customHeight="1">
      <c r="A96" s="383" t="s">
        <v>4002</v>
      </c>
      <c r="B96" s="284" t="s">
        <v>4003</v>
      </c>
      <c r="C96" s="1135"/>
      <c r="D96" s="1135"/>
      <c r="E96" s="271" t="e">
        <f t="shared" si="2"/>
        <v>#DIV/0!</v>
      </c>
      <c r="F96" s="195"/>
      <c r="G96" s="195"/>
      <c r="H96" s="271" t="e">
        <f t="shared" si="23"/>
        <v>#DIV/0!</v>
      </c>
      <c r="I96" s="1137">
        <f t="shared" si="24"/>
        <v>0</v>
      </c>
      <c r="J96" s="1137">
        <f t="shared" si="25"/>
        <v>0</v>
      </c>
      <c r="K96" s="273" t="e">
        <f t="shared" si="26"/>
        <v>#DIV/0!</v>
      </c>
    </row>
    <row r="97" spans="1:11" ht="12" customHeight="1">
      <c r="A97" s="383" t="s">
        <v>4004</v>
      </c>
      <c r="B97" s="284" t="s">
        <v>4005</v>
      </c>
      <c r="C97" s="1135"/>
      <c r="D97" s="1135"/>
      <c r="E97" s="271" t="e">
        <f t="shared" si="2"/>
        <v>#DIV/0!</v>
      </c>
      <c r="F97" s="195"/>
      <c r="G97" s="195"/>
      <c r="H97" s="271" t="e">
        <f t="shared" si="23"/>
        <v>#DIV/0!</v>
      </c>
      <c r="I97" s="1137">
        <f t="shared" si="24"/>
        <v>0</v>
      </c>
      <c r="J97" s="1137">
        <f t="shared" si="25"/>
        <v>0</v>
      </c>
      <c r="K97" s="273" t="e">
        <f t="shared" si="26"/>
        <v>#DIV/0!</v>
      </c>
    </row>
    <row r="98" spans="1:11" ht="12.75" customHeight="1">
      <c r="A98" s="383" t="s">
        <v>4006</v>
      </c>
      <c r="B98" s="284" t="s">
        <v>4007</v>
      </c>
      <c r="C98" s="1135"/>
      <c r="D98" s="1135"/>
      <c r="E98" s="271" t="e">
        <f t="shared" si="2"/>
        <v>#DIV/0!</v>
      </c>
      <c r="F98" s="195"/>
      <c r="G98" s="195"/>
      <c r="H98" s="271" t="e">
        <f t="shared" si="23"/>
        <v>#DIV/0!</v>
      </c>
      <c r="I98" s="1137">
        <f t="shared" si="24"/>
        <v>0</v>
      </c>
      <c r="J98" s="1137">
        <f t="shared" si="25"/>
        <v>0</v>
      </c>
      <c r="K98" s="273" t="e">
        <f t="shared" si="26"/>
        <v>#DIV/0!</v>
      </c>
    </row>
    <row r="99" spans="1:11" ht="13.5" customHeight="1">
      <c r="A99" s="383" t="s">
        <v>4008</v>
      </c>
      <c r="B99" s="284" t="s">
        <v>4009</v>
      </c>
      <c r="C99" s="1135"/>
      <c r="D99" s="1135"/>
      <c r="E99" s="271" t="e">
        <f t="shared" si="2"/>
        <v>#DIV/0!</v>
      </c>
      <c r="F99" s="195"/>
      <c r="G99" s="195"/>
      <c r="H99" s="271" t="e">
        <f t="shared" si="23"/>
        <v>#DIV/0!</v>
      </c>
      <c r="I99" s="1137">
        <f t="shared" si="24"/>
        <v>0</v>
      </c>
      <c r="J99" s="1137">
        <f t="shared" si="25"/>
        <v>0</v>
      </c>
      <c r="K99" s="273" t="e">
        <f t="shared" si="26"/>
        <v>#DIV/0!</v>
      </c>
    </row>
    <row r="100" spans="1:11" ht="12.75" customHeight="1">
      <c r="A100" s="383" t="s">
        <v>4010</v>
      </c>
      <c r="B100" s="284" t="s">
        <v>4011</v>
      </c>
      <c r="C100" s="1135"/>
      <c r="D100" s="1135"/>
      <c r="E100" s="271" t="e">
        <f t="shared" si="2"/>
        <v>#DIV/0!</v>
      </c>
      <c r="F100" s="195"/>
      <c r="G100" s="195"/>
      <c r="H100" s="271" t="e">
        <f t="shared" si="23"/>
        <v>#DIV/0!</v>
      </c>
      <c r="I100" s="1137">
        <f t="shared" si="24"/>
        <v>0</v>
      </c>
      <c r="J100" s="1137">
        <f t="shared" si="25"/>
        <v>0</v>
      </c>
      <c r="K100" s="273" t="e">
        <f t="shared" si="26"/>
        <v>#DIV/0!</v>
      </c>
    </row>
    <row r="101" spans="1:11" ht="27" customHeight="1">
      <c r="A101" s="383"/>
      <c r="B101" s="284"/>
      <c r="C101" s="112"/>
      <c r="D101" s="112"/>
      <c r="E101" s="271" t="e">
        <f t="shared" ref="E101:E105" si="27">SUM(D101/C101*100)</f>
        <v>#DIV/0!</v>
      </c>
      <c r="F101" s="195"/>
      <c r="G101" s="195"/>
      <c r="H101" s="271" t="e">
        <f t="shared" si="23"/>
        <v>#DIV/0!</v>
      </c>
      <c r="I101" s="173">
        <f t="shared" ref="I101:J105" si="28">C101+F101</f>
        <v>0</v>
      </c>
      <c r="J101" s="173">
        <f t="shared" si="28"/>
        <v>0</v>
      </c>
      <c r="K101" s="273" t="e">
        <f t="shared" si="26"/>
        <v>#DIV/0!</v>
      </c>
    </row>
    <row r="102" spans="1:11" ht="27" customHeight="1">
      <c r="A102" s="383"/>
      <c r="B102" s="284"/>
      <c r="C102" s="112"/>
      <c r="D102" s="112"/>
      <c r="E102" s="271" t="e">
        <f t="shared" si="27"/>
        <v>#DIV/0!</v>
      </c>
      <c r="F102" s="195"/>
      <c r="G102" s="195"/>
      <c r="H102" s="271" t="e">
        <f t="shared" si="23"/>
        <v>#DIV/0!</v>
      </c>
      <c r="I102" s="173">
        <f t="shared" si="28"/>
        <v>0</v>
      </c>
      <c r="J102" s="173">
        <f t="shared" si="28"/>
        <v>0</v>
      </c>
      <c r="K102" s="273" t="e">
        <f t="shared" si="26"/>
        <v>#DIV/0!</v>
      </c>
    </row>
    <row r="103" spans="1:11" ht="27.75" customHeight="1">
      <c r="A103" s="383"/>
      <c r="B103" s="284"/>
      <c r="C103" s="112"/>
      <c r="D103" s="112"/>
      <c r="E103" s="271" t="e">
        <f t="shared" si="27"/>
        <v>#DIV/0!</v>
      </c>
      <c r="F103" s="195"/>
      <c r="G103" s="195"/>
      <c r="H103" s="271" t="e">
        <f t="shared" si="23"/>
        <v>#DIV/0!</v>
      </c>
      <c r="I103" s="173">
        <f t="shared" si="28"/>
        <v>0</v>
      </c>
      <c r="J103" s="173">
        <f t="shared" si="28"/>
        <v>0</v>
      </c>
      <c r="K103" s="273" t="e">
        <f t="shared" si="26"/>
        <v>#DIV/0!</v>
      </c>
    </row>
    <row r="104" spans="1:11">
      <c r="A104" s="991" t="s">
        <v>4016</v>
      </c>
      <c r="B104" s="992"/>
      <c r="C104" s="979">
        <f>SUM(C91:C103)</f>
        <v>0</v>
      </c>
      <c r="D104" s="979">
        <f>SUM(D91:D103)</f>
        <v>0</v>
      </c>
      <c r="E104" s="273" t="e">
        <f t="shared" si="27"/>
        <v>#DIV/0!</v>
      </c>
      <c r="F104" s="979">
        <f>SUM(F91:F103)</f>
        <v>0</v>
      </c>
      <c r="G104" s="979">
        <f>SUM(G91:G103)</f>
        <v>0</v>
      </c>
      <c r="H104" s="273" t="e">
        <f t="shared" si="23"/>
        <v>#DIV/0!</v>
      </c>
      <c r="I104" s="173">
        <f t="shared" si="28"/>
        <v>0</v>
      </c>
      <c r="J104" s="173">
        <f t="shared" si="28"/>
        <v>0</v>
      </c>
      <c r="K104" s="273" t="e">
        <f t="shared" si="26"/>
        <v>#DIV/0!</v>
      </c>
    </row>
    <row r="105" spans="1:11">
      <c r="A105" s="276" t="s">
        <v>4017</v>
      </c>
      <c r="B105" s="295"/>
      <c r="C105" s="278">
        <f>SUM(C89+C104)</f>
        <v>5704</v>
      </c>
      <c r="D105" s="278">
        <f>SUM(D89+D104)</f>
        <v>1719</v>
      </c>
      <c r="E105" s="273">
        <f t="shared" si="27"/>
        <v>30.136746143057501</v>
      </c>
      <c r="F105" s="278">
        <f>SUM(F89+F104)</f>
        <v>61024</v>
      </c>
      <c r="G105" s="278">
        <f>SUM(G89+G104)</f>
        <v>10488</v>
      </c>
      <c r="H105" s="273">
        <f t="shared" si="23"/>
        <v>17.186680650235971</v>
      </c>
      <c r="I105" s="173">
        <f t="shared" si="28"/>
        <v>66728</v>
      </c>
      <c r="J105" s="173">
        <f t="shared" si="28"/>
        <v>12207</v>
      </c>
      <c r="K105" s="273">
        <f t="shared" si="26"/>
        <v>18.293669823762137</v>
      </c>
    </row>
    <row r="106" spans="1:11" ht="18.75" customHeight="1">
      <c r="A106" s="1448" t="s">
        <v>4018</v>
      </c>
      <c r="B106" s="1448"/>
      <c r="C106" s="1448"/>
      <c r="D106" s="1448"/>
      <c r="E106" s="1448"/>
      <c r="F106" s="1448"/>
      <c r="G106" s="1448"/>
      <c r="H106" s="1448"/>
      <c r="I106" s="1448"/>
      <c r="J106" s="1490"/>
    </row>
    <row r="107" spans="1:11" ht="28.5" customHeight="1">
      <c r="A107" s="1448" t="s">
        <v>4067</v>
      </c>
      <c r="B107" s="1448"/>
      <c r="C107" s="1448"/>
      <c r="D107" s="1448"/>
      <c r="E107" s="1448"/>
      <c r="F107" s="1448"/>
      <c r="G107" s="1448"/>
      <c r="H107" s="1448"/>
      <c r="I107" s="1448"/>
      <c r="J107" s="1490"/>
    </row>
    <row r="108" spans="1:11" ht="15">
      <c r="A108" s="333"/>
      <c r="B108" s="392"/>
      <c r="C108" s="392"/>
      <c r="D108" s="392"/>
      <c r="E108" s="392"/>
      <c r="F108" s="20"/>
      <c r="G108" s="20"/>
      <c r="H108" s="20"/>
      <c r="I108" s="17"/>
      <c r="J108" s="809"/>
    </row>
  </sheetData>
  <mergeCells count="10">
    <mergeCell ref="A107:J107"/>
    <mergeCell ref="C2:D2"/>
    <mergeCell ref="A7:A8"/>
    <mergeCell ref="B7:B8"/>
    <mergeCell ref="A106:J106"/>
    <mergeCell ref="C9:K9"/>
    <mergeCell ref="C7:E7"/>
    <mergeCell ref="F7:H7"/>
    <mergeCell ref="I7:K7"/>
    <mergeCell ref="A89:B89"/>
  </mergeCells>
  <phoneticPr fontId="44" type="noConversion"/>
  <pageMargins left="0.23999999999999996" right="0.23999999999999996" top="0.35" bottom="0.35" header="0.31" footer="0.31"/>
  <pageSetup paperSize="9" scale="65" orientation="portrait" r:id="rId1"/>
  <headerFooter alignWithMargins="0"/>
  <rowBreaks count="1" manualBreakCount="1">
    <brk id="8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L98"/>
  <sheetViews>
    <sheetView topLeftCell="A88" workbookViewId="0">
      <selection activeCell="N58" sqref="N58"/>
    </sheetView>
  </sheetViews>
  <sheetFormatPr defaultRowHeight="12.75"/>
  <cols>
    <col min="1" max="1" width="12.7109375" style="11" customWidth="1"/>
    <col min="2" max="2" width="40.5703125" style="11" customWidth="1"/>
    <col min="3" max="3" width="10.7109375" style="11" customWidth="1"/>
    <col min="4" max="5" width="9" style="11" customWidth="1"/>
    <col min="6" max="7" width="8.7109375" style="11" customWidth="1"/>
    <col min="8" max="8" width="9.28515625" style="11" customWidth="1"/>
    <col min="9" max="9" width="9.85546875" style="11" customWidth="1"/>
    <col min="10" max="10" width="9.140625" style="11"/>
    <col min="11" max="11" width="9.7109375" style="11" customWidth="1"/>
    <col min="12" max="12" width="9.140625" style="11" hidden="1" customWidth="1"/>
    <col min="13" max="16384" width="9.140625" style="11"/>
  </cols>
  <sheetData>
    <row r="1" spans="1:11" ht="15.75">
      <c r="A1" s="114"/>
      <c r="B1" s="115" t="s">
        <v>1242</v>
      </c>
      <c r="C1" s="791" t="s">
        <v>4093</v>
      </c>
      <c r="D1" s="793"/>
      <c r="E1" s="793"/>
      <c r="F1" s="793"/>
      <c r="G1" s="794"/>
      <c r="H1" s="794"/>
      <c r="I1" s="795"/>
      <c r="J1" s="796"/>
    </row>
    <row r="2" spans="1:11" ht="14.25">
      <c r="A2" s="114"/>
      <c r="B2" s="115" t="s">
        <v>1244</v>
      </c>
      <c r="C2" s="792">
        <v>6113079</v>
      </c>
      <c r="D2" s="794"/>
      <c r="E2" s="794"/>
      <c r="F2" s="794"/>
      <c r="G2" s="794"/>
      <c r="H2" s="794"/>
      <c r="I2" s="795"/>
      <c r="J2" s="796"/>
    </row>
    <row r="3" spans="1:11">
      <c r="A3" s="114"/>
      <c r="B3" s="115"/>
      <c r="C3" s="69" t="s">
        <v>7084</v>
      </c>
      <c r="D3" s="794"/>
      <c r="E3" s="794"/>
      <c r="F3" s="794"/>
      <c r="G3" s="794"/>
      <c r="H3" s="794"/>
      <c r="I3" s="795"/>
      <c r="J3" s="796"/>
    </row>
    <row r="4" spans="1:11" ht="14.25">
      <c r="A4" s="114"/>
      <c r="B4" s="115" t="s">
        <v>1246</v>
      </c>
      <c r="C4" s="4" t="s">
        <v>1232</v>
      </c>
      <c r="D4" s="3"/>
      <c r="E4" s="3"/>
      <c r="F4" s="3"/>
      <c r="G4" s="3"/>
      <c r="H4" s="3"/>
      <c r="I4" s="797"/>
      <c r="J4" s="796"/>
    </row>
    <row r="5" spans="1:11" ht="15.75">
      <c r="A5" s="114"/>
      <c r="B5" s="115" t="s">
        <v>4094</v>
      </c>
      <c r="C5" s="798" t="s">
        <v>4123</v>
      </c>
      <c r="D5" s="799"/>
      <c r="E5" s="799"/>
      <c r="F5" s="799"/>
      <c r="G5" s="3"/>
      <c r="H5" s="3"/>
      <c r="I5" s="797"/>
      <c r="J5" s="796"/>
    </row>
    <row r="6" spans="1:11" ht="15.75">
      <c r="A6" s="315"/>
      <c r="B6" s="315"/>
      <c r="C6" s="800"/>
      <c r="D6" s="800"/>
      <c r="E6" s="800"/>
      <c r="F6" s="800"/>
      <c r="G6" s="800"/>
      <c r="H6" s="800"/>
      <c r="I6" s="801"/>
      <c r="J6" s="801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48" customHeight="1" thickBot="1">
      <c r="A8" s="1418"/>
      <c r="B8" s="1418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25.5" customHeight="1" thickTop="1">
      <c r="A9" s="367"/>
      <c r="B9" s="369"/>
      <c r="C9" s="369"/>
      <c r="D9" s="369"/>
      <c r="E9" s="369"/>
      <c r="F9" s="369"/>
      <c r="G9" s="369"/>
      <c r="H9" s="369"/>
      <c r="I9" s="369"/>
      <c r="J9" s="370"/>
      <c r="K9" s="282"/>
    </row>
    <row r="10" spans="1:11" ht="16.5" customHeight="1">
      <c r="A10" s="383"/>
      <c r="B10" s="375"/>
      <c r="C10" s="375"/>
      <c r="D10" s="375"/>
      <c r="E10" s="375"/>
      <c r="F10" s="185"/>
      <c r="G10" s="185"/>
      <c r="H10" s="185"/>
      <c r="I10" s="185"/>
      <c r="J10" s="185"/>
      <c r="K10" s="282"/>
    </row>
    <row r="11" spans="1:11" ht="16.5" customHeight="1">
      <c r="A11" s="383"/>
      <c r="B11" s="375"/>
      <c r="C11" s="375"/>
      <c r="D11" s="375"/>
      <c r="E11" s="375"/>
      <c r="F11" s="185"/>
      <c r="G11" s="185"/>
      <c r="H11" s="185"/>
      <c r="I11" s="185"/>
      <c r="J11" s="185"/>
      <c r="K11" s="282"/>
    </row>
    <row r="12" spans="1:11" ht="16.5" customHeight="1">
      <c r="A12" s="383"/>
      <c r="B12" s="375"/>
      <c r="C12" s="375"/>
      <c r="D12" s="375"/>
      <c r="E12" s="375"/>
      <c r="F12" s="185"/>
      <c r="G12" s="185"/>
      <c r="H12" s="185"/>
      <c r="I12" s="185"/>
      <c r="J12" s="185"/>
      <c r="K12" s="282"/>
    </row>
    <row r="13" spans="1:11" ht="13.5" customHeight="1">
      <c r="A13" s="383"/>
      <c r="B13" s="396" t="s">
        <v>4477</v>
      </c>
      <c r="C13" s="375"/>
      <c r="D13" s="375"/>
      <c r="E13" s="375"/>
      <c r="F13" s="185"/>
      <c r="G13" s="185"/>
      <c r="H13" s="185"/>
      <c r="I13" s="185"/>
      <c r="J13" s="185"/>
      <c r="K13" s="282"/>
    </row>
    <row r="14" spans="1:11" ht="13.5" customHeight="1">
      <c r="A14" s="49" t="s">
        <v>2320</v>
      </c>
      <c r="B14" s="50" t="s">
        <v>2321</v>
      </c>
      <c r="C14" s="112">
        <v>25</v>
      </c>
      <c r="D14" s="112">
        <v>1</v>
      </c>
      <c r="E14" s="986">
        <f>SUM(D14/C14*100)</f>
        <v>4</v>
      </c>
      <c r="F14" s="110"/>
      <c r="G14" s="110"/>
      <c r="H14" s="986" t="e">
        <f>SUM(G14/F14*100)</f>
        <v>#DIV/0!</v>
      </c>
      <c r="I14" s="173">
        <f t="shared" ref="I14" si="0">C14+F14</f>
        <v>25</v>
      </c>
      <c r="J14" s="173">
        <f t="shared" ref="J14" si="1">D14+G14</f>
        <v>1</v>
      </c>
      <c r="K14" s="987">
        <f>SUM(J14/I14*100)</f>
        <v>4</v>
      </c>
    </row>
    <row r="15" spans="1:11">
      <c r="A15" s="49" t="s">
        <v>2322</v>
      </c>
      <c r="B15" s="50" t="s">
        <v>2323</v>
      </c>
      <c r="C15" s="270">
        <v>128</v>
      </c>
      <c r="D15" s="270">
        <v>77</v>
      </c>
      <c r="E15" s="986">
        <f t="shared" ref="E15:E78" si="2">SUM(D15/C15*100)</f>
        <v>60.15625</v>
      </c>
      <c r="F15" s="110"/>
      <c r="G15" s="110"/>
      <c r="H15" s="986" t="e">
        <f t="shared" ref="H15:H78" si="3">SUM(G15/F15*100)</f>
        <v>#DIV/0!</v>
      </c>
      <c r="I15" s="1170">
        <f t="shared" ref="I15:I78" si="4">C15+F15</f>
        <v>128</v>
      </c>
      <c r="J15" s="1170">
        <f t="shared" ref="J15:J78" si="5">D15+G15</f>
        <v>77</v>
      </c>
      <c r="K15" s="987">
        <f t="shared" ref="K15:K78" si="6">SUM(J15/I15*100)</f>
        <v>60.15625</v>
      </c>
    </row>
    <row r="16" spans="1:11">
      <c r="A16" s="49" t="s">
        <v>2324</v>
      </c>
      <c r="B16" s="50" t="s">
        <v>2325</v>
      </c>
      <c r="C16" s="406">
        <v>1575</v>
      </c>
      <c r="D16" s="406">
        <v>762</v>
      </c>
      <c r="E16" s="986">
        <f t="shared" si="2"/>
        <v>48.38095238095238</v>
      </c>
      <c r="F16" s="110"/>
      <c r="G16" s="110"/>
      <c r="H16" s="986" t="e">
        <f t="shared" si="3"/>
        <v>#DIV/0!</v>
      </c>
      <c r="I16" s="1170">
        <f t="shared" si="4"/>
        <v>1575</v>
      </c>
      <c r="J16" s="1170">
        <f t="shared" si="5"/>
        <v>762</v>
      </c>
      <c r="K16" s="987">
        <f t="shared" si="6"/>
        <v>48.38095238095238</v>
      </c>
    </row>
    <row r="17" spans="1:11">
      <c r="A17" s="49" t="s">
        <v>2326</v>
      </c>
      <c r="B17" s="50" t="s">
        <v>2327</v>
      </c>
      <c r="C17" s="406">
        <v>12408</v>
      </c>
      <c r="D17" s="406">
        <v>7293</v>
      </c>
      <c r="E17" s="986">
        <f t="shared" si="2"/>
        <v>58.776595744680847</v>
      </c>
      <c r="F17" s="110"/>
      <c r="G17" s="110"/>
      <c r="H17" s="986" t="e">
        <f t="shared" si="3"/>
        <v>#DIV/0!</v>
      </c>
      <c r="I17" s="1170">
        <f t="shared" si="4"/>
        <v>12408</v>
      </c>
      <c r="J17" s="1170">
        <f t="shared" si="5"/>
        <v>7293</v>
      </c>
      <c r="K17" s="987">
        <f t="shared" si="6"/>
        <v>58.776595744680847</v>
      </c>
    </row>
    <row r="18" spans="1:11">
      <c r="A18" s="49" t="s">
        <v>2328</v>
      </c>
      <c r="B18" s="50" t="s">
        <v>2329</v>
      </c>
      <c r="C18" s="406">
        <v>5330</v>
      </c>
      <c r="D18" s="406">
        <v>2971</v>
      </c>
      <c r="E18" s="986">
        <f t="shared" si="2"/>
        <v>55.741088180112577</v>
      </c>
      <c r="F18" s="110"/>
      <c r="G18" s="110"/>
      <c r="H18" s="986" t="e">
        <f t="shared" si="3"/>
        <v>#DIV/0!</v>
      </c>
      <c r="I18" s="1170">
        <f t="shared" si="4"/>
        <v>5330</v>
      </c>
      <c r="J18" s="1170">
        <f t="shared" si="5"/>
        <v>2971</v>
      </c>
      <c r="K18" s="987">
        <f t="shared" si="6"/>
        <v>55.741088180112577</v>
      </c>
    </row>
    <row r="19" spans="1:11">
      <c r="A19" s="49" t="s">
        <v>2330</v>
      </c>
      <c r="B19" s="50" t="s">
        <v>2331</v>
      </c>
      <c r="C19" s="406">
        <v>15607</v>
      </c>
      <c r="D19" s="406">
        <v>9498</v>
      </c>
      <c r="E19" s="986">
        <f t="shared" si="2"/>
        <v>60.857307618376367</v>
      </c>
      <c r="F19" s="110"/>
      <c r="G19" s="110"/>
      <c r="H19" s="986" t="e">
        <f t="shared" si="3"/>
        <v>#DIV/0!</v>
      </c>
      <c r="I19" s="1170">
        <f t="shared" si="4"/>
        <v>15607</v>
      </c>
      <c r="J19" s="1170">
        <f t="shared" si="5"/>
        <v>9498</v>
      </c>
      <c r="K19" s="987">
        <f t="shared" si="6"/>
        <v>60.857307618376367</v>
      </c>
    </row>
    <row r="20" spans="1:11">
      <c r="A20" s="49" t="s">
        <v>2332</v>
      </c>
      <c r="B20" s="50" t="s">
        <v>2333</v>
      </c>
      <c r="C20" s="406">
        <v>3855</v>
      </c>
      <c r="D20" s="406">
        <v>1994</v>
      </c>
      <c r="E20" s="986">
        <f t="shared" si="2"/>
        <v>51.725032425421539</v>
      </c>
      <c r="F20" s="110"/>
      <c r="G20" s="110"/>
      <c r="H20" s="986" t="e">
        <f t="shared" si="3"/>
        <v>#DIV/0!</v>
      </c>
      <c r="I20" s="1170">
        <f t="shared" si="4"/>
        <v>3855</v>
      </c>
      <c r="J20" s="1170">
        <f t="shared" si="5"/>
        <v>1994</v>
      </c>
      <c r="K20" s="987">
        <f t="shared" si="6"/>
        <v>51.725032425421539</v>
      </c>
    </row>
    <row r="21" spans="1:11">
      <c r="A21" s="49" t="s">
        <v>2334</v>
      </c>
      <c r="B21" s="50" t="s">
        <v>2335</v>
      </c>
      <c r="C21" s="406">
        <v>5685</v>
      </c>
      <c r="D21" s="406">
        <v>2506</v>
      </c>
      <c r="E21" s="986">
        <f t="shared" si="2"/>
        <v>44.08091468777485</v>
      </c>
      <c r="F21" s="294">
        <v>1478</v>
      </c>
      <c r="G21" s="294">
        <v>789</v>
      </c>
      <c r="H21" s="986">
        <f t="shared" si="3"/>
        <v>53.382949932341006</v>
      </c>
      <c r="I21" s="1170">
        <f t="shared" si="4"/>
        <v>7163</v>
      </c>
      <c r="J21" s="1170">
        <f t="shared" si="5"/>
        <v>3295</v>
      </c>
      <c r="K21" s="987">
        <f t="shared" si="6"/>
        <v>46.000279212620413</v>
      </c>
    </row>
    <row r="22" spans="1:11">
      <c r="A22" s="49" t="s">
        <v>2336</v>
      </c>
      <c r="B22" s="50" t="s">
        <v>2337</v>
      </c>
      <c r="C22" s="406">
        <v>2612</v>
      </c>
      <c r="D22" s="406">
        <v>1408</v>
      </c>
      <c r="E22" s="986">
        <f t="shared" si="2"/>
        <v>53.905053598774884</v>
      </c>
      <c r="F22" s="110"/>
      <c r="G22" s="110"/>
      <c r="H22" s="986" t="e">
        <f t="shared" si="3"/>
        <v>#DIV/0!</v>
      </c>
      <c r="I22" s="1170">
        <f t="shared" si="4"/>
        <v>2612</v>
      </c>
      <c r="J22" s="1170">
        <f t="shared" si="5"/>
        <v>1408</v>
      </c>
      <c r="K22" s="987">
        <f t="shared" si="6"/>
        <v>53.905053598774884</v>
      </c>
    </row>
    <row r="23" spans="1:11">
      <c r="A23" s="49" t="s">
        <v>2338</v>
      </c>
      <c r="B23" s="50" t="s">
        <v>2339</v>
      </c>
      <c r="C23" s="406">
        <v>7057</v>
      </c>
      <c r="D23" s="406">
        <v>3227</v>
      </c>
      <c r="E23" s="986">
        <f t="shared" si="2"/>
        <v>45.72764630862973</v>
      </c>
      <c r="F23" s="294"/>
      <c r="G23" s="294"/>
      <c r="H23" s="986" t="e">
        <f t="shared" si="3"/>
        <v>#DIV/0!</v>
      </c>
      <c r="I23" s="1170">
        <f t="shared" si="4"/>
        <v>7057</v>
      </c>
      <c r="J23" s="1170">
        <f t="shared" si="5"/>
        <v>3227</v>
      </c>
      <c r="K23" s="987">
        <f t="shared" si="6"/>
        <v>45.72764630862973</v>
      </c>
    </row>
    <row r="24" spans="1:11">
      <c r="A24" s="49" t="s">
        <v>2340</v>
      </c>
      <c r="B24" s="50" t="s">
        <v>2341</v>
      </c>
      <c r="C24" s="406">
        <v>7646</v>
      </c>
      <c r="D24" s="406">
        <v>3519</v>
      </c>
      <c r="E24" s="986">
        <f t="shared" si="2"/>
        <v>46.024064870520533</v>
      </c>
      <c r="F24" s="110">
        <v>4</v>
      </c>
      <c r="G24" s="110">
        <v>6</v>
      </c>
      <c r="H24" s="986">
        <f t="shared" si="3"/>
        <v>150</v>
      </c>
      <c r="I24" s="1170">
        <f t="shared" si="4"/>
        <v>7650</v>
      </c>
      <c r="J24" s="1170">
        <f t="shared" si="5"/>
        <v>3525</v>
      </c>
      <c r="K24" s="987">
        <f t="shared" si="6"/>
        <v>46.078431372549019</v>
      </c>
    </row>
    <row r="25" spans="1:11" ht="25.5">
      <c r="A25" s="49" t="s">
        <v>2342</v>
      </c>
      <c r="B25" s="50" t="s">
        <v>2343</v>
      </c>
      <c r="C25" s="270">
        <v>5325</v>
      </c>
      <c r="D25" s="270">
        <v>2265</v>
      </c>
      <c r="E25" s="986">
        <f t="shared" si="2"/>
        <v>42.535211267605632</v>
      </c>
      <c r="F25" s="272">
        <v>44</v>
      </c>
      <c r="G25" s="272">
        <v>10</v>
      </c>
      <c r="H25" s="986">
        <f t="shared" si="3"/>
        <v>22.727272727272727</v>
      </c>
      <c r="I25" s="1170">
        <f t="shared" si="4"/>
        <v>5369</v>
      </c>
      <c r="J25" s="1170">
        <f t="shared" si="5"/>
        <v>2275</v>
      </c>
      <c r="K25" s="987">
        <f t="shared" si="6"/>
        <v>42.372881355932201</v>
      </c>
    </row>
    <row r="26" spans="1:11">
      <c r="A26" s="49" t="s">
        <v>2344</v>
      </c>
      <c r="B26" s="50" t="s">
        <v>2345</v>
      </c>
      <c r="C26" s="270">
        <v>1</v>
      </c>
      <c r="D26" s="270"/>
      <c r="E26" s="986">
        <f t="shared" si="2"/>
        <v>0</v>
      </c>
      <c r="F26" s="294"/>
      <c r="G26" s="294"/>
      <c r="H26" s="986" t="e">
        <f t="shared" si="3"/>
        <v>#DIV/0!</v>
      </c>
      <c r="I26" s="1170">
        <f t="shared" si="4"/>
        <v>1</v>
      </c>
      <c r="J26" s="1170">
        <f t="shared" si="5"/>
        <v>0</v>
      </c>
      <c r="K26" s="987">
        <f t="shared" si="6"/>
        <v>0</v>
      </c>
    </row>
    <row r="27" spans="1:11">
      <c r="A27" s="49" t="s">
        <v>2346</v>
      </c>
      <c r="B27" s="50" t="s">
        <v>2347</v>
      </c>
      <c r="C27" s="406">
        <v>12713</v>
      </c>
      <c r="D27" s="406">
        <v>6057</v>
      </c>
      <c r="E27" s="986">
        <f t="shared" si="2"/>
        <v>47.644143789821442</v>
      </c>
      <c r="F27" s="294">
        <v>942</v>
      </c>
      <c r="G27" s="294">
        <v>433</v>
      </c>
      <c r="H27" s="986">
        <f t="shared" si="3"/>
        <v>45.966029723991511</v>
      </c>
      <c r="I27" s="1170">
        <f t="shared" si="4"/>
        <v>13655</v>
      </c>
      <c r="J27" s="1170">
        <f t="shared" si="5"/>
        <v>6490</v>
      </c>
      <c r="K27" s="987">
        <f t="shared" si="6"/>
        <v>47.528377883559138</v>
      </c>
    </row>
    <row r="28" spans="1:11">
      <c r="A28" s="49" t="s">
        <v>2348</v>
      </c>
      <c r="B28" s="50" t="s">
        <v>2349</v>
      </c>
      <c r="C28" s="406">
        <v>8092</v>
      </c>
      <c r="D28" s="406">
        <v>3643</v>
      </c>
      <c r="E28" s="986">
        <f t="shared" si="2"/>
        <v>45.019772614928321</v>
      </c>
      <c r="F28" s="294">
        <v>236</v>
      </c>
      <c r="G28" s="294">
        <v>32</v>
      </c>
      <c r="H28" s="986">
        <f t="shared" si="3"/>
        <v>13.559322033898304</v>
      </c>
      <c r="I28" s="1170">
        <f t="shared" si="4"/>
        <v>8328</v>
      </c>
      <c r="J28" s="1170">
        <f t="shared" si="5"/>
        <v>3675</v>
      </c>
      <c r="K28" s="987">
        <f t="shared" si="6"/>
        <v>44.128242074927954</v>
      </c>
    </row>
    <row r="29" spans="1:11" ht="25.5">
      <c r="A29" s="49" t="s">
        <v>2350</v>
      </c>
      <c r="B29" s="50" t="s">
        <v>2351</v>
      </c>
      <c r="C29" s="406">
        <v>24</v>
      </c>
      <c r="D29" s="406">
        <v>20</v>
      </c>
      <c r="E29" s="986">
        <f t="shared" si="2"/>
        <v>83.333333333333343</v>
      </c>
      <c r="F29" s="110"/>
      <c r="G29" s="110"/>
      <c r="H29" s="986" t="e">
        <f t="shared" si="3"/>
        <v>#DIV/0!</v>
      </c>
      <c r="I29" s="1170">
        <f t="shared" si="4"/>
        <v>24</v>
      </c>
      <c r="J29" s="1170">
        <f t="shared" si="5"/>
        <v>20</v>
      </c>
      <c r="K29" s="987">
        <f t="shared" si="6"/>
        <v>83.333333333333343</v>
      </c>
    </row>
    <row r="30" spans="1:11">
      <c r="A30" s="49" t="s">
        <v>2352</v>
      </c>
      <c r="B30" s="50" t="s">
        <v>2353</v>
      </c>
      <c r="C30" s="406">
        <v>1482</v>
      </c>
      <c r="D30" s="406">
        <v>793</v>
      </c>
      <c r="E30" s="986">
        <f t="shared" si="2"/>
        <v>53.508771929824562</v>
      </c>
      <c r="F30" s="110"/>
      <c r="G30" s="110"/>
      <c r="H30" s="986" t="e">
        <f t="shared" si="3"/>
        <v>#DIV/0!</v>
      </c>
      <c r="I30" s="1170">
        <f t="shared" si="4"/>
        <v>1482</v>
      </c>
      <c r="J30" s="1170">
        <f t="shared" si="5"/>
        <v>793</v>
      </c>
      <c r="K30" s="987">
        <f t="shared" si="6"/>
        <v>53.508771929824562</v>
      </c>
    </row>
    <row r="31" spans="1:11" ht="25.5">
      <c r="A31" s="49" t="s">
        <v>2354</v>
      </c>
      <c r="B31" s="50" t="s">
        <v>2355</v>
      </c>
      <c r="C31" s="406">
        <v>21</v>
      </c>
      <c r="D31" s="406">
        <v>6</v>
      </c>
      <c r="E31" s="986">
        <f t="shared" si="2"/>
        <v>28.571428571428569</v>
      </c>
      <c r="F31" s="110"/>
      <c r="G31" s="110"/>
      <c r="H31" s="986" t="e">
        <f t="shared" si="3"/>
        <v>#DIV/0!</v>
      </c>
      <c r="I31" s="1170">
        <f t="shared" si="4"/>
        <v>21</v>
      </c>
      <c r="J31" s="1170">
        <f t="shared" si="5"/>
        <v>6</v>
      </c>
      <c r="K31" s="987">
        <f t="shared" si="6"/>
        <v>28.571428571428569</v>
      </c>
    </row>
    <row r="32" spans="1:11" ht="25.5">
      <c r="A32" s="49" t="s">
        <v>2356</v>
      </c>
      <c r="B32" s="50" t="s">
        <v>2357</v>
      </c>
      <c r="C32" s="406">
        <v>40</v>
      </c>
      <c r="D32" s="406">
        <v>10</v>
      </c>
      <c r="E32" s="986">
        <f t="shared" si="2"/>
        <v>25</v>
      </c>
      <c r="F32" s="294">
        <v>665</v>
      </c>
      <c r="G32" s="294">
        <v>406</v>
      </c>
      <c r="H32" s="986">
        <f t="shared" si="3"/>
        <v>61.05263157894737</v>
      </c>
      <c r="I32" s="1170">
        <f t="shared" si="4"/>
        <v>705</v>
      </c>
      <c r="J32" s="1170">
        <f t="shared" si="5"/>
        <v>416</v>
      </c>
      <c r="K32" s="987">
        <f t="shared" si="6"/>
        <v>59.00709219858156</v>
      </c>
    </row>
    <row r="33" spans="1:11">
      <c r="A33" s="49" t="s">
        <v>2358</v>
      </c>
      <c r="B33" s="50" t="s">
        <v>2359</v>
      </c>
      <c r="C33" s="406">
        <v>12541</v>
      </c>
      <c r="D33" s="406">
        <v>5815</v>
      </c>
      <c r="E33" s="986">
        <f t="shared" si="2"/>
        <v>46.367913244557855</v>
      </c>
      <c r="F33" s="294">
        <v>5</v>
      </c>
      <c r="G33" s="294">
        <v>6</v>
      </c>
      <c r="H33" s="986">
        <f t="shared" si="3"/>
        <v>120</v>
      </c>
      <c r="I33" s="1170">
        <f t="shared" si="4"/>
        <v>12546</v>
      </c>
      <c r="J33" s="1170">
        <f t="shared" si="5"/>
        <v>5821</v>
      </c>
      <c r="K33" s="987">
        <f t="shared" si="6"/>
        <v>46.397258090227957</v>
      </c>
    </row>
    <row r="34" spans="1:11">
      <c r="A34" s="49" t="s">
        <v>2360</v>
      </c>
      <c r="B34" s="50" t="s">
        <v>2361</v>
      </c>
      <c r="C34" s="406">
        <v>3220</v>
      </c>
      <c r="D34" s="406">
        <v>1495</v>
      </c>
      <c r="E34" s="986">
        <f t="shared" si="2"/>
        <v>46.428571428571431</v>
      </c>
      <c r="F34" s="294">
        <v>5</v>
      </c>
      <c r="G34" s="294"/>
      <c r="H34" s="986">
        <f t="shared" si="3"/>
        <v>0</v>
      </c>
      <c r="I34" s="1170">
        <f t="shared" si="4"/>
        <v>3225</v>
      </c>
      <c r="J34" s="1170">
        <f t="shared" si="5"/>
        <v>1495</v>
      </c>
      <c r="K34" s="987">
        <f t="shared" si="6"/>
        <v>46.356589147286819</v>
      </c>
    </row>
    <row r="35" spans="1:11">
      <c r="A35" s="49" t="s">
        <v>2362</v>
      </c>
      <c r="B35" s="50" t="s">
        <v>2363</v>
      </c>
      <c r="C35" s="406">
        <v>2645</v>
      </c>
      <c r="D35" s="406">
        <v>1206</v>
      </c>
      <c r="E35" s="986">
        <f t="shared" si="2"/>
        <v>45.595463137996219</v>
      </c>
      <c r="F35" s="110"/>
      <c r="G35" s="110"/>
      <c r="H35" s="986" t="e">
        <f t="shared" si="3"/>
        <v>#DIV/0!</v>
      </c>
      <c r="I35" s="1170">
        <f t="shared" si="4"/>
        <v>2645</v>
      </c>
      <c r="J35" s="1170">
        <f t="shared" si="5"/>
        <v>1206</v>
      </c>
      <c r="K35" s="987">
        <f t="shared" si="6"/>
        <v>45.595463137996219</v>
      </c>
    </row>
    <row r="36" spans="1:11">
      <c r="A36" s="49" t="s">
        <v>2364</v>
      </c>
      <c r="B36" s="50" t="s">
        <v>2365</v>
      </c>
      <c r="C36" s="406">
        <v>13947</v>
      </c>
      <c r="D36" s="406">
        <v>9371</v>
      </c>
      <c r="E36" s="986">
        <f t="shared" si="2"/>
        <v>67.190076719007678</v>
      </c>
      <c r="F36" s="110"/>
      <c r="G36" s="110"/>
      <c r="H36" s="986" t="e">
        <f t="shared" si="3"/>
        <v>#DIV/0!</v>
      </c>
      <c r="I36" s="1170">
        <f t="shared" si="4"/>
        <v>13947</v>
      </c>
      <c r="J36" s="1170">
        <f t="shared" si="5"/>
        <v>9371</v>
      </c>
      <c r="K36" s="987">
        <f t="shared" si="6"/>
        <v>67.190076719007678</v>
      </c>
    </row>
    <row r="37" spans="1:11" ht="25.5">
      <c r="A37" s="49" t="s">
        <v>2366</v>
      </c>
      <c r="B37" s="50" t="s">
        <v>2367</v>
      </c>
      <c r="C37" s="110"/>
      <c r="D37" s="110"/>
      <c r="E37" s="986" t="e">
        <f t="shared" si="2"/>
        <v>#DIV/0!</v>
      </c>
      <c r="F37" s="294"/>
      <c r="G37" s="294"/>
      <c r="H37" s="986" t="e">
        <f t="shared" si="3"/>
        <v>#DIV/0!</v>
      </c>
      <c r="I37" s="1170">
        <f t="shared" si="4"/>
        <v>0</v>
      </c>
      <c r="J37" s="1170">
        <f t="shared" si="5"/>
        <v>0</v>
      </c>
      <c r="K37" s="987" t="e">
        <f t="shared" si="6"/>
        <v>#DIV/0!</v>
      </c>
    </row>
    <row r="38" spans="1:11">
      <c r="A38" s="49" t="s">
        <v>2368</v>
      </c>
      <c r="B38" s="50" t="s">
        <v>2369</v>
      </c>
      <c r="C38" s="406">
        <v>4462</v>
      </c>
      <c r="D38" s="406">
        <v>2447</v>
      </c>
      <c r="E38" s="986">
        <f t="shared" si="2"/>
        <v>54.840878529807256</v>
      </c>
      <c r="F38" s="110"/>
      <c r="G38" s="110"/>
      <c r="H38" s="986" t="e">
        <f t="shared" si="3"/>
        <v>#DIV/0!</v>
      </c>
      <c r="I38" s="1170">
        <f t="shared" si="4"/>
        <v>4462</v>
      </c>
      <c r="J38" s="1170">
        <f t="shared" si="5"/>
        <v>2447</v>
      </c>
      <c r="K38" s="987">
        <f t="shared" si="6"/>
        <v>54.840878529807256</v>
      </c>
    </row>
    <row r="39" spans="1:11">
      <c r="A39" s="49" t="s">
        <v>2370</v>
      </c>
      <c r="B39" s="50" t="s">
        <v>2371</v>
      </c>
      <c r="C39" s="406"/>
      <c r="D39" s="406"/>
      <c r="E39" s="986" t="e">
        <f t="shared" si="2"/>
        <v>#DIV/0!</v>
      </c>
      <c r="F39" s="294">
        <v>983</v>
      </c>
      <c r="G39" s="294">
        <v>586</v>
      </c>
      <c r="H39" s="986">
        <f t="shared" si="3"/>
        <v>59.613428280773142</v>
      </c>
      <c r="I39" s="1170">
        <f t="shared" si="4"/>
        <v>983</v>
      </c>
      <c r="J39" s="1170">
        <f t="shared" si="5"/>
        <v>586</v>
      </c>
      <c r="K39" s="987">
        <f t="shared" si="6"/>
        <v>59.613428280773142</v>
      </c>
    </row>
    <row r="40" spans="1:11" ht="25.5">
      <c r="A40" s="49" t="s">
        <v>2372</v>
      </c>
      <c r="B40" s="50" t="s">
        <v>2373</v>
      </c>
      <c r="C40" s="406">
        <v>248</v>
      </c>
      <c r="D40" s="406">
        <v>166</v>
      </c>
      <c r="E40" s="986">
        <f t="shared" si="2"/>
        <v>66.935483870967744</v>
      </c>
      <c r="F40" s="110"/>
      <c r="G40" s="110"/>
      <c r="H40" s="986" t="e">
        <f t="shared" si="3"/>
        <v>#DIV/0!</v>
      </c>
      <c r="I40" s="1170">
        <f t="shared" si="4"/>
        <v>248</v>
      </c>
      <c r="J40" s="1170">
        <f t="shared" si="5"/>
        <v>166</v>
      </c>
      <c r="K40" s="987">
        <f t="shared" si="6"/>
        <v>66.935483870967744</v>
      </c>
    </row>
    <row r="41" spans="1:11" ht="38.25">
      <c r="A41" s="49" t="s">
        <v>2374</v>
      </c>
      <c r="B41" s="50" t="s">
        <v>2375</v>
      </c>
      <c r="C41" s="110"/>
      <c r="D41" s="110"/>
      <c r="E41" s="986" t="e">
        <f t="shared" si="2"/>
        <v>#DIV/0!</v>
      </c>
      <c r="F41" s="294">
        <v>22</v>
      </c>
      <c r="G41" s="294">
        <v>16</v>
      </c>
      <c r="H41" s="986">
        <f t="shared" si="3"/>
        <v>72.727272727272734</v>
      </c>
      <c r="I41" s="1170">
        <f t="shared" si="4"/>
        <v>22</v>
      </c>
      <c r="J41" s="1170">
        <f t="shared" si="5"/>
        <v>16</v>
      </c>
      <c r="K41" s="987">
        <f t="shared" si="6"/>
        <v>72.727272727272734</v>
      </c>
    </row>
    <row r="42" spans="1:11">
      <c r="A42" s="397" t="s">
        <v>305</v>
      </c>
      <c r="B42" s="407" t="s">
        <v>2376</v>
      </c>
      <c r="C42" s="408">
        <v>2454</v>
      </c>
      <c r="D42" s="408">
        <v>1261</v>
      </c>
      <c r="E42" s="986">
        <f t="shared" si="2"/>
        <v>51.385493072534636</v>
      </c>
      <c r="F42" s="110"/>
      <c r="G42" s="110"/>
      <c r="H42" s="986" t="e">
        <f t="shared" si="3"/>
        <v>#DIV/0!</v>
      </c>
      <c r="I42" s="1170">
        <f t="shared" si="4"/>
        <v>2454</v>
      </c>
      <c r="J42" s="1170">
        <f t="shared" si="5"/>
        <v>1261</v>
      </c>
      <c r="K42" s="987">
        <f t="shared" si="6"/>
        <v>51.385493072534636</v>
      </c>
    </row>
    <row r="43" spans="1:11">
      <c r="A43" s="49" t="s">
        <v>2377</v>
      </c>
      <c r="B43" s="50" t="s">
        <v>2378</v>
      </c>
      <c r="C43" s="406">
        <v>606</v>
      </c>
      <c r="D43" s="406">
        <v>272</v>
      </c>
      <c r="E43" s="986">
        <f t="shared" si="2"/>
        <v>44.884488448844884</v>
      </c>
      <c r="F43" s="110"/>
      <c r="G43" s="110"/>
      <c r="H43" s="986" t="e">
        <f t="shared" si="3"/>
        <v>#DIV/0!</v>
      </c>
      <c r="I43" s="1170">
        <f t="shared" si="4"/>
        <v>606</v>
      </c>
      <c r="J43" s="1170">
        <f t="shared" si="5"/>
        <v>272</v>
      </c>
      <c r="K43" s="987">
        <f t="shared" si="6"/>
        <v>44.884488448844884</v>
      </c>
    </row>
    <row r="44" spans="1:11" ht="25.5">
      <c r="A44" s="49" t="s">
        <v>2379</v>
      </c>
      <c r="B44" s="50" t="s">
        <v>2380</v>
      </c>
      <c r="C44" s="406">
        <v>5055</v>
      </c>
      <c r="D44" s="406">
        <v>2388</v>
      </c>
      <c r="E44" s="986">
        <f t="shared" si="2"/>
        <v>47.240356083086056</v>
      </c>
      <c r="F44" s="110"/>
      <c r="G44" s="110"/>
      <c r="H44" s="986" t="e">
        <f t="shared" si="3"/>
        <v>#DIV/0!</v>
      </c>
      <c r="I44" s="1170">
        <f t="shared" si="4"/>
        <v>5055</v>
      </c>
      <c r="J44" s="1170">
        <f t="shared" si="5"/>
        <v>2388</v>
      </c>
      <c r="K44" s="987">
        <f t="shared" si="6"/>
        <v>47.240356083086056</v>
      </c>
    </row>
    <row r="45" spans="1:11" ht="36" customHeight="1">
      <c r="A45" s="49" t="s">
        <v>2381</v>
      </c>
      <c r="B45" s="50" t="s">
        <v>2382</v>
      </c>
      <c r="C45" s="406">
        <v>47</v>
      </c>
      <c r="D45" s="406">
        <v>5</v>
      </c>
      <c r="E45" s="986">
        <f t="shared" si="2"/>
        <v>10.638297872340425</v>
      </c>
      <c r="F45" s="294"/>
      <c r="G45" s="294"/>
      <c r="H45" s="986" t="e">
        <f t="shared" si="3"/>
        <v>#DIV/0!</v>
      </c>
      <c r="I45" s="1170">
        <f t="shared" si="4"/>
        <v>47</v>
      </c>
      <c r="J45" s="1170">
        <f t="shared" si="5"/>
        <v>5</v>
      </c>
      <c r="K45" s="987">
        <f t="shared" si="6"/>
        <v>10.638297872340425</v>
      </c>
    </row>
    <row r="46" spans="1:11" ht="25.5">
      <c r="A46" s="49" t="s">
        <v>2384</v>
      </c>
      <c r="B46" s="50" t="s">
        <v>2385</v>
      </c>
      <c r="C46" s="406">
        <v>184</v>
      </c>
      <c r="D46" s="406">
        <v>129</v>
      </c>
      <c r="E46" s="986">
        <f t="shared" si="2"/>
        <v>70.108695652173907</v>
      </c>
      <c r="F46" s="110"/>
      <c r="G46" s="110"/>
      <c r="H46" s="986" t="e">
        <f t="shared" si="3"/>
        <v>#DIV/0!</v>
      </c>
      <c r="I46" s="1170">
        <f t="shared" si="4"/>
        <v>184</v>
      </c>
      <c r="J46" s="1170">
        <f t="shared" si="5"/>
        <v>129</v>
      </c>
      <c r="K46" s="987">
        <f t="shared" si="6"/>
        <v>70.108695652173907</v>
      </c>
    </row>
    <row r="47" spans="1:11">
      <c r="A47" s="49" t="s">
        <v>2386</v>
      </c>
      <c r="B47" s="50" t="s">
        <v>2387</v>
      </c>
      <c r="C47" s="406">
        <v>2215</v>
      </c>
      <c r="D47" s="406">
        <v>1062</v>
      </c>
      <c r="E47" s="986">
        <f t="shared" si="2"/>
        <v>47.945823927765232</v>
      </c>
      <c r="F47" s="110"/>
      <c r="G47" s="110"/>
      <c r="H47" s="986" t="e">
        <f t="shared" si="3"/>
        <v>#DIV/0!</v>
      </c>
      <c r="I47" s="1170">
        <f t="shared" si="4"/>
        <v>2215</v>
      </c>
      <c r="J47" s="1170">
        <f t="shared" si="5"/>
        <v>1062</v>
      </c>
      <c r="K47" s="987">
        <f t="shared" si="6"/>
        <v>47.945823927765232</v>
      </c>
    </row>
    <row r="48" spans="1:11" ht="25.5">
      <c r="A48" s="49" t="s">
        <v>2388</v>
      </c>
      <c r="B48" s="50" t="s">
        <v>2389</v>
      </c>
      <c r="C48" s="406">
        <v>181</v>
      </c>
      <c r="D48" s="406">
        <v>162</v>
      </c>
      <c r="E48" s="986">
        <f t="shared" si="2"/>
        <v>89.502762430939228</v>
      </c>
      <c r="F48" s="110"/>
      <c r="G48" s="110"/>
      <c r="H48" s="986" t="e">
        <f t="shared" si="3"/>
        <v>#DIV/0!</v>
      </c>
      <c r="I48" s="1170">
        <f t="shared" si="4"/>
        <v>181</v>
      </c>
      <c r="J48" s="1170">
        <f t="shared" si="5"/>
        <v>162</v>
      </c>
      <c r="K48" s="987">
        <f t="shared" si="6"/>
        <v>89.502762430939228</v>
      </c>
    </row>
    <row r="49" spans="1:11">
      <c r="A49" s="49" t="s">
        <v>2390</v>
      </c>
      <c r="B49" s="50" t="s">
        <v>2391</v>
      </c>
      <c r="C49" s="406">
        <v>2190</v>
      </c>
      <c r="D49" s="406">
        <v>1174</v>
      </c>
      <c r="E49" s="986">
        <f t="shared" si="2"/>
        <v>53.607305936073061</v>
      </c>
      <c r="F49" s="110">
        <v>1</v>
      </c>
      <c r="G49" s="110"/>
      <c r="H49" s="986">
        <f t="shared" si="3"/>
        <v>0</v>
      </c>
      <c r="I49" s="1170">
        <f t="shared" si="4"/>
        <v>2191</v>
      </c>
      <c r="J49" s="1170">
        <f t="shared" si="5"/>
        <v>1174</v>
      </c>
      <c r="K49" s="987">
        <f t="shared" si="6"/>
        <v>53.582838886353265</v>
      </c>
    </row>
    <row r="50" spans="1:11">
      <c r="A50" s="49" t="s">
        <v>2392</v>
      </c>
      <c r="B50" s="50" t="s">
        <v>2393</v>
      </c>
      <c r="C50" s="406">
        <v>4843</v>
      </c>
      <c r="D50" s="406">
        <v>2089</v>
      </c>
      <c r="E50" s="986">
        <f t="shared" si="2"/>
        <v>43.134420813545319</v>
      </c>
      <c r="F50" s="110"/>
      <c r="G50" s="110"/>
      <c r="H50" s="986" t="e">
        <f t="shared" si="3"/>
        <v>#DIV/0!</v>
      </c>
      <c r="I50" s="1170">
        <f t="shared" si="4"/>
        <v>4843</v>
      </c>
      <c r="J50" s="1170">
        <f t="shared" si="5"/>
        <v>2089</v>
      </c>
      <c r="K50" s="987">
        <f t="shared" si="6"/>
        <v>43.134420813545319</v>
      </c>
    </row>
    <row r="51" spans="1:11">
      <c r="A51" s="49" t="s">
        <v>2394</v>
      </c>
      <c r="B51" s="50" t="s">
        <v>2395</v>
      </c>
      <c r="C51" s="406">
        <v>685</v>
      </c>
      <c r="D51" s="406">
        <v>364</v>
      </c>
      <c r="E51" s="986">
        <f t="shared" si="2"/>
        <v>53.138686131386862</v>
      </c>
      <c r="F51" s="110"/>
      <c r="G51" s="110"/>
      <c r="H51" s="986" t="e">
        <f t="shared" si="3"/>
        <v>#DIV/0!</v>
      </c>
      <c r="I51" s="1170">
        <f t="shared" si="4"/>
        <v>685</v>
      </c>
      <c r="J51" s="1170">
        <f t="shared" si="5"/>
        <v>364</v>
      </c>
      <c r="K51" s="987">
        <f t="shared" si="6"/>
        <v>53.138686131386862</v>
      </c>
    </row>
    <row r="52" spans="1:11" ht="25.5">
      <c r="A52" s="49" t="s">
        <v>2396</v>
      </c>
      <c r="B52" s="50" t="s">
        <v>2397</v>
      </c>
      <c r="C52" s="406">
        <v>2222</v>
      </c>
      <c r="D52" s="406">
        <v>809</v>
      </c>
      <c r="E52" s="986">
        <f t="shared" si="2"/>
        <v>36.408640864086408</v>
      </c>
      <c r="F52" s="110"/>
      <c r="G52" s="110"/>
      <c r="H52" s="986" t="e">
        <f t="shared" si="3"/>
        <v>#DIV/0!</v>
      </c>
      <c r="I52" s="1170">
        <f t="shared" si="4"/>
        <v>2222</v>
      </c>
      <c r="J52" s="1170">
        <f t="shared" si="5"/>
        <v>809</v>
      </c>
      <c r="K52" s="987">
        <f t="shared" si="6"/>
        <v>36.408640864086408</v>
      </c>
    </row>
    <row r="53" spans="1:11">
      <c r="A53" s="49" t="s">
        <v>2398</v>
      </c>
      <c r="B53" s="50" t="s">
        <v>2399</v>
      </c>
      <c r="C53" s="406">
        <v>160</v>
      </c>
      <c r="D53" s="406">
        <v>88</v>
      </c>
      <c r="E53" s="986">
        <f t="shared" si="2"/>
        <v>55.000000000000007</v>
      </c>
      <c r="F53" s="110"/>
      <c r="G53" s="110"/>
      <c r="H53" s="986" t="e">
        <f t="shared" si="3"/>
        <v>#DIV/0!</v>
      </c>
      <c r="I53" s="1170">
        <f t="shared" si="4"/>
        <v>160</v>
      </c>
      <c r="J53" s="1170">
        <f t="shared" si="5"/>
        <v>88</v>
      </c>
      <c r="K53" s="987">
        <f t="shared" si="6"/>
        <v>55.000000000000007</v>
      </c>
    </row>
    <row r="54" spans="1:11">
      <c r="A54" s="49" t="s">
        <v>2400</v>
      </c>
      <c r="B54" s="50" t="s">
        <v>2401</v>
      </c>
      <c r="C54" s="406">
        <v>4832</v>
      </c>
      <c r="D54" s="406">
        <v>2372</v>
      </c>
      <c r="E54" s="986">
        <f t="shared" si="2"/>
        <v>49.089403973509931</v>
      </c>
      <c r="F54" s="110"/>
      <c r="G54" s="110"/>
      <c r="H54" s="986" t="e">
        <f t="shared" si="3"/>
        <v>#DIV/0!</v>
      </c>
      <c r="I54" s="1170">
        <f t="shared" si="4"/>
        <v>4832</v>
      </c>
      <c r="J54" s="1170">
        <f t="shared" si="5"/>
        <v>2372</v>
      </c>
      <c r="K54" s="987">
        <f t="shared" si="6"/>
        <v>49.089403973509931</v>
      </c>
    </row>
    <row r="55" spans="1:11">
      <c r="A55" s="49" t="s">
        <v>2402</v>
      </c>
      <c r="B55" s="50" t="s">
        <v>2403</v>
      </c>
      <c r="C55" s="406">
        <v>6732</v>
      </c>
      <c r="D55" s="406">
        <v>3052</v>
      </c>
      <c r="E55" s="986">
        <f t="shared" si="2"/>
        <v>45.335710041592392</v>
      </c>
      <c r="F55" s="110"/>
      <c r="G55" s="110"/>
      <c r="H55" s="986" t="e">
        <f t="shared" si="3"/>
        <v>#DIV/0!</v>
      </c>
      <c r="I55" s="1170">
        <f t="shared" si="4"/>
        <v>6732</v>
      </c>
      <c r="J55" s="1170">
        <f t="shared" si="5"/>
        <v>3052</v>
      </c>
      <c r="K55" s="987">
        <f t="shared" si="6"/>
        <v>45.335710041592392</v>
      </c>
    </row>
    <row r="56" spans="1:11">
      <c r="A56" s="49" t="s">
        <v>2404</v>
      </c>
      <c r="B56" s="50" t="s">
        <v>2405</v>
      </c>
      <c r="C56" s="406">
        <v>1410</v>
      </c>
      <c r="D56" s="406">
        <v>553</v>
      </c>
      <c r="E56" s="986">
        <f t="shared" si="2"/>
        <v>39.219858156028373</v>
      </c>
      <c r="F56" s="185"/>
      <c r="G56" s="185"/>
      <c r="H56" s="986" t="e">
        <f t="shared" si="3"/>
        <v>#DIV/0!</v>
      </c>
      <c r="I56" s="1170">
        <f t="shared" si="4"/>
        <v>1410</v>
      </c>
      <c r="J56" s="1170">
        <f t="shared" si="5"/>
        <v>553</v>
      </c>
      <c r="K56" s="987">
        <f t="shared" si="6"/>
        <v>39.219858156028373</v>
      </c>
    </row>
    <row r="57" spans="1:11" ht="25.5">
      <c r="A57" s="49" t="s">
        <v>2406</v>
      </c>
      <c r="B57" s="50" t="s">
        <v>2407</v>
      </c>
      <c r="C57" s="406">
        <v>1136</v>
      </c>
      <c r="D57" s="406">
        <v>504</v>
      </c>
      <c r="E57" s="986">
        <f t="shared" si="2"/>
        <v>44.366197183098592</v>
      </c>
      <c r="F57" s="110"/>
      <c r="G57" s="110"/>
      <c r="H57" s="986" t="e">
        <f t="shared" si="3"/>
        <v>#DIV/0!</v>
      </c>
      <c r="I57" s="1170">
        <f t="shared" si="4"/>
        <v>1136</v>
      </c>
      <c r="J57" s="1170">
        <f t="shared" si="5"/>
        <v>504</v>
      </c>
      <c r="K57" s="987">
        <f t="shared" si="6"/>
        <v>44.366197183098592</v>
      </c>
    </row>
    <row r="58" spans="1:11" ht="38.25">
      <c r="A58" s="49" t="s">
        <v>2408</v>
      </c>
      <c r="B58" s="50" t="s">
        <v>2409</v>
      </c>
      <c r="C58" s="406">
        <v>563</v>
      </c>
      <c r="D58" s="406">
        <v>302</v>
      </c>
      <c r="E58" s="986">
        <f t="shared" si="2"/>
        <v>53.641207815275315</v>
      </c>
      <c r="F58" s="294">
        <v>904</v>
      </c>
      <c r="G58" s="294">
        <v>456</v>
      </c>
      <c r="H58" s="986">
        <f t="shared" si="3"/>
        <v>50.442477876106196</v>
      </c>
      <c r="I58" s="1170">
        <f t="shared" si="4"/>
        <v>1467</v>
      </c>
      <c r="J58" s="1170">
        <f t="shared" si="5"/>
        <v>758</v>
      </c>
      <c r="K58" s="987">
        <f t="shared" si="6"/>
        <v>51.670074982958411</v>
      </c>
    </row>
    <row r="59" spans="1:11" ht="38.25">
      <c r="A59" s="49" t="s">
        <v>2410</v>
      </c>
      <c r="B59" s="50" t="s">
        <v>2409</v>
      </c>
      <c r="C59" s="406">
        <v>2</v>
      </c>
      <c r="D59" s="406">
        <v>18</v>
      </c>
      <c r="E59" s="986">
        <f t="shared" si="2"/>
        <v>900</v>
      </c>
      <c r="F59" s="110"/>
      <c r="G59" s="110"/>
      <c r="H59" s="986" t="e">
        <f t="shared" si="3"/>
        <v>#DIV/0!</v>
      </c>
      <c r="I59" s="1170">
        <f t="shared" si="4"/>
        <v>2</v>
      </c>
      <c r="J59" s="1170">
        <f t="shared" si="5"/>
        <v>18</v>
      </c>
      <c r="K59" s="987">
        <f t="shared" si="6"/>
        <v>900</v>
      </c>
    </row>
    <row r="60" spans="1:11" ht="25.5">
      <c r="A60" s="49" t="s">
        <v>2411</v>
      </c>
      <c r="B60" s="50" t="s">
        <v>2412</v>
      </c>
      <c r="C60" s="406">
        <v>41</v>
      </c>
      <c r="D60" s="406">
        <v>13</v>
      </c>
      <c r="E60" s="986">
        <f t="shared" si="2"/>
        <v>31.707317073170731</v>
      </c>
      <c r="F60" s="294">
        <v>467</v>
      </c>
      <c r="G60" s="294">
        <v>263</v>
      </c>
      <c r="H60" s="986">
        <f t="shared" si="3"/>
        <v>56.316916488222702</v>
      </c>
      <c r="I60" s="1170">
        <f t="shared" si="4"/>
        <v>508</v>
      </c>
      <c r="J60" s="1170">
        <f t="shared" si="5"/>
        <v>276</v>
      </c>
      <c r="K60" s="987">
        <f t="shared" si="6"/>
        <v>54.330708661417326</v>
      </c>
    </row>
    <row r="61" spans="1:11" ht="25.5">
      <c r="A61" s="49" t="s">
        <v>2413</v>
      </c>
      <c r="B61" s="50" t="s">
        <v>2414</v>
      </c>
      <c r="C61" s="406">
        <v>4841</v>
      </c>
      <c r="D61" s="406">
        <v>2221</v>
      </c>
      <c r="E61" s="986">
        <f t="shared" si="2"/>
        <v>45.878950630035114</v>
      </c>
      <c r="F61" s="294">
        <v>647</v>
      </c>
      <c r="G61" s="294">
        <v>319</v>
      </c>
      <c r="H61" s="986">
        <f t="shared" si="3"/>
        <v>49.304482225656876</v>
      </c>
      <c r="I61" s="1170">
        <f t="shared" si="4"/>
        <v>5488</v>
      </c>
      <c r="J61" s="1170">
        <f t="shared" si="5"/>
        <v>2540</v>
      </c>
      <c r="K61" s="987">
        <f t="shared" si="6"/>
        <v>46.282798833819243</v>
      </c>
    </row>
    <row r="62" spans="1:11">
      <c r="A62" s="49" t="s">
        <v>2415</v>
      </c>
      <c r="B62" s="50" t="s">
        <v>2416</v>
      </c>
      <c r="C62" s="406">
        <v>11298</v>
      </c>
      <c r="D62" s="406">
        <v>7433</v>
      </c>
      <c r="E62" s="986">
        <f t="shared" si="2"/>
        <v>65.790405381483453</v>
      </c>
      <c r="F62" s="294"/>
      <c r="G62" s="294"/>
      <c r="H62" s="986" t="e">
        <f t="shared" si="3"/>
        <v>#DIV/0!</v>
      </c>
      <c r="I62" s="1170">
        <f t="shared" si="4"/>
        <v>11298</v>
      </c>
      <c r="J62" s="1170">
        <f t="shared" si="5"/>
        <v>7433</v>
      </c>
      <c r="K62" s="987">
        <f t="shared" si="6"/>
        <v>65.790405381483453</v>
      </c>
    </row>
    <row r="63" spans="1:11">
      <c r="A63" s="49" t="s">
        <v>2417</v>
      </c>
      <c r="B63" s="50" t="s">
        <v>2418</v>
      </c>
      <c r="C63" s="110"/>
      <c r="D63" s="110"/>
      <c r="E63" s="986" t="e">
        <f t="shared" si="2"/>
        <v>#DIV/0!</v>
      </c>
      <c r="F63" s="294"/>
      <c r="G63" s="294"/>
      <c r="H63" s="986" t="e">
        <f t="shared" si="3"/>
        <v>#DIV/0!</v>
      </c>
      <c r="I63" s="1170">
        <f t="shared" si="4"/>
        <v>0</v>
      </c>
      <c r="J63" s="1170">
        <f t="shared" si="5"/>
        <v>0</v>
      </c>
      <c r="K63" s="987" t="e">
        <f t="shared" si="6"/>
        <v>#DIV/0!</v>
      </c>
    </row>
    <row r="64" spans="1:11" ht="38.25">
      <c r="A64" s="49" t="s">
        <v>2419</v>
      </c>
      <c r="B64" s="50" t="s">
        <v>2420</v>
      </c>
      <c r="C64" s="406"/>
      <c r="D64" s="406"/>
      <c r="E64" s="986" t="e">
        <f t="shared" si="2"/>
        <v>#DIV/0!</v>
      </c>
      <c r="F64" s="110"/>
      <c r="G64" s="110"/>
      <c r="H64" s="986" t="e">
        <f t="shared" si="3"/>
        <v>#DIV/0!</v>
      </c>
      <c r="I64" s="1170">
        <f t="shared" si="4"/>
        <v>0</v>
      </c>
      <c r="J64" s="1170">
        <f t="shared" si="5"/>
        <v>0</v>
      </c>
      <c r="K64" s="987" t="e">
        <f t="shared" si="6"/>
        <v>#DIV/0!</v>
      </c>
    </row>
    <row r="65" spans="1:11">
      <c r="A65" s="274" t="s">
        <v>2421</v>
      </c>
      <c r="B65" s="377" t="s">
        <v>2422</v>
      </c>
      <c r="C65" s="110">
        <v>2</v>
      </c>
      <c r="D65" s="110"/>
      <c r="E65" s="986">
        <f t="shared" si="2"/>
        <v>0</v>
      </c>
      <c r="F65" s="185"/>
      <c r="G65" s="185"/>
      <c r="H65" s="986" t="e">
        <f t="shared" si="3"/>
        <v>#DIV/0!</v>
      </c>
      <c r="I65" s="1170">
        <f t="shared" si="4"/>
        <v>2</v>
      </c>
      <c r="J65" s="1170">
        <f t="shared" si="5"/>
        <v>0</v>
      </c>
      <c r="K65" s="987">
        <f t="shared" si="6"/>
        <v>0</v>
      </c>
    </row>
    <row r="66" spans="1:11" ht="25.5">
      <c r="A66" s="274" t="s">
        <v>2423</v>
      </c>
      <c r="B66" s="375" t="s">
        <v>2424</v>
      </c>
      <c r="C66" s="110">
        <v>5084</v>
      </c>
      <c r="D66" s="110">
        <v>2337</v>
      </c>
      <c r="E66" s="986">
        <f t="shared" si="2"/>
        <v>45.967741935483872</v>
      </c>
      <c r="F66" s="110"/>
      <c r="G66" s="110"/>
      <c r="H66" s="986" t="e">
        <f t="shared" si="3"/>
        <v>#DIV/0!</v>
      </c>
      <c r="I66" s="1170">
        <f t="shared" si="4"/>
        <v>5084</v>
      </c>
      <c r="J66" s="1170">
        <f t="shared" si="5"/>
        <v>2337</v>
      </c>
      <c r="K66" s="987">
        <f t="shared" si="6"/>
        <v>45.967741935483872</v>
      </c>
    </row>
    <row r="67" spans="1:11">
      <c r="A67" s="274" t="s">
        <v>2426</v>
      </c>
      <c r="B67" s="375" t="s">
        <v>2427</v>
      </c>
      <c r="C67" s="110">
        <v>119</v>
      </c>
      <c r="D67" s="110">
        <v>41</v>
      </c>
      <c r="E67" s="986">
        <f t="shared" si="2"/>
        <v>34.45378151260504</v>
      </c>
      <c r="F67" s="110"/>
      <c r="G67" s="110"/>
      <c r="H67" s="986" t="e">
        <f t="shared" si="3"/>
        <v>#DIV/0!</v>
      </c>
      <c r="I67" s="1170">
        <f t="shared" si="4"/>
        <v>119</v>
      </c>
      <c r="J67" s="1170">
        <f t="shared" si="5"/>
        <v>41</v>
      </c>
      <c r="K67" s="987">
        <f t="shared" si="6"/>
        <v>34.45378151260504</v>
      </c>
    </row>
    <row r="68" spans="1:11">
      <c r="A68" s="274">
        <v>600019</v>
      </c>
      <c r="B68" s="377" t="s">
        <v>2428</v>
      </c>
      <c r="C68" s="110"/>
      <c r="D68" s="110"/>
      <c r="E68" s="986" t="e">
        <f t="shared" si="2"/>
        <v>#DIV/0!</v>
      </c>
      <c r="F68" s="110"/>
      <c r="G68" s="110"/>
      <c r="H68" s="986" t="e">
        <f t="shared" si="3"/>
        <v>#DIV/0!</v>
      </c>
      <c r="I68" s="1170">
        <f t="shared" si="4"/>
        <v>0</v>
      </c>
      <c r="J68" s="1170">
        <f t="shared" si="5"/>
        <v>0</v>
      </c>
      <c r="K68" s="987" t="e">
        <f t="shared" si="6"/>
        <v>#DIV/0!</v>
      </c>
    </row>
    <row r="69" spans="1:11">
      <c r="A69" s="274">
        <v>600105</v>
      </c>
      <c r="B69" s="377" t="s">
        <v>2429</v>
      </c>
      <c r="C69" s="110"/>
      <c r="D69" s="110">
        <v>7</v>
      </c>
      <c r="E69" s="986" t="e">
        <f t="shared" si="2"/>
        <v>#DIV/0!</v>
      </c>
      <c r="F69" s="110"/>
      <c r="G69" s="110"/>
      <c r="H69" s="986" t="e">
        <f t="shared" si="3"/>
        <v>#DIV/0!</v>
      </c>
      <c r="I69" s="1170">
        <f t="shared" si="4"/>
        <v>0</v>
      </c>
      <c r="J69" s="1170">
        <f t="shared" si="5"/>
        <v>7</v>
      </c>
      <c r="K69" s="987" t="e">
        <f t="shared" si="6"/>
        <v>#DIV/0!</v>
      </c>
    </row>
    <row r="70" spans="1:11">
      <c r="A70" s="274">
        <v>600121</v>
      </c>
      <c r="B70" s="377" t="s">
        <v>2430</v>
      </c>
      <c r="C70" s="110">
        <v>4</v>
      </c>
      <c r="D70" s="110">
        <v>20</v>
      </c>
      <c r="E70" s="986">
        <f t="shared" si="2"/>
        <v>500</v>
      </c>
      <c r="F70" s="110"/>
      <c r="G70" s="110"/>
      <c r="H70" s="986" t="e">
        <f t="shared" si="3"/>
        <v>#DIV/0!</v>
      </c>
      <c r="I70" s="1170">
        <f t="shared" si="4"/>
        <v>4</v>
      </c>
      <c r="J70" s="1170">
        <f t="shared" si="5"/>
        <v>20</v>
      </c>
      <c r="K70" s="987">
        <f t="shared" si="6"/>
        <v>500</v>
      </c>
    </row>
    <row r="71" spans="1:11" ht="25.5">
      <c r="A71" s="274">
        <v>600110</v>
      </c>
      <c r="B71" s="377" t="s">
        <v>4460</v>
      </c>
      <c r="C71" s="110">
        <v>4</v>
      </c>
      <c r="D71" s="110"/>
      <c r="E71" s="986">
        <f t="shared" si="2"/>
        <v>0</v>
      </c>
      <c r="F71" s="185"/>
      <c r="G71" s="185"/>
      <c r="H71" s="986" t="e">
        <f t="shared" si="3"/>
        <v>#DIV/0!</v>
      </c>
      <c r="I71" s="1170">
        <f t="shared" si="4"/>
        <v>4</v>
      </c>
      <c r="J71" s="1170">
        <f t="shared" si="5"/>
        <v>0</v>
      </c>
      <c r="K71" s="987">
        <f t="shared" si="6"/>
        <v>0</v>
      </c>
    </row>
    <row r="72" spans="1:11">
      <c r="A72" s="274">
        <v>600113</v>
      </c>
      <c r="B72" s="377" t="s">
        <v>4936</v>
      </c>
      <c r="C72" s="110">
        <v>1</v>
      </c>
      <c r="D72" s="110"/>
      <c r="E72" s="986">
        <f t="shared" si="2"/>
        <v>0</v>
      </c>
      <c r="F72" s="185"/>
      <c r="G72" s="185"/>
      <c r="H72" s="986" t="e">
        <f t="shared" si="3"/>
        <v>#DIV/0!</v>
      </c>
      <c r="I72" s="1170">
        <f t="shared" si="4"/>
        <v>1</v>
      </c>
      <c r="J72" s="1170">
        <f t="shared" si="5"/>
        <v>0</v>
      </c>
      <c r="K72" s="987">
        <f t="shared" si="6"/>
        <v>0</v>
      </c>
    </row>
    <row r="73" spans="1:11">
      <c r="A73" s="274">
        <v>600117</v>
      </c>
      <c r="B73" s="377" t="s">
        <v>4937</v>
      </c>
      <c r="C73" s="110">
        <v>1</v>
      </c>
      <c r="D73" s="110"/>
      <c r="E73" s="986">
        <f t="shared" si="2"/>
        <v>0</v>
      </c>
      <c r="F73" s="185"/>
      <c r="G73" s="185"/>
      <c r="H73" s="986" t="e">
        <f t="shared" si="3"/>
        <v>#DIV/0!</v>
      </c>
      <c r="I73" s="1170">
        <f t="shared" si="4"/>
        <v>1</v>
      </c>
      <c r="J73" s="1170">
        <f t="shared" si="5"/>
        <v>0</v>
      </c>
      <c r="K73" s="987">
        <f t="shared" si="6"/>
        <v>0</v>
      </c>
    </row>
    <row r="74" spans="1:11">
      <c r="A74" s="274" t="s">
        <v>5021</v>
      </c>
      <c r="B74" s="377" t="s">
        <v>5047</v>
      </c>
      <c r="C74" s="110">
        <v>1</v>
      </c>
      <c r="D74" s="110"/>
      <c r="E74" s="986">
        <f t="shared" si="2"/>
        <v>0</v>
      </c>
      <c r="F74" s="185"/>
      <c r="G74" s="185"/>
      <c r="H74" s="986" t="e">
        <f t="shared" si="3"/>
        <v>#DIV/0!</v>
      </c>
      <c r="I74" s="1170">
        <f t="shared" si="4"/>
        <v>1</v>
      </c>
      <c r="J74" s="1170">
        <f t="shared" si="5"/>
        <v>0</v>
      </c>
      <c r="K74" s="987">
        <f t="shared" si="6"/>
        <v>0</v>
      </c>
    </row>
    <row r="75" spans="1:11">
      <c r="A75" s="274" t="s">
        <v>2425</v>
      </c>
      <c r="B75" s="377" t="s">
        <v>2460</v>
      </c>
      <c r="C75" s="110"/>
      <c r="D75" s="110">
        <v>151</v>
      </c>
      <c r="E75" s="986" t="e">
        <f t="shared" si="2"/>
        <v>#DIV/0!</v>
      </c>
      <c r="F75" s="185"/>
      <c r="G75" s="185"/>
      <c r="H75" s="986" t="e">
        <f t="shared" si="3"/>
        <v>#DIV/0!</v>
      </c>
      <c r="I75" s="1170">
        <f t="shared" si="4"/>
        <v>0</v>
      </c>
      <c r="J75" s="1170">
        <f t="shared" si="5"/>
        <v>151</v>
      </c>
      <c r="K75" s="987" t="e">
        <f t="shared" si="6"/>
        <v>#DIV/0!</v>
      </c>
    </row>
    <row r="76" spans="1:11" ht="25.5">
      <c r="A76" s="274" t="s">
        <v>7004</v>
      </c>
      <c r="B76" s="377" t="s">
        <v>7005</v>
      </c>
      <c r="C76" s="110"/>
      <c r="D76" s="110">
        <v>8</v>
      </c>
      <c r="E76" s="986" t="e">
        <f t="shared" si="2"/>
        <v>#DIV/0!</v>
      </c>
      <c r="F76" s="185"/>
      <c r="G76" s="185"/>
      <c r="H76" s="986" t="e">
        <f t="shared" si="3"/>
        <v>#DIV/0!</v>
      </c>
      <c r="I76" s="1170">
        <f t="shared" si="4"/>
        <v>0</v>
      </c>
      <c r="J76" s="1170">
        <f t="shared" si="5"/>
        <v>8</v>
      </c>
      <c r="K76" s="987" t="e">
        <f t="shared" si="6"/>
        <v>#DIV/0!</v>
      </c>
    </row>
    <row r="77" spans="1:11">
      <c r="A77" s="274">
        <v>600108</v>
      </c>
      <c r="B77" s="377" t="s">
        <v>7217</v>
      </c>
      <c r="C77" s="110"/>
      <c r="D77" s="110">
        <v>21</v>
      </c>
      <c r="E77" s="986" t="e">
        <f t="shared" si="2"/>
        <v>#DIV/0!</v>
      </c>
      <c r="F77" s="185"/>
      <c r="G77" s="185"/>
      <c r="H77" s="986" t="e">
        <f t="shared" si="3"/>
        <v>#DIV/0!</v>
      </c>
      <c r="I77" s="1170">
        <f t="shared" si="4"/>
        <v>0</v>
      </c>
      <c r="J77" s="1170">
        <f t="shared" si="5"/>
        <v>21</v>
      </c>
      <c r="K77" s="987" t="e">
        <f t="shared" si="6"/>
        <v>#DIV/0!</v>
      </c>
    </row>
    <row r="78" spans="1:11">
      <c r="A78" s="274"/>
      <c r="B78" s="377"/>
      <c r="C78" s="110"/>
      <c r="D78" s="110"/>
      <c r="E78" s="986" t="e">
        <f t="shared" si="2"/>
        <v>#DIV/0!</v>
      </c>
      <c r="F78" s="185"/>
      <c r="G78" s="185"/>
      <c r="H78" s="986" t="e">
        <f t="shared" si="3"/>
        <v>#DIV/0!</v>
      </c>
      <c r="I78" s="1170">
        <f t="shared" si="4"/>
        <v>0</v>
      </c>
      <c r="J78" s="1170">
        <f t="shared" si="5"/>
        <v>0</v>
      </c>
      <c r="K78" s="987" t="e">
        <f t="shared" si="6"/>
        <v>#DIV/0!</v>
      </c>
    </row>
    <row r="79" spans="1:11">
      <c r="A79" s="274"/>
      <c r="B79" s="377"/>
      <c r="C79" s="110"/>
      <c r="D79" s="110"/>
      <c r="E79" s="986" t="e">
        <f t="shared" ref="E79:E95" si="7">SUM(D79/C79*100)</f>
        <v>#DIV/0!</v>
      </c>
      <c r="F79" s="185"/>
      <c r="G79" s="185"/>
      <c r="H79" s="986" t="e">
        <f>SUM(G79/F79*100)</f>
        <v>#DIV/0!</v>
      </c>
      <c r="I79" s="1170">
        <f t="shared" ref="I79:I80" si="8">C79+F79</f>
        <v>0</v>
      </c>
      <c r="J79" s="1170">
        <f t="shared" ref="J79:J80" si="9">D79+G79</f>
        <v>0</v>
      </c>
      <c r="K79" s="987" t="e">
        <f t="shared" ref="K79:K80" si="10">SUM(J79/I79*100)</f>
        <v>#DIV/0!</v>
      </c>
    </row>
    <row r="80" spans="1:11" ht="18.75" customHeight="1">
      <c r="A80" s="1493" t="s">
        <v>2783</v>
      </c>
      <c r="B80" s="1494"/>
      <c r="C80" s="480">
        <f>SUM(C14:C79)</f>
        <v>183602</v>
      </c>
      <c r="D80" s="480">
        <f>SUM(D14:D79)</f>
        <v>95406</v>
      </c>
      <c r="E80" s="987">
        <f t="shared" si="7"/>
        <v>51.96348623653337</v>
      </c>
      <c r="F80" s="480">
        <f>SUM(F14:F79)</f>
        <v>6403</v>
      </c>
      <c r="G80" s="480">
        <f>SUM(G14:G79)</f>
        <v>3322</v>
      </c>
      <c r="H80" s="987">
        <f>SUM(G80/F80*100)</f>
        <v>51.881930345150707</v>
      </c>
      <c r="I80" s="1170">
        <f t="shared" si="8"/>
        <v>190005</v>
      </c>
      <c r="J80" s="1170">
        <f t="shared" si="9"/>
        <v>98728</v>
      </c>
      <c r="K80" s="987">
        <f t="shared" si="10"/>
        <v>51.960737875319076</v>
      </c>
    </row>
    <row r="81" spans="1:11" ht="12" customHeight="1">
      <c r="A81" s="384" t="s">
        <v>3992</v>
      </c>
      <c r="B81" s="385"/>
      <c r="C81" s="106"/>
      <c r="D81" s="106"/>
      <c r="E81" s="106"/>
      <c r="F81" s="106"/>
      <c r="G81" s="106"/>
      <c r="H81" s="106"/>
      <c r="I81" s="173"/>
      <c r="J81" s="173"/>
      <c r="K81" s="282"/>
    </row>
    <row r="82" spans="1:11" ht="12" customHeight="1">
      <c r="A82" s="383" t="s">
        <v>3993</v>
      </c>
      <c r="B82" s="284" t="s">
        <v>3994</v>
      </c>
      <c r="C82" s="112"/>
      <c r="D82" s="112"/>
      <c r="E82" s="986" t="e">
        <f t="shared" si="7"/>
        <v>#DIV/0!</v>
      </c>
      <c r="F82" s="195"/>
      <c r="G82" s="195"/>
      <c r="H82" s="986" t="e">
        <f t="shared" ref="H82:H95" si="11">SUM(G82/F82*100)</f>
        <v>#DIV/0!</v>
      </c>
      <c r="I82" s="173">
        <f t="shared" ref="I82:I94" si="12">C82+F82</f>
        <v>0</v>
      </c>
      <c r="J82" s="173">
        <f t="shared" ref="J82:J94" si="13">D82+G82</f>
        <v>0</v>
      </c>
      <c r="K82" s="987" t="e">
        <f t="shared" ref="K82:K95" si="14">SUM(J82/I82*100)</f>
        <v>#DIV/0!</v>
      </c>
    </row>
    <row r="83" spans="1:11" ht="12" customHeight="1">
      <c r="A83" s="383" t="s">
        <v>3995</v>
      </c>
      <c r="B83" s="284" t="s">
        <v>3996</v>
      </c>
      <c r="C83" s="112"/>
      <c r="D83" s="112"/>
      <c r="E83" s="986" t="e">
        <f t="shared" si="7"/>
        <v>#DIV/0!</v>
      </c>
      <c r="F83" s="195"/>
      <c r="G83" s="195"/>
      <c r="H83" s="986" t="e">
        <f t="shared" si="11"/>
        <v>#DIV/0!</v>
      </c>
      <c r="I83" s="173">
        <f t="shared" si="12"/>
        <v>0</v>
      </c>
      <c r="J83" s="173">
        <f t="shared" si="13"/>
        <v>0</v>
      </c>
      <c r="K83" s="987" t="e">
        <f t="shared" si="14"/>
        <v>#DIV/0!</v>
      </c>
    </row>
    <row r="84" spans="1:11" ht="12" customHeight="1">
      <c r="A84" s="383" t="s">
        <v>3997</v>
      </c>
      <c r="B84" s="284" t="s">
        <v>3998</v>
      </c>
      <c r="C84" s="112"/>
      <c r="D84" s="112"/>
      <c r="E84" s="986" t="e">
        <f t="shared" si="7"/>
        <v>#DIV/0!</v>
      </c>
      <c r="F84" s="195"/>
      <c r="G84" s="195"/>
      <c r="H84" s="986" t="e">
        <f t="shared" si="11"/>
        <v>#DIV/0!</v>
      </c>
      <c r="I84" s="173">
        <f t="shared" si="12"/>
        <v>0</v>
      </c>
      <c r="J84" s="173">
        <f t="shared" si="13"/>
        <v>0</v>
      </c>
      <c r="K84" s="987" t="e">
        <f t="shared" si="14"/>
        <v>#DIV/0!</v>
      </c>
    </row>
    <row r="85" spans="1:11" ht="12" customHeight="1">
      <c r="A85" s="383" t="s">
        <v>4494</v>
      </c>
      <c r="B85" s="284" t="s">
        <v>3999</v>
      </c>
      <c r="C85" s="112"/>
      <c r="D85" s="112"/>
      <c r="E85" s="986" t="e">
        <f t="shared" si="7"/>
        <v>#DIV/0!</v>
      </c>
      <c r="F85" s="195"/>
      <c r="G85" s="195"/>
      <c r="H85" s="986" t="e">
        <f t="shared" si="11"/>
        <v>#DIV/0!</v>
      </c>
      <c r="I85" s="173">
        <f t="shared" si="12"/>
        <v>0</v>
      </c>
      <c r="J85" s="173">
        <f t="shared" si="13"/>
        <v>0</v>
      </c>
      <c r="K85" s="987" t="e">
        <f t="shared" si="14"/>
        <v>#DIV/0!</v>
      </c>
    </row>
    <row r="86" spans="1:11" ht="12" customHeight="1">
      <c r="A86" s="383" t="s">
        <v>4000</v>
      </c>
      <c r="B86" s="284" t="s">
        <v>4001</v>
      </c>
      <c r="C86" s="112"/>
      <c r="D86" s="112"/>
      <c r="E86" s="986" t="e">
        <f t="shared" si="7"/>
        <v>#DIV/0!</v>
      </c>
      <c r="F86" s="195"/>
      <c r="G86" s="195"/>
      <c r="H86" s="986" t="e">
        <f t="shared" si="11"/>
        <v>#DIV/0!</v>
      </c>
      <c r="I86" s="173">
        <f t="shared" si="12"/>
        <v>0</v>
      </c>
      <c r="J86" s="173">
        <f t="shared" si="13"/>
        <v>0</v>
      </c>
      <c r="K86" s="987" t="e">
        <f t="shared" si="14"/>
        <v>#DIV/0!</v>
      </c>
    </row>
    <row r="87" spans="1:11" ht="12" customHeight="1">
      <c r="A87" s="383" t="s">
        <v>4002</v>
      </c>
      <c r="B87" s="284" t="s">
        <v>4003</v>
      </c>
      <c r="C87" s="112"/>
      <c r="D87" s="112"/>
      <c r="E87" s="986" t="e">
        <f t="shared" si="7"/>
        <v>#DIV/0!</v>
      </c>
      <c r="F87" s="195"/>
      <c r="G87" s="195"/>
      <c r="H87" s="986" t="e">
        <f t="shared" si="11"/>
        <v>#DIV/0!</v>
      </c>
      <c r="I87" s="173">
        <f t="shared" si="12"/>
        <v>0</v>
      </c>
      <c r="J87" s="173">
        <f t="shared" si="13"/>
        <v>0</v>
      </c>
      <c r="K87" s="987" t="e">
        <f t="shared" si="14"/>
        <v>#DIV/0!</v>
      </c>
    </row>
    <row r="88" spans="1:11" ht="12" customHeight="1">
      <c r="A88" s="383" t="s">
        <v>4004</v>
      </c>
      <c r="B88" s="284" t="s">
        <v>4005</v>
      </c>
      <c r="C88" s="112"/>
      <c r="D88" s="112"/>
      <c r="E88" s="986" t="e">
        <f t="shared" si="7"/>
        <v>#DIV/0!</v>
      </c>
      <c r="F88" s="195"/>
      <c r="G88" s="195"/>
      <c r="H88" s="986" t="e">
        <f t="shared" si="11"/>
        <v>#DIV/0!</v>
      </c>
      <c r="I88" s="173">
        <f t="shared" si="12"/>
        <v>0</v>
      </c>
      <c r="J88" s="173">
        <f t="shared" si="13"/>
        <v>0</v>
      </c>
      <c r="K88" s="987" t="e">
        <f t="shared" si="14"/>
        <v>#DIV/0!</v>
      </c>
    </row>
    <row r="89" spans="1:11" ht="16.5" customHeight="1">
      <c r="A89" s="383" t="s">
        <v>4006</v>
      </c>
      <c r="B89" s="284" t="s">
        <v>4007</v>
      </c>
      <c r="C89" s="112"/>
      <c r="D89" s="112"/>
      <c r="E89" s="986" t="e">
        <f t="shared" si="7"/>
        <v>#DIV/0!</v>
      </c>
      <c r="F89" s="195"/>
      <c r="G89" s="195"/>
      <c r="H89" s="986" t="e">
        <f t="shared" si="11"/>
        <v>#DIV/0!</v>
      </c>
      <c r="I89" s="173">
        <f t="shared" si="12"/>
        <v>0</v>
      </c>
      <c r="J89" s="173">
        <f t="shared" si="13"/>
        <v>0</v>
      </c>
      <c r="K89" s="987" t="e">
        <f t="shared" si="14"/>
        <v>#DIV/0!</v>
      </c>
    </row>
    <row r="90" spans="1:11" ht="15.75" customHeight="1">
      <c r="A90" s="383" t="s">
        <v>4008</v>
      </c>
      <c r="B90" s="284" t="s">
        <v>4009</v>
      </c>
      <c r="C90" s="112"/>
      <c r="D90" s="112"/>
      <c r="E90" s="986" t="e">
        <f t="shared" si="7"/>
        <v>#DIV/0!</v>
      </c>
      <c r="F90" s="195"/>
      <c r="G90" s="195"/>
      <c r="H90" s="986" t="e">
        <f t="shared" si="11"/>
        <v>#DIV/0!</v>
      </c>
      <c r="I90" s="173">
        <f t="shared" si="12"/>
        <v>0</v>
      </c>
      <c r="J90" s="173">
        <f t="shared" si="13"/>
        <v>0</v>
      </c>
      <c r="K90" s="987" t="e">
        <f t="shared" si="14"/>
        <v>#DIV/0!</v>
      </c>
    </row>
    <row r="91" spans="1:11" ht="21" customHeight="1">
      <c r="A91" s="383" t="s">
        <v>4010</v>
      </c>
      <c r="B91" s="284" t="s">
        <v>4011</v>
      </c>
      <c r="C91" s="112"/>
      <c r="D91" s="112"/>
      <c r="E91" s="986" t="e">
        <f t="shared" si="7"/>
        <v>#DIV/0!</v>
      </c>
      <c r="F91" s="195"/>
      <c r="G91" s="195"/>
      <c r="H91" s="986" t="e">
        <f t="shared" si="11"/>
        <v>#DIV/0!</v>
      </c>
      <c r="I91" s="173">
        <f t="shared" si="12"/>
        <v>0</v>
      </c>
      <c r="J91" s="173">
        <f t="shared" si="13"/>
        <v>0</v>
      </c>
      <c r="K91" s="987" t="e">
        <f t="shared" si="14"/>
        <v>#DIV/0!</v>
      </c>
    </row>
    <row r="92" spans="1:11" ht="23.25" customHeight="1">
      <c r="A92" s="383" t="s">
        <v>4012</v>
      </c>
      <c r="B92" s="284" t="s">
        <v>4013</v>
      </c>
      <c r="C92" s="112"/>
      <c r="D92" s="112"/>
      <c r="E92" s="986" t="e">
        <f t="shared" si="7"/>
        <v>#DIV/0!</v>
      </c>
      <c r="F92" s="195"/>
      <c r="G92" s="195"/>
      <c r="H92" s="986" t="e">
        <f t="shared" si="11"/>
        <v>#DIV/0!</v>
      </c>
      <c r="I92" s="173">
        <f t="shared" si="12"/>
        <v>0</v>
      </c>
      <c r="J92" s="173">
        <f t="shared" si="13"/>
        <v>0</v>
      </c>
      <c r="K92" s="987" t="e">
        <f t="shared" si="14"/>
        <v>#DIV/0!</v>
      </c>
    </row>
    <row r="93" spans="1:11" ht="21.75" customHeight="1">
      <c r="A93" s="383" t="s">
        <v>4014</v>
      </c>
      <c r="B93" s="284" t="s">
        <v>4015</v>
      </c>
      <c r="C93" s="112"/>
      <c r="D93" s="112"/>
      <c r="E93" s="986" t="e">
        <f t="shared" si="7"/>
        <v>#DIV/0!</v>
      </c>
      <c r="F93" s="195"/>
      <c r="G93" s="195"/>
      <c r="H93" s="986" t="e">
        <f t="shared" si="11"/>
        <v>#DIV/0!</v>
      </c>
      <c r="I93" s="173">
        <f t="shared" si="12"/>
        <v>0</v>
      </c>
      <c r="J93" s="173">
        <f t="shared" si="13"/>
        <v>0</v>
      </c>
      <c r="K93" s="987" t="e">
        <f t="shared" si="14"/>
        <v>#DIV/0!</v>
      </c>
    </row>
    <row r="94" spans="1:11" ht="17.25" customHeight="1">
      <c r="A94" s="991" t="s">
        <v>4016</v>
      </c>
      <c r="B94" s="992"/>
      <c r="C94" s="979">
        <f>SUM(C82:C93)</f>
        <v>0</v>
      </c>
      <c r="D94" s="979">
        <f>SUM(D82:D93)</f>
        <v>0</v>
      </c>
      <c r="E94" s="987" t="e">
        <f t="shared" si="7"/>
        <v>#DIV/0!</v>
      </c>
      <c r="F94" s="979">
        <f>SUM(F82:F93)</f>
        <v>0</v>
      </c>
      <c r="G94" s="979">
        <f>SUM(G82:G93)</f>
        <v>0</v>
      </c>
      <c r="H94" s="987" t="e">
        <f t="shared" si="11"/>
        <v>#DIV/0!</v>
      </c>
      <c r="I94" s="173">
        <f t="shared" si="12"/>
        <v>0</v>
      </c>
      <c r="J94" s="173">
        <f t="shared" si="13"/>
        <v>0</v>
      </c>
      <c r="K94" s="987" t="e">
        <f t="shared" si="14"/>
        <v>#DIV/0!</v>
      </c>
    </row>
    <row r="95" spans="1:11" ht="15.75" customHeight="1">
      <c r="A95" s="276" t="s">
        <v>4017</v>
      </c>
      <c r="B95" s="295"/>
      <c r="C95" s="278">
        <f>SUM(C80+C94)</f>
        <v>183602</v>
      </c>
      <c r="D95" s="278">
        <f>SUM(D80+D94)</f>
        <v>95406</v>
      </c>
      <c r="E95" s="987">
        <f t="shared" si="7"/>
        <v>51.96348623653337</v>
      </c>
      <c r="F95" s="278">
        <f>SUM(F80+F94)</f>
        <v>6403</v>
      </c>
      <c r="G95" s="278">
        <f>SUM(G80+G94)</f>
        <v>3322</v>
      </c>
      <c r="H95" s="987">
        <f t="shared" si="11"/>
        <v>51.881930345150707</v>
      </c>
      <c r="I95" s="173">
        <f>C95+F95</f>
        <v>190005</v>
      </c>
      <c r="J95" s="173">
        <f>D95+G95</f>
        <v>98728</v>
      </c>
      <c r="K95" s="987">
        <f t="shared" si="14"/>
        <v>51.960737875319076</v>
      </c>
    </row>
    <row r="96" spans="1:11" ht="18.75" customHeight="1">
      <c r="A96" s="1448" t="s">
        <v>4018</v>
      </c>
      <c r="B96" s="1448"/>
      <c r="C96" s="1448"/>
      <c r="D96" s="1448"/>
      <c r="E96" s="1448"/>
      <c r="F96" s="1448"/>
      <c r="G96" s="1448"/>
      <c r="H96" s="1448"/>
      <c r="I96" s="1448"/>
      <c r="J96" s="1448"/>
    </row>
    <row r="97" spans="1:10" ht="28.5" customHeight="1">
      <c r="A97" s="1448" t="s">
        <v>4067</v>
      </c>
      <c r="B97" s="1448"/>
      <c r="C97" s="1448"/>
      <c r="D97" s="1448"/>
      <c r="E97" s="1448"/>
      <c r="F97" s="1448"/>
      <c r="G97" s="1448"/>
      <c r="H97" s="1448"/>
      <c r="I97" s="1448"/>
      <c r="J97" s="1448"/>
    </row>
    <row r="98" spans="1:10" ht="15">
      <c r="A98" s="6"/>
      <c r="B98" s="392"/>
      <c r="C98" s="392"/>
      <c r="D98" s="392"/>
      <c r="E98" s="392"/>
      <c r="F98" s="20"/>
      <c r="G98" s="20"/>
      <c r="H98" s="20"/>
      <c r="I98" s="17"/>
      <c r="J98" s="20"/>
    </row>
  </sheetData>
  <mergeCells count="8">
    <mergeCell ref="I7:K7"/>
    <mergeCell ref="A97:J97"/>
    <mergeCell ref="A7:A8"/>
    <mergeCell ref="B7:B8"/>
    <mergeCell ref="A96:J96"/>
    <mergeCell ref="A80:B80"/>
    <mergeCell ref="C7:E7"/>
    <mergeCell ref="F7:H7"/>
  </mergeCells>
  <phoneticPr fontId="44" type="noConversion"/>
  <pageMargins left="0.75" right="0.75" top="0.98" bottom="0.98" header="0.51" footer="0.51"/>
  <pageSetup paperSize="9" scale="63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5"/>
  <sheetViews>
    <sheetView topLeftCell="A30" workbookViewId="0">
      <selection activeCell="I59" sqref="I59"/>
    </sheetView>
  </sheetViews>
  <sheetFormatPr defaultRowHeight="12.75"/>
  <cols>
    <col min="1" max="1" width="12.7109375" style="11" customWidth="1"/>
    <col min="2" max="2" width="40.5703125" style="11" customWidth="1"/>
    <col min="3" max="3" width="9.42578125" style="11" customWidth="1"/>
    <col min="4" max="5" width="9.140625" style="11"/>
    <col min="6" max="8" width="9" style="11" customWidth="1"/>
    <col min="9" max="16384" width="9.140625" style="11"/>
  </cols>
  <sheetData>
    <row r="1" spans="1:11" ht="15.75">
      <c r="A1" s="114"/>
      <c r="B1" s="115" t="s">
        <v>1242</v>
      </c>
      <c r="C1" s="713" t="s">
        <v>4093</v>
      </c>
      <c r="D1" s="714"/>
      <c r="E1" s="714"/>
      <c r="F1" s="714"/>
      <c r="G1" s="715"/>
      <c r="H1" s="715"/>
      <c r="I1" s="716"/>
      <c r="J1" s="802"/>
    </row>
    <row r="2" spans="1:11" ht="14.25">
      <c r="A2" s="114"/>
      <c r="B2" s="115" t="s">
        <v>1244</v>
      </c>
      <c r="C2" s="1495">
        <v>6113079</v>
      </c>
      <c r="D2" s="1496"/>
      <c r="E2" s="715"/>
      <c r="F2" s="715"/>
      <c r="G2" s="715"/>
      <c r="H2" s="715"/>
      <c r="I2" s="716"/>
      <c r="J2" s="802"/>
    </row>
    <row r="3" spans="1:11">
      <c r="A3" s="114"/>
      <c r="B3" s="115"/>
      <c r="C3" s="69" t="s">
        <v>7084</v>
      </c>
      <c r="D3" s="715"/>
      <c r="E3" s="715"/>
      <c r="F3" s="715"/>
      <c r="G3" s="715"/>
      <c r="H3" s="715"/>
      <c r="I3" s="716"/>
      <c r="J3" s="802"/>
    </row>
    <row r="4" spans="1:11" ht="14.25">
      <c r="A4" s="114"/>
      <c r="B4" s="115" t="s">
        <v>1246</v>
      </c>
      <c r="C4" s="717" t="s">
        <v>1232</v>
      </c>
      <c r="D4" s="718"/>
      <c r="E4" s="718"/>
      <c r="F4" s="718"/>
      <c r="G4" s="718"/>
      <c r="H4" s="718"/>
      <c r="I4" s="719"/>
      <c r="J4" s="802"/>
    </row>
    <row r="5" spans="1:11" ht="15.75">
      <c r="A5" s="114"/>
      <c r="B5" s="115" t="s">
        <v>4094</v>
      </c>
      <c r="C5" s="803" t="s">
        <v>80</v>
      </c>
      <c r="D5" s="804"/>
      <c r="E5" s="804"/>
      <c r="F5" s="804"/>
      <c r="G5" s="718"/>
      <c r="H5" s="718"/>
      <c r="I5" s="719"/>
      <c r="J5" s="802"/>
    </row>
    <row r="6" spans="1:11" ht="15.75" customHeight="1">
      <c r="A6" s="315"/>
      <c r="B6" s="315"/>
      <c r="C6" s="806"/>
      <c r="D6" s="806"/>
      <c r="E6" s="806"/>
      <c r="F6" s="806"/>
      <c r="G6" s="802"/>
      <c r="H6" s="802"/>
      <c r="I6" s="805"/>
      <c r="J6" s="805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45.75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45.7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69"/>
      <c r="K9" s="981"/>
    </row>
    <row r="10" spans="1:11" ht="10.5" customHeight="1">
      <c r="A10" s="49"/>
      <c r="B10" s="50"/>
      <c r="C10" s="290"/>
      <c r="D10" s="290"/>
      <c r="E10" s="290"/>
      <c r="F10" s="290"/>
      <c r="G10" s="290"/>
      <c r="H10" s="290"/>
      <c r="I10" s="173"/>
      <c r="J10" s="424"/>
      <c r="K10" s="560"/>
    </row>
    <row r="11" spans="1:11" ht="13.5" customHeight="1">
      <c r="A11" s="49"/>
      <c r="B11" s="50"/>
      <c r="C11" s="290"/>
      <c r="D11" s="290"/>
      <c r="E11" s="290"/>
      <c r="F11" s="290"/>
      <c r="G11" s="290"/>
      <c r="H11" s="290"/>
      <c r="I11" s="173"/>
      <c r="J11" s="173"/>
      <c r="K11" s="282"/>
    </row>
    <row r="12" spans="1:11" ht="20.25" customHeight="1">
      <c r="A12" s="49"/>
      <c r="B12" s="396" t="s">
        <v>4477</v>
      </c>
      <c r="C12" s="290"/>
      <c r="D12" s="290"/>
      <c r="E12" s="290"/>
      <c r="F12" s="290"/>
      <c r="G12" s="290"/>
      <c r="H12" s="290"/>
      <c r="I12" s="173"/>
      <c r="J12" s="173"/>
      <c r="K12" s="282"/>
    </row>
    <row r="13" spans="1:11" ht="18" customHeight="1">
      <c r="A13" s="409" t="s">
        <v>2437</v>
      </c>
      <c r="B13" s="410" t="s">
        <v>2438</v>
      </c>
      <c r="C13" s="272"/>
      <c r="D13" s="272"/>
      <c r="E13" s="271" t="e">
        <f>SUM(D13/C13*100)</f>
        <v>#DIV/0!</v>
      </c>
      <c r="F13" s="272">
        <v>4497</v>
      </c>
      <c r="G13" s="272">
        <v>2561</v>
      </c>
      <c r="H13" s="271">
        <f>SUM(G13/F13*100)</f>
        <v>56.949077162552811</v>
      </c>
      <c r="I13" s="173">
        <f t="shared" ref="I13" si="0">C13+F13</f>
        <v>4497</v>
      </c>
      <c r="J13" s="173">
        <f t="shared" ref="J13" si="1">D13+G13</f>
        <v>2561</v>
      </c>
      <c r="K13" s="273">
        <f>SUM(J13/I13*100)</f>
        <v>56.949077162552811</v>
      </c>
    </row>
    <row r="14" spans="1:11" ht="12.75" customHeight="1">
      <c r="A14" s="409" t="s">
        <v>2439</v>
      </c>
      <c r="B14" s="410" t="s">
        <v>2440</v>
      </c>
      <c r="C14" s="272"/>
      <c r="D14" s="272"/>
      <c r="E14" s="271" t="e">
        <f t="shared" ref="E14:E42" si="2">SUM(D14/C14*100)</f>
        <v>#DIV/0!</v>
      </c>
      <c r="F14" s="272">
        <v>970</v>
      </c>
      <c r="G14" s="272">
        <v>361</v>
      </c>
      <c r="H14" s="271">
        <f t="shared" ref="H14:H42" si="3">SUM(G14/F14*100)</f>
        <v>37.216494845360828</v>
      </c>
      <c r="I14" s="1170">
        <f t="shared" ref="I14:I42" si="4">C14+F14</f>
        <v>970</v>
      </c>
      <c r="J14" s="1170">
        <f t="shared" ref="J14:J42" si="5">D14+G14</f>
        <v>361</v>
      </c>
      <c r="K14" s="273">
        <f t="shared" ref="K14:K42" si="6">SUM(J14/I14*100)</f>
        <v>37.216494845360828</v>
      </c>
    </row>
    <row r="15" spans="1:11" ht="12.75" customHeight="1">
      <c r="A15" s="409" t="s">
        <v>4439</v>
      </c>
      <c r="B15" s="402" t="s">
        <v>2878</v>
      </c>
      <c r="C15" s="272"/>
      <c r="D15" s="270"/>
      <c r="E15" s="271" t="e">
        <f t="shared" si="2"/>
        <v>#DIV/0!</v>
      </c>
      <c r="F15" s="411">
        <v>305</v>
      </c>
      <c r="G15" s="411">
        <v>111</v>
      </c>
      <c r="H15" s="271">
        <f t="shared" si="3"/>
        <v>36.393442622950822</v>
      </c>
      <c r="I15" s="1170">
        <f t="shared" si="4"/>
        <v>305</v>
      </c>
      <c r="J15" s="1170">
        <f t="shared" si="5"/>
        <v>111</v>
      </c>
      <c r="K15" s="273">
        <f t="shared" si="6"/>
        <v>36.393442622950822</v>
      </c>
    </row>
    <row r="16" spans="1:11" ht="12.75" customHeight="1">
      <c r="A16" s="409" t="s">
        <v>2724</v>
      </c>
      <c r="B16" s="402" t="s">
        <v>2725</v>
      </c>
      <c r="C16" s="272"/>
      <c r="D16" s="270"/>
      <c r="E16" s="271" t="e">
        <f t="shared" si="2"/>
        <v>#DIV/0!</v>
      </c>
      <c r="F16" s="272">
        <v>5466</v>
      </c>
      <c r="G16" s="272">
        <v>2921</v>
      </c>
      <c r="H16" s="271">
        <f t="shared" si="3"/>
        <v>53.439443834613975</v>
      </c>
      <c r="I16" s="1170">
        <f t="shared" si="4"/>
        <v>5466</v>
      </c>
      <c r="J16" s="1170">
        <f t="shared" si="5"/>
        <v>2921</v>
      </c>
      <c r="K16" s="273">
        <f t="shared" si="6"/>
        <v>53.439443834613975</v>
      </c>
    </row>
    <row r="17" spans="1:11" ht="12.75" customHeight="1">
      <c r="A17" s="412" t="s">
        <v>4552</v>
      </c>
      <c r="B17" s="402" t="s">
        <v>1424</v>
      </c>
      <c r="C17" s="272"/>
      <c r="D17" s="272"/>
      <c r="E17" s="271" t="e">
        <f t="shared" si="2"/>
        <v>#DIV/0!</v>
      </c>
      <c r="F17" s="272">
        <v>294</v>
      </c>
      <c r="G17" s="272">
        <v>20</v>
      </c>
      <c r="H17" s="271">
        <f t="shared" si="3"/>
        <v>6.8027210884353746</v>
      </c>
      <c r="I17" s="1170">
        <f t="shared" si="4"/>
        <v>294</v>
      </c>
      <c r="J17" s="1170">
        <f t="shared" si="5"/>
        <v>20</v>
      </c>
      <c r="K17" s="273">
        <f t="shared" si="6"/>
        <v>6.8027210884353746</v>
      </c>
    </row>
    <row r="18" spans="1:11">
      <c r="A18" s="409" t="s">
        <v>6020</v>
      </c>
      <c r="B18" s="988" t="s">
        <v>6021</v>
      </c>
      <c r="C18" s="272"/>
      <c r="D18" s="270"/>
      <c r="E18" s="271" t="e">
        <f t="shared" si="2"/>
        <v>#DIV/0!</v>
      </c>
      <c r="F18" s="272">
        <v>25</v>
      </c>
      <c r="G18" s="272">
        <v>33</v>
      </c>
      <c r="H18" s="271">
        <f t="shared" si="3"/>
        <v>132</v>
      </c>
      <c r="I18" s="1170">
        <f t="shared" si="4"/>
        <v>25</v>
      </c>
      <c r="J18" s="1170">
        <f t="shared" si="5"/>
        <v>33</v>
      </c>
      <c r="K18" s="273">
        <f t="shared" si="6"/>
        <v>132</v>
      </c>
    </row>
    <row r="19" spans="1:11">
      <c r="A19" s="414" t="s">
        <v>6022</v>
      </c>
      <c r="B19" s="988" t="s">
        <v>6023</v>
      </c>
      <c r="C19" s="272"/>
      <c r="D19" s="270"/>
      <c r="E19" s="271" t="e">
        <f t="shared" si="2"/>
        <v>#DIV/0!</v>
      </c>
      <c r="F19" s="272"/>
      <c r="G19" s="272"/>
      <c r="H19" s="271" t="e">
        <f t="shared" si="3"/>
        <v>#DIV/0!</v>
      </c>
      <c r="I19" s="1170">
        <f t="shared" si="4"/>
        <v>0</v>
      </c>
      <c r="J19" s="1170">
        <f t="shared" si="5"/>
        <v>0</v>
      </c>
      <c r="K19" s="273" t="e">
        <f t="shared" si="6"/>
        <v>#DIV/0!</v>
      </c>
    </row>
    <row r="20" spans="1:11" ht="25.5">
      <c r="A20" s="49" t="s">
        <v>2314</v>
      </c>
      <c r="B20" s="395" t="s">
        <v>1816</v>
      </c>
      <c r="C20" s="272"/>
      <c r="D20" s="270"/>
      <c r="E20" s="271" t="e">
        <f t="shared" si="2"/>
        <v>#DIV/0!</v>
      </c>
      <c r="F20" s="272"/>
      <c r="G20" s="272"/>
      <c r="H20" s="271" t="e">
        <f t="shared" si="3"/>
        <v>#DIV/0!</v>
      </c>
      <c r="I20" s="1170">
        <f t="shared" si="4"/>
        <v>0</v>
      </c>
      <c r="J20" s="1170">
        <f t="shared" si="5"/>
        <v>0</v>
      </c>
      <c r="K20" s="273" t="e">
        <f t="shared" si="6"/>
        <v>#DIV/0!</v>
      </c>
    </row>
    <row r="21" spans="1:11" ht="25.5">
      <c r="A21" s="415" t="s">
        <v>4451</v>
      </c>
      <c r="B21" s="416" t="s">
        <v>1817</v>
      </c>
      <c r="C21" s="272"/>
      <c r="D21" s="418"/>
      <c r="E21" s="271" t="e">
        <f t="shared" si="2"/>
        <v>#DIV/0!</v>
      </c>
      <c r="F21" s="417"/>
      <c r="G21" s="417"/>
      <c r="H21" s="271" t="e">
        <f t="shared" si="3"/>
        <v>#DIV/0!</v>
      </c>
      <c r="I21" s="1170">
        <f t="shared" si="4"/>
        <v>0</v>
      </c>
      <c r="J21" s="1170">
        <f t="shared" si="5"/>
        <v>0</v>
      </c>
      <c r="K21" s="273" t="e">
        <f t="shared" si="6"/>
        <v>#DIV/0!</v>
      </c>
    </row>
    <row r="22" spans="1:11" s="12" customFormat="1">
      <c r="A22" s="409" t="s">
        <v>6018</v>
      </c>
      <c r="B22" s="410" t="s">
        <v>4048</v>
      </c>
      <c r="C22" s="272"/>
      <c r="D22" s="272"/>
      <c r="E22" s="271" t="e">
        <f t="shared" si="2"/>
        <v>#DIV/0!</v>
      </c>
      <c r="F22" s="272">
        <v>4</v>
      </c>
      <c r="G22" s="272"/>
      <c r="H22" s="271">
        <f t="shared" si="3"/>
        <v>0</v>
      </c>
      <c r="I22" s="1170">
        <f t="shared" si="4"/>
        <v>4</v>
      </c>
      <c r="J22" s="1170">
        <f t="shared" si="5"/>
        <v>0</v>
      </c>
      <c r="K22" s="273">
        <f t="shared" si="6"/>
        <v>0</v>
      </c>
    </row>
    <row r="23" spans="1:11" s="12" customFormat="1" ht="25.5">
      <c r="A23" s="420" t="s">
        <v>1002</v>
      </c>
      <c r="B23" s="421" t="s">
        <v>1424</v>
      </c>
      <c r="C23" s="272"/>
      <c r="D23" s="423"/>
      <c r="E23" s="271" t="e">
        <f t="shared" ref="E23:E24" si="7">SUM(D23/C23*100)</f>
        <v>#DIV/0!</v>
      </c>
      <c r="F23" s="422">
        <v>48</v>
      </c>
      <c r="G23" s="422">
        <v>36</v>
      </c>
      <c r="H23" s="271">
        <f t="shared" ref="H23:H24" si="8">SUM(G23/F23*100)</f>
        <v>75</v>
      </c>
      <c r="I23" s="1338">
        <f t="shared" ref="I23:I24" si="9">C23+F23</f>
        <v>48</v>
      </c>
      <c r="J23" s="1338">
        <f t="shared" ref="J23:J24" si="10">D23+G23</f>
        <v>36</v>
      </c>
      <c r="K23" s="273">
        <f t="shared" ref="K23:K24" si="11">SUM(J23/I23*100)</f>
        <v>75</v>
      </c>
    </row>
    <row r="24" spans="1:11" s="12" customFormat="1">
      <c r="A24" s="52" t="s">
        <v>6002</v>
      </c>
      <c r="B24" s="425" t="s">
        <v>6003</v>
      </c>
      <c r="C24" s="272"/>
      <c r="D24" s="1339"/>
      <c r="E24" s="271" t="e">
        <f t="shared" si="7"/>
        <v>#DIV/0!</v>
      </c>
      <c r="F24" s="272">
        <v>7</v>
      </c>
      <c r="G24" s="272">
        <v>9</v>
      </c>
      <c r="H24" s="271">
        <f t="shared" si="8"/>
        <v>128.57142857142858</v>
      </c>
      <c r="I24" s="1338">
        <f t="shared" si="9"/>
        <v>7</v>
      </c>
      <c r="J24" s="1338">
        <f t="shared" si="10"/>
        <v>9</v>
      </c>
      <c r="K24" s="273">
        <f t="shared" si="11"/>
        <v>128.57142857142858</v>
      </c>
    </row>
    <row r="25" spans="1:11" ht="25.5">
      <c r="A25" s="420" t="s">
        <v>2726</v>
      </c>
      <c r="B25" s="421" t="s">
        <v>7195</v>
      </c>
      <c r="C25" s="272"/>
      <c r="D25" s="423"/>
      <c r="E25" s="271" t="e">
        <f t="shared" si="2"/>
        <v>#DIV/0!</v>
      </c>
      <c r="F25" s="422"/>
      <c r="G25" s="422">
        <v>2</v>
      </c>
      <c r="H25" s="271" t="e">
        <f t="shared" si="3"/>
        <v>#DIV/0!</v>
      </c>
      <c r="I25" s="1170">
        <f t="shared" si="4"/>
        <v>0</v>
      </c>
      <c r="J25" s="1170">
        <f t="shared" si="5"/>
        <v>2</v>
      </c>
      <c r="K25" s="273" t="e">
        <f t="shared" si="6"/>
        <v>#DIV/0!</v>
      </c>
    </row>
    <row r="26" spans="1:11">
      <c r="A26" s="52"/>
      <c r="B26" s="425"/>
      <c r="C26" s="272"/>
      <c r="D26" s="270"/>
      <c r="E26" s="271" t="e">
        <f t="shared" si="2"/>
        <v>#DIV/0!</v>
      </c>
      <c r="F26" s="272"/>
      <c r="G26" s="272"/>
      <c r="H26" s="271" t="e">
        <f t="shared" si="3"/>
        <v>#DIV/0!</v>
      </c>
      <c r="I26" s="1170">
        <f t="shared" si="4"/>
        <v>0</v>
      </c>
      <c r="J26" s="1170">
        <f t="shared" si="5"/>
        <v>0</v>
      </c>
      <c r="K26" s="273" t="e">
        <f t="shared" si="6"/>
        <v>#DIV/0!</v>
      </c>
    </row>
    <row r="27" spans="1:11" ht="22.5" customHeight="1">
      <c r="A27" s="1493" t="s">
        <v>2783</v>
      </c>
      <c r="B27" s="1494"/>
      <c r="C27" s="302">
        <f>SUM(C13:C26)</f>
        <v>0</v>
      </c>
      <c r="D27" s="302">
        <f>SUM(D13:D26)</f>
        <v>0</v>
      </c>
      <c r="E27" s="273" t="e">
        <f t="shared" si="2"/>
        <v>#DIV/0!</v>
      </c>
      <c r="F27" s="302">
        <f>SUM(F13:F26)</f>
        <v>11616</v>
      </c>
      <c r="G27" s="302">
        <f>SUM(G13:G26)</f>
        <v>6054</v>
      </c>
      <c r="H27" s="273">
        <f t="shared" si="3"/>
        <v>52.117768595041326</v>
      </c>
      <c r="I27" s="1170">
        <f t="shared" si="4"/>
        <v>11616</v>
      </c>
      <c r="J27" s="1170">
        <f t="shared" si="5"/>
        <v>6054</v>
      </c>
      <c r="K27" s="273">
        <f t="shared" si="6"/>
        <v>52.117768595041326</v>
      </c>
    </row>
    <row r="28" spans="1:11" ht="15">
      <c r="A28" s="384" t="s">
        <v>3992</v>
      </c>
      <c r="B28" s="385"/>
      <c r="C28" s="426"/>
      <c r="D28" s="426"/>
      <c r="E28" s="271"/>
      <c r="F28" s="426"/>
      <c r="G28" s="426"/>
      <c r="H28" s="271"/>
      <c r="I28" s="1170">
        <f t="shared" si="4"/>
        <v>0</v>
      </c>
      <c r="J28" s="1170">
        <f t="shared" si="5"/>
        <v>0</v>
      </c>
      <c r="K28" s="273" t="e">
        <f t="shared" si="6"/>
        <v>#DIV/0!</v>
      </c>
    </row>
    <row r="29" spans="1:11" ht="15">
      <c r="A29" s="383" t="s">
        <v>3993</v>
      </c>
      <c r="B29" s="374" t="s">
        <v>3994</v>
      </c>
      <c r="C29" s="110"/>
      <c r="D29" s="110"/>
      <c r="E29" s="271" t="e">
        <f t="shared" si="2"/>
        <v>#DIV/0!</v>
      </c>
      <c r="F29" s="185"/>
      <c r="G29" s="185"/>
      <c r="H29" s="271" t="e">
        <f t="shared" si="3"/>
        <v>#DIV/0!</v>
      </c>
      <c r="I29" s="1170">
        <f t="shared" si="4"/>
        <v>0</v>
      </c>
      <c r="J29" s="1170">
        <f t="shared" si="5"/>
        <v>0</v>
      </c>
      <c r="K29" s="273" t="e">
        <f t="shared" si="6"/>
        <v>#DIV/0!</v>
      </c>
    </row>
    <row r="30" spans="1:11" ht="15">
      <c r="A30" s="383" t="s">
        <v>3995</v>
      </c>
      <c r="B30" s="374" t="s">
        <v>3996</v>
      </c>
      <c r="C30" s="110"/>
      <c r="D30" s="110"/>
      <c r="E30" s="271" t="e">
        <f t="shared" si="2"/>
        <v>#DIV/0!</v>
      </c>
      <c r="F30" s="185"/>
      <c r="G30" s="185"/>
      <c r="H30" s="271" t="e">
        <f t="shared" si="3"/>
        <v>#DIV/0!</v>
      </c>
      <c r="I30" s="1170">
        <f t="shared" si="4"/>
        <v>0</v>
      </c>
      <c r="J30" s="1170">
        <f t="shared" si="5"/>
        <v>0</v>
      </c>
      <c r="K30" s="273" t="e">
        <f t="shared" si="6"/>
        <v>#DIV/0!</v>
      </c>
    </row>
    <row r="31" spans="1:11" ht="15">
      <c r="A31" s="383" t="s">
        <v>3997</v>
      </c>
      <c r="B31" s="374" t="s">
        <v>3998</v>
      </c>
      <c r="C31" s="110"/>
      <c r="D31" s="110"/>
      <c r="E31" s="271" t="e">
        <f t="shared" si="2"/>
        <v>#DIV/0!</v>
      </c>
      <c r="F31" s="185"/>
      <c r="G31" s="185"/>
      <c r="H31" s="271" t="e">
        <f t="shared" si="3"/>
        <v>#DIV/0!</v>
      </c>
      <c r="I31" s="1170">
        <f t="shared" si="4"/>
        <v>0</v>
      </c>
      <c r="J31" s="1170">
        <f t="shared" si="5"/>
        <v>0</v>
      </c>
      <c r="K31" s="273" t="e">
        <f t="shared" si="6"/>
        <v>#DIV/0!</v>
      </c>
    </row>
    <row r="32" spans="1:11" ht="15" customHeight="1">
      <c r="A32" s="383" t="s">
        <v>4494</v>
      </c>
      <c r="B32" s="374" t="s">
        <v>3999</v>
      </c>
      <c r="C32" s="110"/>
      <c r="D32" s="110"/>
      <c r="E32" s="271" t="e">
        <f t="shared" si="2"/>
        <v>#DIV/0!</v>
      </c>
      <c r="F32" s="185"/>
      <c r="G32" s="185"/>
      <c r="H32" s="271" t="e">
        <f t="shared" si="3"/>
        <v>#DIV/0!</v>
      </c>
      <c r="I32" s="1170">
        <f t="shared" si="4"/>
        <v>0</v>
      </c>
      <c r="J32" s="1170">
        <f t="shared" si="5"/>
        <v>0</v>
      </c>
      <c r="K32" s="273" t="e">
        <f t="shared" si="6"/>
        <v>#DIV/0!</v>
      </c>
    </row>
    <row r="33" spans="1:11" ht="15">
      <c r="A33" s="383" t="s">
        <v>4000</v>
      </c>
      <c r="B33" s="374" t="s">
        <v>4001</v>
      </c>
      <c r="C33" s="110"/>
      <c r="D33" s="110"/>
      <c r="E33" s="271" t="e">
        <f t="shared" si="2"/>
        <v>#DIV/0!</v>
      </c>
      <c r="F33" s="185"/>
      <c r="G33" s="185"/>
      <c r="H33" s="271" t="e">
        <f t="shared" si="3"/>
        <v>#DIV/0!</v>
      </c>
      <c r="I33" s="1170">
        <f t="shared" si="4"/>
        <v>0</v>
      </c>
      <c r="J33" s="1170">
        <f t="shared" si="5"/>
        <v>0</v>
      </c>
      <c r="K33" s="273" t="e">
        <f t="shared" si="6"/>
        <v>#DIV/0!</v>
      </c>
    </row>
    <row r="34" spans="1:11" ht="15.75" customHeight="1">
      <c r="A34" s="383" t="s">
        <v>4002</v>
      </c>
      <c r="B34" s="374" t="s">
        <v>4003</v>
      </c>
      <c r="C34" s="110"/>
      <c r="D34" s="110"/>
      <c r="E34" s="271" t="e">
        <f t="shared" si="2"/>
        <v>#DIV/0!</v>
      </c>
      <c r="F34" s="185"/>
      <c r="G34" s="185"/>
      <c r="H34" s="271" t="e">
        <f t="shared" si="3"/>
        <v>#DIV/0!</v>
      </c>
      <c r="I34" s="1170">
        <f t="shared" si="4"/>
        <v>0</v>
      </c>
      <c r="J34" s="1170">
        <f t="shared" si="5"/>
        <v>0</v>
      </c>
      <c r="K34" s="273" t="e">
        <f t="shared" si="6"/>
        <v>#DIV/0!</v>
      </c>
    </row>
    <row r="35" spans="1:11" ht="17.25" customHeight="1">
      <c r="A35" s="383" t="s">
        <v>4004</v>
      </c>
      <c r="B35" s="374" t="s">
        <v>4005</v>
      </c>
      <c r="C35" s="110"/>
      <c r="D35" s="110"/>
      <c r="E35" s="271" t="e">
        <f t="shared" si="2"/>
        <v>#DIV/0!</v>
      </c>
      <c r="F35" s="185"/>
      <c r="G35" s="185"/>
      <c r="H35" s="271" t="e">
        <f t="shared" si="3"/>
        <v>#DIV/0!</v>
      </c>
      <c r="I35" s="1170">
        <f t="shared" si="4"/>
        <v>0</v>
      </c>
      <c r="J35" s="1170">
        <f t="shared" si="5"/>
        <v>0</v>
      </c>
      <c r="K35" s="273" t="e">
        <f t="shared" si="6"/>
        <v>#DIV/0!</v>
      </c>
    </row>
    <row r="36" spans="1:11" ht="12.75" customHeight="1">
      <c r="A36" s="383" t="s">
        <v>4006</v>
      </c>
      <c r="B36" s="374" t="s">
        <v>4007</v>
      </c>
      <c r="C36" s="110"/>
      <c r="D36" s="110"/>
      <c r="E36" s="271" t="e">
        <f t="shared" si="2"/>
        <v>#DIV/0!</v>
      </c>
      <c r="F36" s="185"/>
      <c r="G36" s="185"/>
      <c r="H36" s="271" t="e">
        <f t="shared" si="3"/>
        <v>#DIV/0!</v>
      </c>
      <c r="I36" s="1170">
        <f t="shared" si="4"/>
        <v>0</v>
      </c>
      <c r="J36" s="1170">
        <f t="shared" si="5"/>
        <v>0</v>
      </c>
      <c r="K36" s="273" t="e">
        <f t="shared" si="6"/>
        <v>#DIV/0!</v>
      </c>
    </row>
    <row r="37" spans="1:11" ht="15">
      <c r="A37" s="383" t="s">
        <v>4008</v>
      </c>
      <c r="B37" s="374" t="s">
        <v>4009</v>
      </c>
      <c r="C37" s="110"/>
      <c r="D37" s="110"/>
      <c r="E37" s="271" t="e">
        <f t="shared" si="2"/>
        <v>#DIV/0!</v>
      </c>
      <c r="F37" s="185"/>
      <c r="G37" s="185"/>
      <c r="H37" s="271" t="e">
        <f t="shared" si="3"/>
        <v>#DIV/0!</v>
      </c>
      <c r="I37" s="1170">
        <f t="shared" si="4"/>
        <v>0</v>
      </c>
      <c r="J37" s="1170">
        <f t="shared" si="5"/>
        <v>0</v>
      </c>
      <c r="K37" s="273" t="e">
        <f t="shared" si="6"/>
        <v>#DIV/0!</v>
      </c>
    </row>
    <row r="38" spans="1:11" ht="10.5" customHeight="1">
      <c r="A38" s="383" t="s">
        <v>4010</v>
      </c>
      <c r="B38" s="374" t="s">
        <v>4011</v>
      </c>
      <c r="C38" s="110"/>
      <c r="D38" s="110"/>
      <c r="E38" s="271" t="e">
        <f t="shared" si="2"/>
        <v>#DIV/0!</v>
      </c>
      <c r="F38" s="185"/>
      <c r="G38" s="185"/>
      <c r="H38" s="271" t="e">
        <f t="shared" si="3"/>
        <v>#DIV/0!</v>
      </c>
      <c r="I38" s="1170">
        <f t="shared" si="4"/>
        <v>0</v>
      </c>
      <c r="J38" s="1170">
        <f t="shared" si="5"/>
        <v>0</v>
      </c>
      <c r="K38" s="273" t="e">
        <f t="shared" si="6"/>
        <v>#DIV/0!</v>
      </c>
    </row>
    <row r="39" spans="1:11" ht="16.5" customHeight="1">
      <c r="A39" s="383" t="s">
        <v>4012</v>
      </c>
      <c r="B39" s="374" t="s">
        <v>4013</v>
      </c>
      <c r="C39" s="110"/>
      <c r="D39" s="110"/>
      <c r="E39" s="271" t="e">
        <f t="shared" si="2"/>
        <v>#DIV/0!</v>
      </c>
      <c r="F39" s="185"/>
      <c r="G39" s="185"/>
      <c r="H39" s="271" t="e">
        <f t="shared" si="3"/>
        <v>#DIV/0!</v>
      </c>
      <c r="I39" s="1170">
        <f t="shared" si="4"/>
        <v>0</v>
      </c>
      <c r="J39" s="1170">
        <f t="shared" si="5"/>
        <v>0</v>
      </c>
      <c r="K39" s="273" t="e">
        <f t="shared" si="6"/>
        <v>#DIV/0!</v>
      </c>
    </row>
    <row r="40" spans="1:11" ht="21.75" customHeight="1">
      <c r="A40" s="383" t="s">
        <v>4014</v>
      </c>
      <c r="B40" s="374" t="s">
        <v>4015</v>
      </c>
      <c r="C40" s="110"/>
      <c r="D40" s="110"/>
      <c r="E40" s="271" t="e">
        <f t="shared" si="2"/>
        <v>#DIV/0!</v>
      </c>
      <c r="F40" s="185"/>
      <c r="G40" s="185"/>
      <c r="H40" s="271" t="e">
        <f t="shared" si="3"/>
        <v>#DIV/0!</v>
      </c>
      <c r="I40" s="1170">
        <f t="shared" si="4"/>
        <v>0</v>
      </c>
      <c r="J40" s="1170">
        <f t="shared" si="5"/>
        <v>0</v>
      </c>
      <c r="K40" s="273" t="e">
        <f t="shared" si="6"/>
        <v>#DIV/0!</v>
      </c>
    </row>
    <row r="41" spans="1:11" ht="18" customHeight="1">
      <c r="A41" s="991" t="s">
        <v>4016</v>
      </c>
      <c r="B41" s="993"/>
      <c r="C41" s="480">
        <f>SUM(C29:C40)</f>
        <v>0</v>
      </c>
      <c r="D41" s="480">
        <f>SUM(D29:D40)</f>
        <v>0</v>
      </c>
      <c r="E41" s="273" t="e">
        <f t="shared" si="2"/>
        <v>#DIV/0!</v>
      </c>
      <c r="F41" s="480">
        <f>SUM(F29:F40)</f>
        <v>0</v>
      </c>
      <c r="G41" s="480">
        <f>SUM(G29:G40)</f>
        <v>0</v>
      </c>
      <c r="H41" s="273" t="e">
        <f t="shared" si="3"/>
        <v>#DIV/0!</v>
      </c>
      <c r="I41" s="1170">
        <f t="shared" si="4"/>
        <v>0</v>
      </c>
      <c r="J41" s="1170">
        <f t="shared" si="5"/>
        <v>0</v>
      </c>
      <c r="K41" s="273" t="e">
        <f t="shared" si="6"/>
        <v>#DIV/0!</v>
      </c>
    </row>
    <row r="42" spans="1:11" ht="21" customHeight="1">
      <c r="A42" s="276" t="s">
        <v>4017</v>
      </c>
      <c r="B42" s="994"/>
      <c r="C42" s="288">
        <f>SUM(C27+C41)</f>
        <v>0</v>
      </c>
      <c r="D42" s="288">
        <f>SUM(D27+D41)</f>
        <v>0</v>
      </c>
      <c r="E42" s="273" t="e">
        <f t="shared" si="2"/>
        <v>#DIV/0!</v>
      </c>
      <c r="F42" s="288">
        <f>SUM(F27+F41)</f>
        <v>11616</v>
      </c>
      <c r="G42" s="288">
        <f>SUM(G27+G41)</f>
        <v>6054</v>
      </c>
      <c r="H42" s="273">
        <f t="shared" si="3"/>
        <v>52.117768595041326</v>
      </c>
      <c r="I42" s="1170">
        <f t="shared" si="4"/>
        <v>11616</v>
      </c>
      <c r="J42" s="1170">
        <f t="shared" si="5"/>
        <v>6054</v>
      </c>
      <c r="K42" s="273">
        <f t="shared" si="6"/>
        <v>52.117768595041326</v>
      </c>
    </row>
    <row r="43" spans="1:11" ht="18.75" customHeight="1">
      <c r="A43" s="1448" t="s">
        <v>4018</v>
      </c>
      <c r="B43" s="1448"/>
      <c r="C43" s="1448"/>
      <c r="D43" s="1448"/>
      <c r="E43" s="1448"/>
      <c r="F43" s="1448"/>
      <c r="G43" s="1448"/>
      <c r="H43" s="1448"/>
      <c r="I43" s="1448"/>
      <c r="J43" s="1448"/>
    </row>
    <row r="44" spans="1:11" ht="28.5" customHeight="1">
      <c r="A44" s="1448" t="s">
        <v>4067</v>
      </c>
      <c r="B44" s="1448"/>
      <c r="C44" s="1448"/>
      <c r="D44" s="1448"/>
      <c r="E44" s="1448"/>
      <c r="F44" s="1448"/>
      <c r="G44" s="1448"/>
      <c r="H44" s="1448"/>
      <c r="I44" s="1448"/>
      <c r="J44" s="1448"/>
      <c r="K44" s="11" t="s">
        <v>4968</v>
      </c>
    </row>
    <row r="45" spans="1:11" ht="15">
      <c r="A45" s="6"/>
      <c r="B45" s="392"/>
      <c r="C45" s="392"/>
      <c r="D45" s="392"/>
      <c r="E45" s="392"/>
      <c r="F45" s="20"/>
      <c r="G45" s="20"/>
      <c r="H45" s="20"/>
      <c r="I45" s="17"/>
      <c r="J45" s="20"/>
    </row>
  </sheetData>
  <mergeCells count="9">
    <mergeCell ref="I7:K7"/>
    <mergeCell ref="C2:D2"/>
    <mergeCell ref="A44:J44"/>
    <mergeCell ref="A7:A8"/>
    <mergeCell ref="B7:B8"/>
    <mergeCell ref="A43:J43"/>
    <mergeCell ref="A27:B27"/>
    <mergeCell ref="C7:E7"/>
    <mergeCell ref="F7:H7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9"/>
  <sheetViews>
    <sheetView workbookViewId="0">
      <selection activeCell="N10" sqref="N10"/>
    </sheetView>
  </sheetViews>
  <sheetFormatPr defaultRowHeight="12.75"/>
  <cols>
    <col min="1" max="1" width="12.7109375" style="11" customWidth="1"/>
    <col min="2" max="2" width="40.5703125" style="11" customWidth="1"/>
    <col min="3" max="3" width="9.5703125" style="11" customWidth="1"/>
    <col min="4" max="5" width="9.140625" style="11"/>
    <col min="6" max="8" width="9" style="11" customWidth="1"/>
    <col min="9" max="16384" width="9.140625" style="11"/>
  </cols>
  <sheetData>
    <row r="1" spans="1:11" ht="15.75">
      <c r="A1" s="114"/>
      <c r="B1" s="115" t="s">
        <v>1242</v>
      </c>
      <c r="C1" s="713" t="s">
        <v>4093</v>
      </c>
      <c r="D1" s="714"/>
      <c r="E1" s="714"/>
      <c r="F1" s="714"/>
      <c r="G1" s="715"/>
      <c r="H1" s="715"/>
      <c r="I1" s="716"/>
      <c r="J1" s="802"/>
    </row>
    <row r="2" spans="1:11" ht="14.25">
      <c r="A2" s="114"/>
      <c r="B2" s="115" t="s">
        <v>1244</v>
      </c>
      <c r="C2" s="1495">
        <v>6113079</v>
      </c>
      <c r="D2" s="1496"/>
      <c r="E2" s="715"/>
      <c r="F2" s="715"/>
      <c r="G2" s="715"/>
      <c r="H2" s="715"/>
      <c r="I2" s="716"/>
      <c r="J2" s="802"/>
    </row>
    <row r="3" spans="1:11">
      <c r="A3" s="114"/>
      <c r="B3" s="115"/>
      <c r="C3" s="69" t="s">
        <v>7088</v>
      </c>
      <c r="D3" s="715"/>
      <c r="E3" s="715"/>
      <c r="F3" s="715"/>
      <c r="G3" s="715"/>
      <c r="H3" s="715"/>
      <c r="I3" s="716"/>
      <c r="J3" s="802"/>
    </row>
    <row r="4" spans="1:11" ht="14.25">
      <c r="A4" s="114"/>
      <c r="B4" s="115" t="s">
        <v>1246</v>
      </c>
      <c r="C4" s="717" t="s">
        <v>1232</v>
      </c>
      <c r="D4" s="718"/>
      <c r="E4" s="718"/>
      <c r="F4" s="718"/>
      <c r="G4" s="718"/>
      <c r="H4" s="718"/>
      <c r="I4" s="719"/>
      <c r="J4" s="802"/>
    </row>
    <row r="5" spans="1:11" ht="15.75">
      <c r="A5" s="114"/>
      <c r="B5" s="115" t="s">
        <v>4094</v>
      </c>
      <c r="C5" s="803" t="s">
        <v>7014</v>
      </c>
      <c r="D5" s="804"/>
      <c r="E5" s="804"/>
      <c r="F5" s="804"/>
      <c r="G5" s="718"/>
      <c r="H5" s="718"/>
      <c r="I5" s="719"/>
      <c r="J5" s="802"/>
    </row>
    <row r="6" spans="1:11" ht="15.75" customHeight="1">
      <c r="A6" s="315"/>
      <c r="B6" s="315"/>
      <c r="C6" s="806" t="s">
        <v>1818</v>
      </c>
      <c r="D6" s="806"/>
      <c r="E6" s="806"/>
      <c r="F6" s="806"/>
      <c r="G6" s="802"/>
      <c r="H6" s="802"/>
      <c r="I6" s="805"/>
      <c r="J6" s="805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45.75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45.7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1" ht="10.5" customHeight="1">
      <c r="A10" s="49"/>
      <c r="B10" s="50"/>
      <c r="C10" s="290"/>
      <c r="D10" s="290"/>
      <c r="E10" s="290"/>
      <c r="F10" s="290"/>
      <c r="G10" s="290"/>
      <c r="H10" s="290"/>
      <c r="I10" s="173"/>
      <c r="J10" s="173"/>
      <c r="K10" s="282"/>
    </row>
    <row r="11" spans="1:11" ht="13.5" customHeight="1">
      <c r="A11" s="49"/>
      <c r="B11" s="50"/>
      <c r="C11" s="290"/>
      <c r="D11" s="290"/>
      <c r="E11" s="290"/>
      <c r="F11" s="290"/>
      <c r="G11" s="290"/>
      <c r="H11" s="290"/>
      <c r="I11" s="173"/>
      <c r="J11" s="173"/>
      <c r="K11" s="282"/>
    </row>
    <row r="12" spans="1:11" ht="20.25" customHeight="1">
      <c r="A12" s="49"/>
      <c r="B12" s="396" t="s">
        <v>4477</v>
      </c>
      <c r="C12" s="290"/>
      <c r="D12" s="290"/>
      <c r="E12" s="290"/>
      <c r="F12" s="290"/>
      <c r="G12" s="290"/>
      <c r="H12" s="290"/>
      <c r="I12" s="173"/>
      <c r="J12" s="173"/>
      <c r="K12" s="282"/>
    </row>
    <row r="13" spans="1:11" ht="18" customHeight="1">
      <c r="A13" s="409" t="s">
        <v>2433</v>
      </c>
      <c r="B13" s="402" t="s">
        <v>2434</v>
      </c>
      <c r="C13" s="272">
        <v>10194</v>
      </c>
      <c r="D13" s="272">
        <v>5884</v>
      </c>
      <c r="E13" s="271">
        <f>SUM(D13/C13*100)</f>
        <v>57.720227584853831</v>
      </c>
      <c r="F13" s="272">
        <v>11377</v>
      </c>
      <c r="G13" s="272">
        <v>6864</v>
      </c>
      <c r="H13" s="271">
        <f>SUM(G13/F13*100)</f>
        <v>60.332249274852778</v>
      </c>
      <c r="I13" s="173">
        <f t="shared" ref="I13" si="0">C13+F13</f>
        <v>21571</v>
      </c>
      <c r="J13" s="173">
        <f t="shared" ref="J13" si="1">D13+G13</f>
        <v>12748</v>
      </c>
      <c r="K13" s="273">
        <f>SUM(J13/I13*100)</f>
        <v>59.097862871447781</v>
      </c>
    </row>
    <row r="14" spans="1:11" ht="25.5">
      <c r="A14" s="409" t="s">
        <v>2435</v>
      </c>
      <c r="B14" s="402" t="s">
        <v>2436</v>
      </c>
      <c r="C14" s="272">
        <v>1</v>
      </c>
      <c r="D14" s="272"/>
      <c r="E14" s="271">
        <f t="shared" ref="E14:E77" si="2">SUM(D14/C14*100)</f>
        <v>0</v>
      </c>
      <c r="F14" s="272">
        <v>1</v>
      </c>
      <c r="G14" s="272"/>
      <c r="H14" s="271">
        <f t="shared" ref="H14:H77" si="3">SUM(G14/F14*100)</f>
        <v>0</v>
      </c>
      <c r="I14" s="1170">
        <f t="shared" ref="I14:I77" si="4">C14+F14</f>
        <v>2</v>
      </c>
      <c r="J14" s="1170">
        <f t="shared" ref="J14:J77" si="5">D14+G14</f>
        <v>0</v>
      </c>
      <c r="K14" s="273">
        <f t="shared" ref="K14:K77" si="6">SUM(J14/I14*100)</f>
        <v>0</v>
      </c>
    </row>
    <row r="15" spans="1:11">
      <c r="A15" s="409" t="s">
        <v>2437</v>
      </c>
      <c r="B15" s="410" t="s">
        <v>2438</v>
      </c>
      <c r="C15" s="272"/>
      <c r="D15" s="272"/>
      <c r="E15" s="271" t="e">
        <f t="shared" si="2"/>
        <v>#DIV/0!</v>
      </c>
      <c r="F15" s="272"/>
      <c r="G15" s="272"/>
      <c r="H15" s="271" t="e">
        <f t="shared" si="3"/>
        <v>#DIV/0!</v>
      </c>
      <c r="I15" s="1170">
        <f t="shared" si="4"/>
        <v>0</v>
      </c>
      <c r="J15" s="1170">
        <f t="shared" si="5"/>
        <v>0</v>
      </c>
      <c r="K15" s="273" t="e">
        <f t="shared" si="6"/>
        <v>#DIV/0!</v>
      </c>
    </row>
    <row r="16" spans="1:11">
      <c r="A16" s="409" t="s">
        <v>2439</v>
      </c>
      <c r="B16" s="410" t="s">
        <v>2440</v>
      </c>
      <c r="C16" s="272"/>
      <c r="D16" s="272"/>
      <c r="E16" s="271" t="e">
        <f t="shared" si="2"/>
        <v>#DIV/0!</v>
      </c>
      <c r="F16" s="272"/>
      <c r="G16" s="272"/>
      <c r="H16" s="271" t="e">
        <f t="shared" si="3"/>
        <v>#DIV/0!</v>
      </c>
      <c r="I16" s="1170">
        <f t="shared" si="4"/>
        <v>0</v>
      </c>
      <c r="J16" s="1170">
        <f t="shared" si="5"/>
        <v>0</v>
      </c>
      <c r="K16" s="273" t="e">
        <f t="shared" si="6"/>
        <v>#DIV/0!</v>
      </c>
    </row>
    <row r="17" spans="1:11">
      <c r="A17" s="409" t="s">
        <v>2442</v>
      </c>
      <c r="B17" s="402" t="s">
        <v>2443</v>
      </c>
      <c r="C17" s="272">
        <v>72</v>
      </c>
      <c r="D17" s="272">
        <v>32</v>
      </c>
      <c r="E17" s="271">
        <f t="shared" si="2"/>
        <v>44.444444444444443</v>
      </c>
      <c r="F17" s="272">
        <v>6</v>
      </c>
      <c r="G17" s="272">
        <v>1</v>
      </c>
      <c r="H17" s="271">
        <f t="shared" si="3"/>
        <v>16.666666666666664</v>
      </c>
      <c r="I17" s="1170">
        <f t="shared" si="4"/>
        <v>78</v>
      </c>
      <c r="J17" s="1170">
        <f t="shared" si="5"/>
        <v>33</v>
      </c>
      <c r="K17" s="273">
        <f t="shared" si="6"/>
        <v>42.307692307692307</v>
      </c>
    </row>
    <row r="18" spans="1:11" ht="25.5">
      <c r="A18" s="409" t="s">
        <v>2444</v>
      </c>
      <c r="B18" s="402" t="s">
        <v>2445</v>
      </c>
      <c r="C18" s="272">
        <v>1</v>
      </c>
      <c r="D18" s="272"/>
      <c r="E18" s="271">
        <f t="shared" si="2"/>
        <v>0</v>
      </c>
      <c r="F18" s="272">
        <v>27</v>
      </c>
      <c r="G18" s="272">
        <v>9</v>
      </c>
      <c r="H18" s="271">
        <f t="shared" si="3"/>
        <v>33.333333333333329</v>
      </c>
      <c r="I18" s="1170">
        <f t="shared" si="4"/>
        <v>28</v>
      </c>
      <c r="J18" s="1170">
        <f t="shared" si="5"/>
        <v>9</v>
      </c>
      <c r="K18" s="273">
        <f t="shared" si="6"/>
        <v>32.142857142857146</v>
      </c>
    </row>
    <row r="19" spans="1:11" ht="25.5">
      <c r="A19" s="409" t="s">
        <v>2446</v>
      </c>
      <c r="B19" s="402" t="s">
        <v>2447</v>
      </c>
      <c r="C19" s="272">
        <v>1</v>
      </c>
      <c r="D19" s="272"/>
      <c r="E19" s="271">
        <f t="shared" si="2"/>
        <v>0</v>
      </c>
      <c r="F19" s="272">
        <v>6</v>
      </c>
      <c r="G19" s="272">
        <v>1</v>
      </c>
      <c r="H19" s="271">
        <f t="shared" si="3"/>
        <v>16.666666666666664</v>
      </c>
      <c r="I19" s="1170">
        <f t="shared" si="4"/>
        <v>7</v>
      </c>
      <c r="J19" s="1170">
        <f t="shared" si="5"/>
        <v>1</v>
      </c>
      <c r="K19" s="273">
        <f t="shared" si="6"/>
        <v>14.285714285714285</v>
      </c>
    </row>
    <row r="20" spans="1:11">
      <c r="A20" s="409" t="s">
        <v>2448</v>
      </c>
      <c r="B20" s="410" t="s">
        <v>2449</v>
      </c>
      <c r="C20" s="272">
        <v>1</v>
      </c>
      <c r="D20" s="272"/>
      <c r="E20" s="271">
        <f t="shared" si="2"/>
        <v>0</v>
      </c>
      <c r="F20" s="272">
        <v>1</v>
      </c>
      <c r="G20" s="272">
        <v>1</v>
      </c>
      <c r="H20" s="271">
        <f t="shared" si="3"/>
        <v>100</v>
      </c>
      <c r="I20" s="1170">
        <f t="shared" si="4"/>
        <v>2</v>
      </c>
      <c r="J20" s="1170">
        <f t="shared" si="5"/>
        <v>1</v>
      </c>
      <c r="K20" s="273">
        <f t="shared" si="6"/>
        <v>50</v>
      </c>
    </row>
    <row r="21" spans="1:11">
      <c r="A21" s="409" t="s">
        <v>2450</v>
      </c>
      <c r="B21" s="402" t="s">
        <v>2451</v>
      </c>
      <c r="C21" s="272">
        <v>1</v>
      </c>
      <c r="D21" s="272"/>
      <c r="E21" s="271">
        <f t="shared" si="2"/>
        <v>0</v>
      </c>
      <c r="F21" s="272">
        <v>1</v>
      </c>
      <c r="G21" s="272"/>
      <c r="H21" s="271">
        <f t="shared" si="3"/>
        <v>0</v>
      </c>
      <c r="I21" s="1170">
        <f t="shared" si="4"/>
        <v>2</v>
      </c>
      <c r="J21" s="1170">
        <f t="shared" si="5"/>
        <v>0</v>
      </c>
      <c r="K21" s="273">
        <f t="shared" si="6"/>
        <v>0</v>
      </c>
    </row>
    <row r="22" spans="1:11">
      <c r="A22" s="409" t="s">
        <v>2452</v>
      </c>
      <c r="B22" s="402" t="s">
        <v>2453</v>
      </c>
      <c r="C22" s="272">
        <v>1</v>
      </c>
      <c r="D22" s="272"/>
      <c r="E22" s="271">
        <f t="shared" si="2"/>
        <v>0</v>
      </c>
      <c r="F22" s="272">
        <v>1</v>
      </c>
      <c r="G22" s="272"/>
      <c r="H22" s="271">
        <f t="shared" si="3"/>
        <v>0</v>
      </c>
      <c r="I22" s="1170">
        <f t="shared" si="4"/>
        <v>2</v>
      </c>
      <c r="J22" s="1170">
        <f t="shared" si="5"/>
        <v>0</v>
      </c>
      <c r="K22" s="273">
        <f t="shared" si="6"/>
        <v>0</v>
      </c>
    </row>
    <row r="23" spans="1:11" ht="25.5">
      <c r="A23" s="409" t="s">
        <v>2454</v>
      </c>
      <c r="B23" s="402" t="s">
        <v>2455</v>
      </c>
      <c r="C23" s="272">
        <v>722</v>
      </c>
      <c r="D23" s="272">
        <v>459</v>
      </c>
      <c r="E23" s="271">
        <f t="shared" si="2"/>
        <v>63.573407202216067</v>
      </c>
      <c r="F23" s="272">
        <v>1</v>
      </c>
      <c r="G23" s="272">
        <v>63</v>
      </c>
      <c r="H23" s="271">
        <f t="shared" si="3"/>
        <v>6300</v>
      </c>
      <c r="I23" s="1170">
        <f t="shared" si="4"/>
        <v>723</v>
      </c>
      <c r="J23" s="1170">
        <f t="shared" si="5"/>
        <v>522</v>
      </c>
      <c r="K23" s="273">
        <f t="shared" si="6"/>
        <v>72.199170124481327</v>
      </c>
    </row>
    <row r="24" spans="1:11">
      <c r="A24" s="409" t="s">
        <v>6018</v>
      </c>
      <c r="B24" s="410" t="s">
        <v>4048</v>
      </c>
      <c r="C24" s="272">
        <v>2</v>
      </c>
      <c r="D24" s="272"/>
      <c r="E24" s="271">
        <f t="shared" si="2"/>
        <v>0</v>
      </c>
      <c r="F24" s="272">
        <v>52</v>
      </c>
      <c r="G24" s="272">
        <v>54</v>
      </c>
      <c r="H24" s="271">
        <f t="shared" si="3"/>
        <v>103.84615384615385</v>
      </c>
      <c r="I24" s="1170">
        <f t="shared" si="4"/>
        <v>54</v>
      </c>
      <c r="J24" s="1170">
        <f t="shared" si="5"/>
        <v>54</v>
      </c>
      <c r="K24" s="273">
        <f t="shared" si="6"/>
        <v>100</v>
      </c>
    </row>
    <row r="25" spans="1:11">
      <c r="A25" s="409" t="s">
        <v>2456</v>
      </c>
      <c r="B25" s="410" t="s">
        <v>2457</v>
      </c>
      <c r="C25" s="272">
        <v>1</v>
      </c>
      <c r="D25" s="272"/>
      <c r="E25" s="271">
        <f t="shared" si="2"/>
        <v>0</v>
      </c>
      <c r="F25" s="272">
        <v>3</v>
      </c>
      <c r="G25" s="272">
        <v>2</v>
      </c>
      <c r="H25" s="271">
        <f t="shared" si="3"/>
        <v>66.666666666666657</v>
      </c>
      <c r="I25" s="1170">
        <f t="shared" si="4"/>
        <v>4</v>
      </c>
      <c r="J25" s="1170">
        <f t="shared" si="5"/>
        <v>2</v>
      </c>
      <c r="K25" s="273">
        <f t="shared" si="6"/>
        <v>50</v>
      </c>
    </row>
    <row r="26" spans="1:11">
      <c r="A26" s="409" t="s">
        <v>6020</v>
      </c>
      <c r="B26" s="402" t="s">
        <v>6021</v>
      </c>
      <c r="C26" s="272">
        <v>1</v>
      </c>
      <c r="D26" s="272"/>
      <c r="E26" s="271">
        <f t="shared" si="2"/>
        <v>0</v>
      </c>
      <c r="F26" s="272">
        <v>409</v>
      </c>
      <c r="G26" s="272">
        <v>221</v>
      </c>
      <c r="H26" s="271">
        <f t="shared" si="3"/>
        <v>54.034229828850854</v>
      </c>
      <c r="I26" s="1170">
        <f t="shared" si="4"/>
        <v>410</v>
      </c>
      <c r="J26" s="1170">
        <f t="shared" si="5"/>
        <v>221</v>
      </c>
      <c r="K26" s="273">
        <f t="shared" si="6"/>
        <v>53.902439024390247</v>
      </c>
    </row>
    <row r="27" spans="1:11" ht="25.5">
      <c r="A27" s="409" t="s">
        <v>2458</v>
      </c>
      <c r="B27" s="402" t="s">
        <v>2459</v>
      </c>
      <c r="C27" s="272">
        <v>11</v>
      </c>
      <c r="D27" s="272">
        <v>2</v>
      </c>
      <c r="E27" s="271">
        <f t="shared" si="2"/>
        <v>18.181818181818183</v>
      </c>
      <c r="F27" s="272">
        <v>3677</v>
      </c>
      <c r="G27" s="272">
        <v>1615</v>
      </c>
      <c r="H27" s="271">
        <f t="shared" si="3"/>
        <v>43.921675278759857</v>
      </c>
      <c r="I27" s="1170">
        <f t="shared" si="4"/>
        <v>3688</v>
      </c>
      <c r="J27" s="1170">
        <f t="shared" si="5"/>
        <v>1617</v>
      </c>
      <c r="K27" s="273">
        <f t="shared" si="6"/>
        <v>43.844902386117134</v>
      </c>
    </row>
    <row r="28" spans="1:11">
      <c r="A28" s="409" t="s">
        <v>2425</v>
      </c>
      <c r="B28" s="402" t="s">
        <v>2460</v>
      </c>
      <c r="C28" s="272">
        <v>1</v>
      </c>
      <c r="D28" s="272"/>
      <c r="E28" s="271">
        <f t="shared" si="2"/>
        <v>0</v>
      </c>
      <c r="F28" s="272">
        <v>1</v>
      </c>
      <c r="G28" s="272"/>
      <c r="H28" s="271">
        <f t="shared" si="3"/>
        <v>0</v>
      </c>
      <c r="I28" s="1170">
        <f t="shared" si="4"/>
        <v>2</v>
      </c>
      <c r="J28" s="1170">
        <f t="shared" si="5"/>
        <v>0</v>
      </c>
      <c r="K28" s="273">
        <f t="shared" si="6"/>
        <v>0</v>
      </c>
    </row>
    <row r="29" spans="1:11" ht="25.5">
      <c r="A29" s="409" t="s">
        <v>2461</v>
      </c>
      <c r="B29" s="402" t="s">
        <v>2462</v>
      </c>
      <c r="C29" s="272">
        <v>3</v>
      </c>
      <c r="D29" s="272">
        <v>1</v>
      </c>
      <c r="E29" s="271">
        <f t="shared" si="2"/>
        <v>33.333333333333329</v>
      </c>
      <c r="F29" s="272">
        <v>1</v>
      </c>
      <c r="G29" s="272"/>
      <c r="H29" s="271">
        <f t="shared" si="3"/>
        <v>0</v>
      </c>
      <c r="I29" s="1170">
        <f t="shared" si="4"/>
        <v>4</v>
      </c>
      <c r="J29" s="1170">
        <f t="shared" si="5"/>
        <v>1</v>
      </c>
      <c r="K29" s="273">
        <f t="shared" si="6"/>
        <v>25</v>
      </c>
    </row>
    <row r="30" spans="1:11" ht="25.5">
      <c r="A30" s="409" t="s">
        <v>2707</v>
      </c>
      <c r="B30" s="402" t="s">
        <v>2463</v>
      </c>
      <c r="C30" s="272">
        <v>3</v>
      </c>
      <c r="D30" s="272">
        <v>11</v>
      </c>
      <c r="E30" s="271">
        <f t="shared" si="2"/>
        <v>366.66666666666663</v>
      </c>
      <c r="F30" s="272">
        <v>960</v>
      </c>
      <c r="G30" s="272">
        <v>456</v>
      </c>
      <c r="H30" s="271">
        <f t="shared" si="3"/>
        <v>47.5</v>
      </c>
      <c r="I30" s="1170">
        <f t="shared" si="4"/>
        <v>963</v>
      </c>
      <c r="J30" s="1170">
        <f t="shared" si="5"/>
        <v>467</v>
      </c>
      <c r="K30" s="273">
        <f t="shared" si="6"/>
        <v>48.494288681204566</v>
      </c>
    </row>
    <row r="31" spans="1:11" ht="25.5">
      <c r="A31" s="409" t="s">
        <v>2466</v>
      </c>
      <c r="B31" s="402" t="s">
        <v>2467</v>
      </c>
      <c r="C31" s="272"/>
      <c r="D31" s="272"/>
      <c r="E31" s="271" t="e">
        <f t="shared" si="2"/>
        <v>#DIV/0!</v>
      </c>
      <c r="F31" s="272"/>
      <c r="G31" s="272"/>
      <c r="H31" s="271" t="e">
        <f t="shared" si="3"/>
        <v>#DIV/0!</v>
      </c>
      <c r="I31" s="1170">
        <f t="shared" si="4"/>
        <v>0</v>
      </c>
      <c r="J31" s="1170">
        <f t="shared" si="5"/>
        <v>0</v>
      </c>
      <c r="K31" s="273" t="e">
        <f t="shared" si="6"/>
        <v>#DIV/0!</v>
      </c>
    </row>
    <row r="32" spans="1:11" ht="25.5">
      <c r="A32" s="409" t="s">
        <v>2716</v>
      </c>
      <c r="B32" s="402" t="s">
        <v>4076</v>
      </c>
      <c r="C32" s="272">
        <v>2</v>
      </c>
      <c r="D32" s="272"/>
      <c r="E32" s="271">
        <f t="shared" si="2"/>
        <v>0</v>
      </c>
      <c r="F32" s="272">
        <v>9</v>
      </c>
      <c r="G32" s="272"/>
      <c r="H32" s="271">
        <f t="shared" si="3"/>
        <v>0</v>
      </c>
      <c r="I32" s="1170">
        <f t="shared" si="4"/>
        <v>11</v>
      </c>
      <c r="J32" s="1170">
        <f t="shared" si="5"/>
        <v>0</v>
      </c>
      <c r="K32" s="273">
        <f t="shared" si="6"/>
        <v>0</v>
      </c>
    </row>
    <row r="33" spans="1:11" ht="38.25">
      <c r="A33" s="409" t="s">
        <v>2718</v>
      </c>
      <c r="B33" s="402" t="s">
        <v>992</v>
      </c>
      <c r="C33" s="272">
        <v>8</v>
      </c>
      <c r="D33" s="272">
        <v>2</v>
      </c>
      <c r="E33" s="271">
        <f t="shared" si="2"/>
        <v>25</v>
      </c>
      <c r="F33" s="272">
        <v>247</v>
      </c>
      <c r="G33" s="272">
        <v>78</v>
      </c>
      <c r="H33" s="271">
        <f t="shared" si="3"/>
        <v>31.578947368421051</v>
      </c>
      <c r="I33" s="1170">
        <f t="shared" si="4"/>
        <v>255</v>
      </c>
      <c r="J33" s="1170">
        <f t="shared" si="5"/>
        <v>80</v>
      </c>
      <c r="K33" s="273">
        <f t="shared" si="6"/>
        <v>31.372549019607842</v>
      </c>
    </row>
    <row r="34" spans="1:11" ht="25.5">
      <c r="A34" s="409" t="s">
        <v>4439</v>
      </c>
      <c r="B34" s="402" t="s">
        <v>2878</v>
      </c>
      <c r="C34" s="272">
        <v>19</v>
      </c>
      <c r="D34" s="272">
        <v>7</v>
      </c>
      <c r="E34" s="271">
        <f t="shared" si="2"/>
        <v>36.84210526315789</v>
      </c>
      <c r="F34" s="272">
        <v>15009</v>
      </c>
      <c r="G34" s="272">
        <v>7244</v>
      </c>
      <c r="H34" s="271">
        <f t="shared" si="3"/>
        <v>48.264374708508228</v>
      </c>
      <c r="I34" s="1170">
        <f t="shared" si="4"/>
        <v>15028</v>
      </c>
      <c r="J34" s="1170">
        <f t="shared" si="5"/>
        <v>7251</v>
      </c>
      <c r="K34" s="273">
        <f t="shared" si="6"/>
        <v>48.249933457545914</v>
      </c>
    </row>
    <row r="35" spans="1:11" ht="25.5">
      <c r="A35" s="409" t="s">
        <v>2720</v>
      </c>
      <c r="B35" s="402" t="s">
        <v>2721</v>
      </c>
      <c r="C35" s="272">
        <v>16</v>
      </c>
      <c r="D35" s="272">
        <v>6</v>
      </c>
      <c r="E35" s="271">
        <f t="shared" si="2"/>
        <v>37.5</v>
      </c>
      <c r="F35" s="272">
        <v>3269</v>
      </c>
      <c r="G35" s="272">
        <v>1724</v>
      </c>
      <c r="H35" s="271">
        <f t="shared" si="3"/>
        <v>52.737840318140108</v>
      </c>
      <c r="I35" s="1170">
        <f t="shared" si="4"/>
        <v>3285</v>
      </c>
      <c r="J35" s="1170">
        <f t="shared" si="5"/>
        <v>1730</v>
      </c>
      <c r="K35" s="273">
        <f t="shared" si="6"/>
        <v>52.663622526636225</v>
      </c>
    </row>
    <row r="36" spans="1:11" ht="25.5">
      <c r="A36" s="409" t="s">
        <v>2722</v>
      </c>
      <c r="B36" s="402" t="s">
        <v>2723</v>
      </c>
      <c r="C36" s="272">
        <v>149</v>
      </c>
      <c r="D36" s="272">
        <v>63</v>
      </c>
      <c r="E36" s="271">
        <f t="shared" si="2"/>
        <v>42.281879194630875</v>
      </c>
      <c r="F36" s="272">
        <v>16978</v>
      </c>
      <c r="G36" s="272">
        <v>8961</v>
      </c>
      <c r="H36" s="271">
        <f t="shared" si="3"/>
        <v>52.780068323713039</v>
      </c>
      <c r="I36" s="1170">
        <f t="shared" si="4"/>
        <v>17127</v>
      </c>
      <c r="J36" s="1170">
        <f t="shared" si="5"/>
        <v>9024</v>
      </c>
      <c r="K36" s="273">
        <f t="shared" si="6"/>
        <v>52.68873708180066</v>
      </c>
    </row>
    <row r="37" spans="1:11" ht="38.25">
      <c r="A37" s="409" t="s">
        <v>2724</v>
      </c>
      <c r="B37" s="402" t="s">
        <v>2725</v>
      </c>
      <c r="C37" s="272">
        <v>176</v>
      </c>
      <c r="D37" s="272">
        <v>69</v>
      </c>
      <c r="E37" s="271">
        <f t="shared" si="2"/>
        <v>39.204545454545453</v>
      </c>
      <c r="F37" s="272">
        <v>16325</v>
      </c>
      <c r="G37" s="272">
        <v>8648</v>
      </c>
      <c r="H37" s="271">
        <f t="shared" si="3"/>
        <v>52.973966309341506</v>
      </c>
      <c r="I37" s="1170">
        <f t="shared" si="4"/>
        <v>16501</v>
      </c>
      <c r="J37" s="1170">
        <f t="shared" si="5"/>
        <v>8717</v>
      </c>
      <c r="K37" s="273">
        <f t="shared" si="6"/>
        <v>52.827101387794684</v>
      </c>
    </row>
    <row r="38" spans="1:11" ht="25.5">
      <c r="A38" s="409" t="s">
        <v>4449</v>
      </c>
      <c r="B38" s="402" t="s">
        <v>993</v>
      </c>
      <c r="C38" s="272">
        <v>6</v>
      </c>
      <c r="D38" s="272">
        <v>1</v>
      </c>
      <c r="E38" s="271">
        <f t="shared" si="2"/>
        <v>16.666666666666664</v>
      </c>
      <c r="F38" s="272">
        <v>3146</v>
      </c>
      <c r="G38" s="272">
        <v>1017</v>
      </c>
      <c r="H38" s="271">
        <f t="shared" si="3"/>
        <v>32.326764144945962</v>
      </c>
      <c r="I38" s="1170">
        <f t="shared" si="4"/>
        <v>3152</v>
      </c>
      <c r="J38" s="1170">
        <f t="shared" si="5"/>
        <v>1018</v>
      </c>
      <c r="K38" s="273">
        <f t="shared" si="6"/>
        <v>32.296954314720807</v>
      </c>
    </row>
    <row r="39" spans="1:11" ht="25.5">
      <c r="A39" s="409" t="s">
        <v>2726</v>
      </c>
      <c r="B39" s="402" t="s">
        <v>994</v>
      </c>
      <c r="C39" s="272">
        <v>1</v>
      </c>
      <c r="D39" s="272"/>
      <c r="E39" s="271">
        <f t="shared" si="2"/>
        <v>0</v>
      </c>
      <c r="F39" s="272">
        <v>427</v>
      </c>
      <c r="G39" s="272">
        <v>227</v>
      </c>
      <c r="H39" s="271">
        <f t="shared" si="3"/>
        <v>53.161592505854806</v>
      </c>
      <c r="I39" s="1170">
        <f t="shared" si="4"/>
        <v>428</v>
      </c>
      <c r="J39" s="1170">
        <f t="shared" si="5"/>
        <v>227</v>
      </c>
      <c r="K39" s="273">
        <f t="shared" si="6"/>
        <v>53.037383177570099</v>
      </c>
    </row>
    <row r="40" spans="1:11" ht="15">
      <c r="A40" s="412" t="s">
        <v>4482</v>
      </c>
      <c r="B40" s="429" t="s">
        <v>4483</v>
      </c>
      <c r="C40" s="272">
        <v>1</v>
      </c>
      <c r="D40" s="272"/>
      <c r="E40" s="271">
        <f t="shared" si="2"/>
        <v>0</v>
      </c>
      <c r="F40" s="185">
        <v>507</v>
      </c>
      <c r="G40" s="185">
        <v>202</v>
      </c>
      <c r="H40" s="271">
        <f t="shared" si="3"/>
        <v>39.842209072978299</v>
      </c>
      <c r="I40" s="1170">
        <f t="shared" si="4"/>
        <v>508</v>
      </c>
      <c r="J40" s="1170">
        <f t="shared" si="5"/>
        <v>202</v>
      </c>
      <c r="K40" s="273">
        <f t="shared" si="6"/>
        <v>39.763779527559059</v>
      </c>
    </row>
    <row r="41" spans="1:11" ht="15">
      <c r="A41" s="412" t="s">
        <v>995</v>
      </c>
      <c r="B41" s="402" t="s">
        <v>996</v>
      </c>
      <c r="C41" s="110">
        <v>37</v>
      </c>
      <c r="D41" s="110">
        <v>12</v>
      </c>
      <c r="E41" s="271">
        <f t="shared" si="2"/>
        <v>32.432432432432435</v>
      </c>
      <c r="F41" s="272"/>
      <c r="G41" s="272"/>
      <c r="H41" s="271" t="e">
        <f t="shared" si="3"/>
        <v>#DIV/0!</v>
      </c>
      <c r="I41" s="1170">
        <f t="shared" si="4"/>
        <v>37</v>
      </c>
      <c r="J41" s="1170">
        <f t="shared" si="5"/>
        <v>12</v>
      </c>
      <c r="K41" s="273">
        <f t="shared" si="6"/>
        <v>32.432432432432435</v>
      </c>
    </row>
    <row r="42" spans="1:11" ht="26.25">
      <c r="A42" s="412" t="s">
        <v>6016</v>
      </c>
      <c r="B42" s="402" t="s">
        <v>6017</v>
      </c>
      <c r="C42" s="272">
        <v>3</v>
      </c>
      <c r="D42" s="272">
        <v>1</v>
      </c>
      <c r="E42" s="271">
        <f t="shared" si="2"/>
        <v>33.333333333333329</v>
      </c>
      <c r="F42" s="185">
        <v>2588</v>
      </c>
      <c r="G42" s="185">
        <v>876</v>
      </c>
      <c r="H42" s="271">
        <f t="shared" si="3"/>
        <v>33.848531684698607</v>
      </c>
      <c r="I42" s="1170">
        <f t="shared" si="4"/>
        <v>2591</v>
      </c>
      <c r="J42" s="1170">
        <f t="shared" si="5"/>
        <v>877</v>
      </c>
      <c r="K42" s="273">
        <f t="shared" si="6"/>
        <v>33.847935160169818</v>
      </c>
    </row>
    <row r="43" spans="1:11" ht="15">
      <c r="A43" s="412" t="s">
        <v>6022</v>
      </c>
      <c r="B43" s="402" t="s">
        <v>6023</v>
      </c>
      <c r="C43" s="272">
        <v>1</v>
      </c>
      <c r="D43" s="272"/>
      <c r="E43" s="271">
        <f t="shared" si="2"/>
        <v>0</v>
      </c>
      <c r="F43" s="185">
        <v>273</v>
      </c>
      <c r="G43" s="185">
        <v>170</v>
      </c>
      <c r="H43" s="271">
        <f t="shared" si="3"/>
        <v>62.27106227106227</v>
      </c>
      <c r="I43" s="1170">
        <f t="shared" si="4"/>
        <v>274</v>
      </c>
      <c r="J43" s="1170">
        <f t="shared" si="5"/>
        <v>170</v>
      </c>
      <c r="K43" s="273">
        <f t="shared" si="6"/>
        <v>62.043795620437962</v>
      </c>
    </row>
    <row r="44" spans="1:11" ht="26.25">
      <c r="A44" s="412" t="s">
        <v>997</v>
      </c>
      <c r="B44" s="402" t="s">
        <v>998</v>
      </c>
      <c r="C44" s="272">
        <v>2</v>
      </c>
      <c r="D44" s="272"/>
      <c r="E44" s="271">
        <f t="shared" si="2"/>
        <v>0</v>
      </c>
      <c r="F44" s="185">
        <v>32</v>
      </c>
      <c r="G44" s="185">
        <v>5</v>
      </c>
      <c r="H44" s="271">
        <f t="shared" si="3"/>
        <v>15.625</v>
      </c>
      <c r="I44" s="1170">
        <f t="shared" si="4"/>
        <v>34</v>
      </c>
      <c r="J44" s="1170">
        <f t="shared" si="5"/>
        <v>5</v>
      </c>
      <c r="K44" s="273">
        <f t="shared" si="6"/>
        <v>14.705882352941178</v>
      </c>
    </row>
    <row r="45" spans="1:11" ht="26.25">
      <c r="A45" s="412" t="s">
        <v>4066</v>
      </c>
      <c r="B45" s="402" t="s">
        <v>999</v>
      </c>
      <c r="C45" s="110">
        <v>1</v>
      </c>
      <c r="D45" s="110">
        <v>1</v>
      </c>
      <c r="E45" s="271">
        <f t="shared" si="2"/>
        <v>100</v>
      </c>
      <c r="F45" s="185">
        <v>42</v>
      </c>
      <c r="G45" s="185">
        <v>8</v>
      </c>
      <c r="H45" s="271">
        <f t="shared" si="3"/>
        <v>19.047619047619047</v>
      </c>
      <c r="I45" s="1170">
        <f t="shared" si="4"/>
        <v>43</v>
      </c>
      <c r="J45" s="1170">
        <f t="shared" si="5"/>
        <v>9</v>
      </c>
      <c r="K45" s="273">
        <f t="shared" si="6"/>
        <v>20.930232558139537</v>
      </c>
    </row>
    <row r="46" spans="1:11" ht="15">
      <c r="A46" s="412" t="s">
        <v>4441</v>
      </c>
      <c r="B46" s="402" t="s">
        <v>1000</v>
      </c>
      <c r="C46" s="110">
        <v>28</v>
      </c>
      <c r="D46" s="110">
        <v>9</v>
      </c>
      <c r="E46" s="271">
        <f t="shared" si="2"/>
        <v>32.142857142857146</v>
      </c>
      <c r="F46" s="185">
        <v>6003</v>
      </c>
      <c r="G46" s="185">
        <v>2775</v>
      </c>
      <c r="H46" s="271">
        <f t="shared" si="3"/>
        <v>46.226886556721638</v>
      </c>
      <c r="I46" s="1170">
        <f t="shared" si="4"/>
        <v>6031</v>
      </c>
      <c r="J46" s="1170">
        <f t="shared" si="5"/>
        <v>2784</v>
      </c>
      <c r="K46" s="273">
        <f t="shared" si="6"/>
        <v>46.161498922235118</v>
      </c>
    </row>
    <row r="47" spans="1:11" ht="15">
      <c r="A47" s="412" t="s">
        <v>6006</v>
      </c>
      <c r="B47" s="402" t="s">
        <v>1001</v>
      </c>
      <c r="C47" s="110">
        <v>7</v>
      </c>
      <c r="D47" s="110">
        <v>2</v>
      </c>
      <c r="E47" s="271">
        <f t="shared" si="2"/>
        <v>28.571428571428569</v>
      </c>
      <c r="F47" s="185">
        <v>552</v>
      </c>
      <c r="G47" s="185">
        <v>220</v>
      </c>
      <c r="H47" s="271">
        <f t="shared" si="3"/>
        <v>39.855072463768117</v>
      </c>
      <c r="I47" s="1170">
        <f t="shared" si="4"/>
        <v>559</v>
      </c>
      <c r="J47" s="1170">
        <f t="shared" si="5"/>
        <v>222</v>
      </c>
      <c r="K47" s="273">
        <f t="shared" si="6"/>
        <v>39.713774597495529</v>
      </c>
    </row>
    <row r="48" spans="1:11" ht="26.25">
      <c r="A48" s="412" t="s">
        <v>1002</v>
      </c>
      <c r="B48" s="402" t="s">
        <v>1003</v>
      </c>
      <c r="C48" s="110"/>
      <c r="D48" s="110"/>
      <c r="E48" s="271" t="e">
        <f t="shared" si="2"/>
        <v>#DIV/0!</v>
      </c>
      <c r="F48" s="185">
        <v>20</v>
      </c>
      <c r="G48" s="185">
        <v>11</v>
      </c>
      <c r="H48" s="271">
        <f t="shared" si="3"/>
        <v>55.000000000000007</v>
      </c>
      <c r="I48" s="1170">
        <f t="shared" si="4"/>
        <v>20</v>
      </c>
      <c r="J48" s="1170">
        <f t="shared" si="5"/>
        <v>11</v>
      </c>
      <c r="K48" s="273">
        <f t="shared" si="6"/>
        <v>55.000000000000007</v>
      </c>
    </row>
    <row r="49" spans="1:11" ht="15">
      <c r="A49" s="430">
        <v>1111</v>
      </c>
      <c r="B49" s="402" t="s">
        <v>2729</v>
      </c>
      <c r="C49" s="110">
        <v>4</v>
      </c>
      <c r="D49" s="110">
        <v>1</v>
      </c>
      <c r="E49" s="271">
        <f t="shared" si="2"/>
        <v>25</v>
      </c>
      <c r="F49" s="185">
        <v>485</v>
      </c>
      <c r="G49" s="185">
        <v>163</v>
      </c>
      <c r="H49" s="271">
        <f t="shared" si="3"/>
        <v>33.608247422680414</v>
      </c>
      <c r="I49" s="1170">
        <f t="shared" si="4"/>
        <v>489</v>
      </c>
      <c r="J49" s="1170">
        <f t="shared" si="5"/>
        <v>164</v>
      </c>
      <c r="K49" s="273">
        <f t="shared" si="6"/>
        <v>33.537832310838446</v>
      </c>
    </row>
    <row r="50" spans="1:11" ht="15">
      <c r="A50" s="412" t="s">
        <v>6004</v>
      </c>
      <c r="B50" s="402" t="s">
        <v>6005</v>
      </c>
      <c r="C50" s="110">
        <v>5</v>
      </c>
      <c r="D50" s="110"/>
      <c r="E50" s="271">
        <f t="shared" si="2"/>
        <v>0</v>
      </c>
      <c r="F50" s="185">
        <v>446</v>
      </c>
      <c r="G50" s="185">
        <v>72</v>
      </c>
      <c r="H50" s="271">
        <f t="shared" si="3"/>
        <v>16.143497757847534</v>
      </c>
      <c r="I50" s="1170">
        <f t="shared" si="4"/>
        <v>451</v>
      </c>
      <c r="J50" s="1170">
        <f t="shared" si="5"/>
        <v>72</v>
      </c>
      <c r="K50" s="273">
        <f t="shared" si="6"/>
        <v>15.964523281596451</v>
      </c>
    </row>
    <row r="51" spans="1:11" ht="25.5">
      <c r="A51" s="409" t="s">
        <v>4443</v>
      </c>
      <c r="B51" s="402" t="s">
        <v>1004</v>
      </c>
      <c r="C51" s="110">
        <v>15</v>
      </c>
      <c r="D51" s="110">
        <v>8</v>
      </c>
      <c r="E51" s="271">
        <f t="shared" si="2"/>
        <v>53.333333333333336</v>
      </c>
      <c r="F51" s="185">
        <v>1193</v>
      </c>
      <c r="G51" s="185">
        <v>634</v>
      </c>
      <c r="H51" s="271">
        <f t="shared" si="3"/>
        <v>53.143336127409889</v>
      </c>
      <c r="I51" s="1170">
        <f t="shared" si="4"/>
        <v>1208</v>
      </c>
      <c r="J51" s="1170">
        <f t="shared" si="5"/>
        <v>642</v>
      </c>
      <c r="K51" s="273">
        <f t="shared" si="6"/>
        <v>53.145695364238406</v>
      </c>
    </row>
    <row r="52" spans="1:11" ht="26.25">
      <c r="A52" s="412" t="s">
        <v>4445</v>
      </c>
      <c r="B52" s="402" t="s">
        <v>1005</v>
      </c>
      <c r="C52" s="110">
        <v>28</v>
      </c>
      <c r="D52" s="110">
        <v>5</v>
      </c>
      <c r="E52" s="271">
        <f t="shared" si="2"/>
        <v>17.857142857142858</v>
      </c>
      <c r="F52" s="185">
        <v>11587</v>
      </c>
      <c r="G52" s="185">
        <v>5705</v>
      </c>
      <c r="H52" s="271">
        <f t="shared" si="3"/>
        <v>49.236212997324586</v>
      </c>
      <c r="I52" s="1170">
        <f t="shared" si="4"/>
        <v>11615</v>
      </c>
      <c r="J52" s="1170">
        <f t="shared" si="5"/>
        <v>5710</v>
      </c>
      <c r="K52" s="273">
        <f t="shared" si="6"/>
        <v>49.160568230736118</v>
      </c>
    </row>
    <row r="53" spans="1:11" ht="26.25">
      <c r="A53" s="412" t="s">
        <v>4552</v>
      </c>
      <c r="B53" s="402" t="s">
        <v>1424</v>
      </c>
      <c r="C53" s="110">
        <v>66</v>
      </c>
      <c r="D53" s="110">
        <v>19</v>
      </c>
      <c r="E53" s="271">
        <f t="shared" si="2"/>
        <v>28.787878787878789</v>
      </c>
      <c r="F53" s="185">
        <v>19049</v>
      </c>
      <c r="G53" s="185">
        <v>8758</v>
      </c>
      <c r="H53" s="271">
        <f t="shared" si="3"/>
        <v>45.976166727912229</v>
      </c>
      <c r="I53" s="1170">
        <f t="shared" si="4"/>
        <v>19115</v>
      </c>
      <c r="J53" s="1170">
        <f t="shared" si="5"/>
        <v>8777</v>
      </c>
      <c r="K53" s="273">
        <f t="shared" si="6"/>
        <v>45.91681925189642</v>
      </c>
    </row>
    <row r="54" spans="1:11" ht="26.25">
      <c r="A54" s="430">
        <v>260076</v>
      </c>
      <c r="B54" s="402" t="s">
        <v>1006</v>
      </c>
      <c r="C54" s="272">
        <v>1</v>
      </c>
      <c r="D54" s="272"/>
      <c r="E54" s="271">
        <f t="shared" si="2"/>
        <v>0</v>
      </c>
      <c r="F54" s="185">
        <v>8</v>
      </c>
      <c r="G54" s="185">
        <v>1</v>
      </c>
      <c r="H54" s="271">
        <f t="shared" si="3"/>
        <v>12.5</v>
      </c>
      <c r="I54" s="1170">
        <f t="shared" si="4"/>
        <v>9</v>
      </c>
      <c r="J54" s="1170">
        <f t="shared" si="5"/>
        <v>1</v>
      </c>
      <c r="K54" s="273">
        <f t="shared" si="6"/>
        <v>11.111111111111111</v>
      </c>
    </row>
    <row r="55" spans="1:11" ht="15">
      <c r="A55" s="430">
        <v>600349</v>
      </c>
      <c r="B55" s="402" t="s">
        <v>1007</v>
      </c>
      <c r="C55" s="272">
        <v>1</v>
      </c>
      <c r="D55" s="272"/>
      <c r="E55" s="271">
        <f t="shared" si="2"/>
        <v>0</v>
      </c>
      <c r="F55" s="185">
        <v>8</v>
      </c>
      <c r="G55" s="185"/>
      <c r="H55" s="271">
        <f t="shared" si="3"/>
        <v>0</v>
      </c>
      <c r="I55" s="1170">
        <f t="shared" si="4"/>
        <v>9</v>
      </c>
      <c r="J55" s="1170">
        <f t="shared" si="5"/>
        <v>0</v>
      </c>
      <c r="K55" s="273">
        <f t="shared" si="6"/>
        <v>0</v>
      </c>
    </row>
    <row r="56" spans="1:11" ht="15">
      <c r="A56" s="412" t="s">
        <v>4088</v>
      </c>
      <c r="B56" s="402" t="s">
        <v>4089</v>
      </c>
      <c r="C56" s="272">
        <v>1</v>
      </c>
      <c r="D56" s="272"/>
      <c r="E56" s="271">
        <f t="shared" si="2"/>
        <v>0</v>
      </c>
      <c r="F56" s="185">
        <v>11</v>
      </c>
      <c r="G56" s="185">
        <v>1</v>
      </c>
      <c r="H56" s="271">
        <f t="shared" si="3"/>
        <v>9.0909090909090917</v>
      </c>
      <c r="I56" s="1170">
        <f t="shared" si="4"/>
        <v>12</v>
      </c>
      <c r="J56" s="1170">
        <f t="shared" si="5"/>
        <v>1</v>
      </c>
      <c r="K56" s="273">
        <f t="shared" si="6"/>
        <v>8.3333333333333321</v>
      </c>
    </row>
    <row r="57" spans="1:11" ht="15">
      <c r="A57" s="412" t="s">
        <v>6024</v>
      </c>
      <c r="B57" s="402" t="s">
        <v>6025</v>
      </c>
      <c r="C57" s="272">
        <v>1</v>
      </c>
      <c r="D57" s="272"/>
      <c r="E57" s="271">
        <f t="shared" si="2"/>
        <v>0</v>
      </c>
      <c r="F57" s="185">
        <v>5</v>
      </c>
      <c r="G57" s="185"/>
      <c r="H57" s="271">
        <f t="shared" si="3"/>
        <v>0</v>
      </c>
      <c r="I57" s="1170">
        <f t="shared" si="4"/>
        <v>6</v>
      </c>
      <c r="J57" s="1170">
        <f t="shared" si="5"/>
        <v>0</v>
      </c>
      <c r="K57" s="273">
        <f t="shared" si="6"/>
        <v>0</v>
      </c>
    </row>
    <row r="58" spans="1:11" ht="26.25">
      <c r="A58" s="412" t="s">
        <v>6026</v>
      </c>
      <c r="B58" s="402" t="s">
        <v>1008</v>
      </c>
      <c r="C58" s="272">
        <v>2</v>
      </c>
      <c r="D58" s="272"/>
      <c r="E58" s="271">
        <f t="shared" si="2"/>
        <v>0</v>
      </c>
      <c r="F58" s="185">
        <v>3</v>
      </c>
      <c r="G58" s="185">
        <v>4</v>
      </c>
      <c r="H58" s="271">
        <f t="shared" si="3"/>
        <v>133.33333333333331</v>
      </c>
      <c r="I58" s="1170">
        <f t="shared" si="4"/>
        <v>5</v>
      </c>
      <c r="J58" s="1170">
        <f t="shared" si="5"/>
        <v>4</v>
      </c>
      <c r="K58" s="273">
        <f t="shared" si="6"/>
        <v>80</v>
      </c>
    </row>
    <row r="59" spans="1:11">
      <c r="A59" s="431" t="s">
        <v>1009</v>
      </c>
      <c r="B59" s="425" t="s">
        <v>4065</v>
      </c>
      <c r="C59" s="272">
        <v>1</v>
      </c>
      <c r="D59" s="272"/>
      <c r="E59" s="271">
        <f t="shared" si="2"/>
        <v>0</v>
      </c>
      <c r="F59" s="185">
        <v>2</v>
      </c>
      <c r="G59" s="185"/>
      <c r="H59" s="271">
        <f t="shared" si="3"/>
        <v>0</v>
      </c>
      <c r="I59" s="1170">
        <f t="shared" si="4"/>
        <v>3</v>
      </c>
      <c r="J59" s="1170">
        <f t="shared" si="5"/>
        <v>0</v>
      </c>
      <c r="K59" s="273">
        <f t="shared" si="6"/>
        <v>0</v>
      </c>
    </row>
    <row r="60" spans="1:11" ht="26.25">
      <c r="A60" s="412" t="s">
        <v>4430</v>
      </c>
      <c r="B60" s="402" t="s">
        <v>1010</v>
      </c>
      <c r="C60" s="272">
        <v>1</v>
      </c>
      <c r="D60" s="272"/>
      <c r="E60" s="271">
        <f t="shared" si="2"/>
        <v>0</v>
      </c>
      <c r="F60" s="185">
        <v>438</v>
      </c>
      <c r="G60" s="185">
        <v>324</v>
      </c>
      <c r="H60" s="271">
        <f t="shared" si="3"/>
        <v>73.972602739726028</v>
      </c>
      <c r="I60" s="1170">
        <f t="shared" si="4"/>
        <v>439</v>
      </c>
      <c r="J60" s="1170">
        <f t="shared" si="5"/>
        <v>324</v>
      </c>
      <c r="K60" s="273">
        <f t="shared" si="6"/>
        <v>73.804100227790443</v>
      </c>
    </row>
    <row r="61" spans="1:11" ht="15">
      <c r="A61" s="412" t="s">
        <v>4091</v>
      </c>
      <c r="B61" s="402" t="s">
        <v>1012</v>
      </c>
      <c r="C61" s="272">
        <v>1</v>
      </c>
      <c r="D61" s="272"/>
      <c r="E61" s="271">
        <f t="shared" si="2"/>
        <v>0</v>
      </c>
      <c r="F61" s="185">
        <v>1</v>
      </c>
      <c r="G61" s="185"/>
      <c r="H61" s="271">
        <f t="shared" si="3"/>
        <v>0</v>
      </c>
      <c r="I61" s="1170">
        <f t="shared" si="4"/>
        <v>2</v>
      </c>
      <c r="J61" s="1170">
        <f t="shared" si="5"/>
        <v>0</v>
      </c>
      <c r="K61" s="273">
        <f t="shared" si="6"/>
        <v>0</v>
      </c>
    </row>
    <row r="62" spans="1:11" ht="26.25">
      <c r="A62" s="412" t="s">
        <v>4437</v>
      </c>
      <c r="B62" s="402" t="s">
        <v>1013</v>
      </c>
      <c r="C62" s="272">
        <v>1</v>
      </c>
      <c r="D62" s="272"/>
      <c r="E62" s="271">
        <f t="shared" si="2"/>
        <v>0</v>
      </c>
      <c r="F62" s="185">
        <v>81</v>
      </c>
      <c r="G62" s="185">
        <v>32</v>
      </c>
      <c r="H62" s="271">
        <f t="shared" si="3"/>
        <v>39.506172839506171</v>
      </c>
      <c r="I62" s="1170">
        <f t="shared" si="4"/>
        <v>82</v>
      </c>
      <c r="J62" s="1170">
        <f t="shared" si="5"/>
        <v>32</v>
      </c>
      <c r="K62" s="273">
        <f t="shared" si="6"/>
        <v>39.024390243902438</v>
      </c>
    </row>
    <row r="63" spans="1:11" ht="25.5">
      <c r="A63" s="49" t="s">
        <v>4451</v>
      </c>
      <c r="B63" s="395" t="s">
        <v>1014</v>
      </c>
      <c r="C63" s="110">
        <v>13</v>
      </c>
      <c r="D63" s="110">
        <v>4</v>
      </c>
      <c r="E63" s="271">
        <f t="shared" si="2"/>
        <v>30.76923076923077</v>
      </c>
      <c r="F63" s="185">
        <v>3727</v>
      </c>
      <c r="G63" s="185">
        <v>1017</v>
      </c>
      <c r="H63" s="271">
        <f t="shared" si="3"/>
        <v>27.287362489938289</v>
      </c>
      <c r="I63" s="1170">
        <f t="shared" si="4"/>
        <v>3740</v>
      </c>
      <c r="J63" s="1170">
        <f t="shared" si="5"/>
        <v>1021</v>
      </c>
      <c r="K63" s="273">
        <f t="shared" si="6"/>
        <v>27.299465240641712</v>
      </c>
    </row>
    <row r="64" spans="1:11">
      <c r="A64" s="431" t="s">
        <v>4551</v>
      </c>
      <c r="B64" s="395" t="s">
        <v>1015</v>
      </c>
      <c r="C64" s="110">
        <v>2</v>
      </c>
      <c r="D64" s="110"/>
      <c r="E64" s="271">
        <f t="shared" si="2"/>
        <v>0</v>
      </c>
      <c r="F64" s="185">
        <v>3405</v>
      </c>
      <c r="G64" s="185">
        <v>1140</v>
      </c>
      <c r="H64" s="271">
        <f t="shared" si="3"/>
        <v>33.480176211453745</v>
      </c>
      <c r="I64" s="1170">
        <f t="shared" si="4"/>
        <v>3407</v>
      </c>
      <c r="J64" s="1170">
        <f t="shared" si="5"/>
        <v>1140</v>
      </c>
      <c r="K64" s="273">
        <f t="shared" si="6"/>
        <v>33.460522453771645</v>
      </c>
    </row>
    <row r="65" spans="1:11" ht="25.5">
      <c r="A65" s="49" t="s">
        <v>2314</v>
      </c>
      <c r="B65" s="395" t="s">
        <v>1016</v>
      </c>
      <c r="C65" s="272"/>
      <c r="D65" s="272"/>
      <c r="E65" s="271" t="e">
        <f t="shared" si="2"/>
        <v>#DIV/0!</v>
      </c>
      <c r="F65" s="185">
        <v>9</v>
      </c>
      <c r="G65" s="185">
        <v>2</v>
      </c>
      <c r="H65" s="271">
        <f t="shared" si="3"/>
        <v>22.222222222222221</v>
      </c>
      <c r="I65" s="1170">
        <f t="shared" si="4"/>
        <v>9</v>
      </c>
      <c r="J65" s="1170">
        <f t="shared" si="5"/>
        <v>2</v>
      </c>
      <c r="K65" s="273">
        <f t="shared" si="6"/>
        <v>22.222222222222221</v>
      </c>
    </row>
    <row r="66" spans="1:11" ht="25.5">
      <c r="A66" s="49" t="s">
        <v>4554</v>
      </c>
      <c r="B66" s="395" t="s">
        <v>1017</v>
      </c>
      <c r="C66" s="272"/>
      <c r="D66" s="272"/>
      <c r="E66" s="271" t="e">
        <f t="shared" si="2"/>
        <v>#DIV/0!</v>
      </c>
      <c r="F66" s="185"/>
      <c r="G66" s="185"/>
      <c r="H66" s="271" t="e">
        <f t="shared" si="3"/>
        <v>#DIV/0!</v>
      </c>
      <c r="I66" s="1170">
        <f t="shared" si="4"/>
        <v>0</v>
      </c>
      <c r="J66" s="1170">
        <f t="shared" si="5"/>
        <v>0</v>
      </c>
      <c r="K66" s="273" t="e">
        <f t="shared" si="6"/>
        <v>#DIV/0!</v>
      </c>
    </row>
    <row r="67" spans="1:11" ht="25.5">
      <c r="A67" s="431" t="s">
        <v>1018</v>
      </c>
      <c r="B67" s="395" t="s">
        <v>1019</v>
      </c>
      <c r="C67" s="272"/>
      <c r="D67" s="272"/>
      <c r="E67" s="271" t="e">
        <f t="shared" si="2"/>
        <v>#DIV/0!</v>
      </c>
      <c r="F67" s="185"/>
      <c r="G67" s="185"/>
      <c r="H67" s="271" t="e">
        <f t="shared" si="3"/>
        <v>#DIV/0!</v>
      </c>
      <c r="I67" s="1170">
        <f t="shared" si="4"/>
        <v>0</v>
      </c>
      <c r="J67" s="1170">
        <f t="shared" si="5"/>
        <v>0</v>
      </c>
      <c r="K67" s="273" t="e">
        <f t="shared" si="6"/>
        <v>#DIV/0!</v>
      </c>
    </row>
    <row r="68" spans="1:11">
      <c r="A68" s="431" t="s">
        <v>6028</v>
      </c>
      <c r="B68" s="395" t="s">
        <v>6029</v>
      </c>
      <c r="C68" s="272">
        <v>1</v>
      </c>
      <c r="D68" s="272"/>
      <c r="E68" s="271">
        <f t="shared" si="2"/>
        <v>0</v>
      </c>
      <c r="F68" s="185">
        <v>7</v>
      </c>
      <c r="G68" s="185">
        <v>3</v>
      </c>
      <c r="H68" s="271">
        <f t="shared" si="3"/>
        <v>42.857142857142854</v>
      </c>
      <c r="I68" s="1170">
        <f t="shared" si="4"/>
        <v>8</v>
      </c>
      <c r="J68" s="1170">
        <f t="shared" si="5"/>
        <v>3</v>
      </c>
      <c r="K68" s="273">
        <f t="shared" si="6"/>
        <v>37.5</v>
      </c>
    </row>
    <row r="69" spans="1:11" ht="25.5">
      <c r="A69" s="409" t="s">
        <v>4454</v>
      </c>
      <c r="B69" s="402" t="s">
        <v>258</v>
      </c>
      <c r="C69" s="272">
        <v>1</v>
      </c>
      <c r="D69" s="272"/>
      <c r="E69" s="271">
        <f t="shared" si="2"/>
        <v>0</v>
      </c>
      <c r="F69" s="272">
        <v>1</v>
      </c>
      <c r="G69" s="272"/>
      <c r="H69" s="271">
        <f t="shared" si="3"/>
        <v>0</v>
      </c>
      <c r="I69" s="1170">
        <f t="shared" si="4"/>
        <v>2</v>
      </c>
      <c r="J69" s="1170">
        <f t="shared" si="5"/>
        <v>0</v>
      </c>
      <c r="K69" s="273">
        <f t="shared" si="6"/>
        <v>0</v>
      </c>
    </row>
    <row r="70" spans="1:11">
      <c r="A70" s="409" t="s">
        <v>1027</v>
      </c>
      <c r="B70" s="402" t="s">
        <v>2605</v>
      </c>
      <c r="C70" s="272">
        <v>1</v>
      </c>
      <c r="D70" s="272"/>
      <c r="E70" s="271">
        <f t="shared" si="2"/>
        <v>0</v>
      </c>
      <c r="F70" s="272">
        <v>6</v>
      </c>
      <c r="G70" s="272">
        <v>6</v>
      </c>
      <c r="H70" s="271">
        <f t="shared" si="3"/>
        <v>100</v>
      </c>
      <c r="I70" s="1170">
        <f t="shared" si="4"/>
        <v>7</v>
      </c>
      <c r="J70" s="1170">
        <f t="shared" si="5"/>
        <v>6</v>
      </c>
      <c r="K70" s="273">
        <f t="shared" si="6"/>
        <v>85.714285714285708</v>
      </c>
    </row>
    <row r="71" spans="1:11">
      <c r="A71" s="409" t="s">
        <v>1107</v>
      </c>
      <c r="B71" s="402" t="s">
        <v>259</v>
      </c>
      <c r="C71" s="272"/>
      <c r="D71" s="272"/>
      <c r="E71" s="271" t="e">
        <f t="shared" si="2"/>
        <v>#DIV/0!</v>
      </c>
      <c r="F71" s="272">
        <v>2</v>
      </c>
      <c r="G71" s="272"/>
      <c r="H71" s="271">
        <f t="shared" si="3"/>
        <v>0</v>
      </c>
      <c r="I71" s="1170">
        <f t="shared" si="4"/>
        <v>2</v>
      </c>
      <c r="J71" s="1170">
        <f t="shared" si="5"/>
        <v>0</v>
      </c>
      <c r="K71" s="273">
        <f t="shared" si="6"/>
        <v>0</v>
      </c>
    </row>
    <row r="72" spans="1:11">
      <c r="A72" s="432" t="s">
        <v>1034</v>
      </c>
      <c r="B72" s="402" t="s">
        <v>637</v>
      </c>
      <c r="C72" s="272">
        <v>1</v>
      </c>
      <c r="D72" s="272"/>
      <c r="E72" s="271">
        <f t="shared" si="2"/>
        <v>0</v>
      </c>
      <c r="F72" s="272">
        <v>8</v>
      </c>
      <c r="G72" s="272">
        <v>8</v>
      </c>
      <c r="H72" s="271">
        <f t="shared" si="3"/>
        <v>100</v>
      </c>
      <c r="I72" s="1170">
        <f t="shared" si="4"/>
        <v>9</v>
      </c>
      <c r="J72" s="1170">
        <f t="shared" si="5"/>
        <v>8</v>
      </c>
      <c r="K72" s="273">
        <f t="shared" si="6"/>
        <v>88.888888888888886</v>
      </c>
    </row>
    <row r="73" spans="1:11" ht="25.5">
      <c r="A73" s="49" t="s">
        <v>4022</v>
      </c>
      <c r="B73" s="402" t="s">
        <v>4023</v>
      </c>
      <c r="C73" s="272"/>
      <c r="D73" s="272"/>
      <c r="E73" s="271" t="e">
        <f t="shared" si="2"/>
        <v>#DIV/0!</v>
      </c>
      <c r="F73" s="272">
        <v>14</v>
      </c>
      <c r="G73" s="272">
        <v>12</v>
      </c>
      <c r="H73" s="271">
        <f t="shared" si="3"/>
        <v>85.714285714285708</v>
      </c>
      <c r="I73" s="1170">
        <f t="shared" si="4"/>
        <v>14</v>
      </c>
      <c r="J73" s="1170">
        <f t="shared" si="5"/>
        <v>12</v>
      </c>
      <c r="K73" s="273">
        <f t="shared" si="6"/>
        <v>85.714285714285708</v>
      </c>
    </row>
    <row r="74" spans="1:11" ht="25.5">
      <c r="A74" s="432">
        <v>340231</v>
      </c>
      <c r="B74" s="402" t="s">
        <v>1425</v>
      </c>
      <c r="C74" s="272"/>
      <c r="D74" s="272"/>
      <c r="E74" s="271" t="e">
        <f t="shared" si="2"/>
        <v>#DIV/0!</v>
      </c>
      <c r="F74" s="272"/>
      <c r="G74" s="272"/>
      <c r="H74" s="271" t="e">
        <f t="shared" si="3"/>
        <v>#DIV/0!</v>
      </c>
      <c r="I74" s="1170">
        <f t="shared" si="4"/>
        <v>0</v>
      </c>
      <c r="J74" s="1170">
        <f t="shared" si="5"/>
        <v>0</v>
      </c>
      <c r="K74" s="273" t="e">
        <f t="shared" si="6"/>
        <v>#DIV/0!</v>
      </c>
    </row>
    <row r="75" spans="1:11">
      <c r="A75" s="409" t="s">
        <v>3917</v>
      </c>
      <c r="B75" s="402" t="s">
        <v>3918</v>
      </c>
      <c r="C75" s="272">
        <v>1</v>
      </c>
      <c r="D75" s="272"/>
      <c r="E75" s="271">
        <f t="shared" si="2"/>
        <v>0</v>
      </c>
      <c r="F75" s="272">
        <v>3</v>
      </c>
      <c r="G75" s="272"/>
      <c r="H75" s="271">
        <f t="shared" si="3"/>
        <v>0</v>
      </c>
      <c r="I75" s="1170">
        <f t="shared" si="4"/>
        <v>4</v>
      </c>
      <c r="J75" s="1170">
        <f t="shared" si="5"/>
        <v>0</v>
      </c>
      <c r="K75" s="273">
        <f t="shared" si="6"/>
        <v>0</v>
      </c>
    </row>
    <row r="76" spans="1:11" ht="25.5">
      <c r="A76" s="409" t="s">
        <v>584</v>
      </c>
      <c r="B76" s="402" t="s">
        <v>1426</v>
      </c>
      <c r="C76" s="272">
        <v>1</v>
      </c>
      <c r="D76" s="272"/>
      <c r="E76" s="271">
        <f t="shared" si="2"/>
        <v>0</v>
      </c>
      <c r="F76" s="272">
        <v>15</v>
      </c>
      <c r="G76" s="272">
        <v>12</v>
      </c>
      <c r="H76" s="271">
        <f t="shared" si="3"/>
        <v>80</v>
      </c>
      <c r="I76" s="1170">
        <f t="shared" si="4"/>
        <v>16</v>
      </c>
      <c r="J76" s="1170">
        <f t="shared" si="5"/>
        <v>12</v>
      </c>
      <c r="K76" s="273">
        <f t="shared" si="6"/>
        <v>75</v>
      </c>
    </row>
    <row r="77" spans="1:11" ht="25.5">
      <c r="A77" s="409" t="s">
        <v>1427</v>
      </c>
      <c r="B77" s="402" t="s">
        <v>1428</v>
      </c>
      <c r="C77" s="272">
        <v>1</v>
      </c>
      <c r="D77" s="272"/>
      <c r="E77" s="271">
        <f t="shared" si="2"/>
        <v>0</v>
      </c>
      <c r="F77" s="272">
        <v>1</v>
      </c>
      <c r="G77" s="272"/>
      <c r="H77" s="271">
        <f t="shared" si="3"/>
        <v>0</v>
      </c>
      <c r="I77" s="1170">
        <f t="shared" si="4"/>
        <v>2</v>
      </c>
      <c r="J77" s="1170">
        <f t="shared" si="5"/>
        <v>0</v>
      </c>
      <c r="K77" s="273">
        <f t="shared" si="6"/>
        <v>0</v>
      </c>
    </row>
    <row r="78" spans="1:11">
      <c r="A78" s="409" t="s">
        <v>19</v>
      </c>
      <c r="B78" s="402" t="s">
        <v>20</v>
      </c>
      <c r="C78" s="272"/>
      <c r="D78" s="272"/>
      <c r="E78" s="271" t="e">
        <f t="shared" ref="E78:E136" si="7">SUM(D78/C78*100)</f>
        <v>#DIV/0!</v>
      </c>
      <c r="F78" s="272">
        <v>14</v>
      </c>
      <c r="G78" s="272">
        <v>13</v>
      </c>
      <c r="H78" s="271">
        <f t="shared" ref="H78:H136" si="8">SUM(G78/F78*100)</f>
        <v>92.857142857142861</v>
      </c>
      <c r="I78" s="1170">
        <f t="shared" ref="I78:I113" si="9">C78+F78</f>
        <v>14</v>
      </c>
      <c r="J78" s="1170">
        <f t="shared" ref="J78:J113" si="10">D78+G78</f>
        <v>13</v>
      </c>
      <c r="K78" s="273">
        <f t="shared" ref="K78:K113" si="11">SUM(J78/I78*100)</f>
        <v>92.857142857142861</v>
      </c>
    </row>
    <row r="79" spans="1:11">
      <c r="A79" s="409" t="s">
        <v>2598</v>
      </c>
      <c r="B79" s="402" t="s">
        <v>1429</v>
      </c>
      <c r="C79" s="272"/>
      <c r="D79" s="272"/>
      <c r="E79" s="271" t="e">
        <f t="shared" si="7"/>
        <v>#DIV/0!</v>
      </c>
      <c r="F79" s="272"/>
      <c r="G79" s="272">
        <v>1</v>
      </c>
      <c r="H79" s="271" t="e">
        <f t="shared" si="8"/>
        <v>#DIV/0!</v>
      </c>
      <c r="I79" s="1170">
        <f t="shared" si="9"/>
        <v>0</v>
      </c>
      <c r="J79" s="1170">
        <f t="shared" si="10"/>
        <v>1</v>
      </c>
      <c r="K79" s="273" t="e">
        <f t="shared" si="11"/>
        <v>#DIV/0!</v>
      </c>
    </row>
    <row r="80" spans="1:11" ht="30">
      <c r="A80" s="412" t="s">
        <v>592</v>
      </c>
      <c r="B80" s="429" t="s">
        <v>1430</v>
      </c>
      <c r="C80" s="272"/>
      <c r="D80" s="272"/>
      <c r="E80" s="271" t="e">
        <f t="shared" si="7"/>
        <v>#DIV/0!</v>
      </c>
      <c r="F80" s="185"/>
      <c r="G80" s="185"/>
      <c r="H80" s="271" t="e">
        <f t="shared" si="8"/>
        <v>#DIV/0!</v>
      </c>
      <c r="I80" s="1170">
        <f t="shared" si="9"/>
        <v>0</v>
      </c>
      <c r="J80" s="1170">
        <f t="shared" si="10"/>
        <v>0</v>
      </c>
      <c r="K80" s="273" t="e">
        <f t="shared" si="11"/>
        <v>#DIV/0!</v>
      </c>
    </row>
    <row r="81" spans="1:11" ht="30">
      <c r="A81" s="412" t="s">
        <v>4435</v>
      </c>
      <c r="B81" s="429" t="s">
        <v>1553</v>
      </c>
      <c r="C81" s="272"/>
      <c r="D81" s="272"/>
      <c r="E81" s="271" t="e">
        <f t="shared" si="7"/>
        <v>#DIV/0!</v>
      </c>
      <c r="F81" s="185"/>
      <c r="G81" s="185"/>
      <c r="H81" s="271" t="e">
        <f t="shared" si="8"/>
        <v>#DIV/0!</v>
      </c>
      <c r="I81" s="1170">
        <f t="shared" si="9"/>
        <v>0</v>
      </c>
      <c r="J81" s="1170">
        <f t="shared" si="10"/>
        <v>0</v>
      </c>
      <c r="K81" s="273" t="e">
        <f t="shared" si="11"/>
        <v>#DIV/0!</v>
      </c>
    </row>
    <row r="82" spans="1:11" ht="45">
      <c r="A82" s="412" t="s">
        <v>2718</v>
      </c>
      <c r="B82" s="429" t="s">
        <v>1554</v>
      </c>
      <c r="C82" s="272"/>
      <c r="D82" s="272"/>
      <c r="E82" s="271" t="e">
        <f t="shared" si="7"/>
        <v>#DIV/0!</v>
      </c>
      <c r="F82" s="185"/>
      <c r="G82" s="185"/>
      <c r="H82" s="271" t="e">
        <f t="shared" si="8"/>
        <v>#DIV/0!</v>
      </c>
      <c r="I82" s="1170">
        <f t="shared" si="9"/>
        <v>0</v>
      </c>
      <c r="J82" s="1170">
        <f t="shared" si="10"/>
        <v>0</v>
      </c>
      <c r="K82" s="273" t="e">
        <f t="shared" si="11"/>
        <v>#DIV/0!</v>
      </c>
    </row>
    <row r="83" spans="1:11">
      <c r="A83" s="409" t="s">
        <v>6002</v>
      </c>
      <c r="B83" s="410" t="s">
        <v>2441</v>
      </c>
      <c r="C83" s="272"/>
      <c r="D83" s="272"/>
      <c r="E83" s="271" t="e">
        <f t="shared" si="7"/>
        <v>#DIV/0!</v>
      </c>
      <c r="F83" s="727">
        <v>45</v>
      </c>
      <c r="G83" s="727">
        <v>36</v>
      </c>
      <c r="H83" s="271">
        <f t="shared" si="8"/>
        <v>80</v>
      </c>
      <c r="I83" s="1170">
        <f t="shared" si="9"/>
        <v>45</v>
      </c>
      <c r="J83" s="1170">
        <f t="shared" si="10"/>
        <v>36</v>
      </c>
      <c r="K83" s="273">
        <f t="shared" si="11"/>
        <v>80</v>
      </c>
    </row>
    <row r="84" spans="1:11" ht="25.5">
      <c r="A84" s="409" t="s">
        <v>3505</v>
      </c>
      <c r="B84" s="402" t="s">
        <v>4933</v>
      </c>
      <c r="C84" s="272"/>
      <c r="D84" s="272"/>
      <c r="E84" s="271" t="e">
        <f t="shared" si="7"/>
        <v>#DIV/0!</v>
      </c>
      <c r="F84" s="727">
        <v>1</v>
      </c>
      <c r="G84" s="727"/>
      <c r="H84" s="271">
        <f t="shared" si="8"/>
        <v>0</v>
      </c>
      <c r="I84" s="1170">
        <f t="shared" si="9"/>
        <v>1</v>
      </c>
      <c r="J84" s="1170">
        <f t="shared" si="10"/>
        <v>0</v>
      </c>
      <c r="K84" s="273">
        <f t="shared" si="11"/>
        <v>0</v>
      </c>
    </row>
    <row r="85" spans="1:11" ht="25.5">
      <c r="A85" s="409" t="s">
        <v>4934</v>
      </c>
      <c r="B85" s="402" t="s">
        <v>4935</v>
      </c>
      <c r="C85" s="272"/>
      <c r="D85" s="272"/>
      <c r="E85" s="271" t="e">
        <f t="shared" si="7"/>
        <v>#DIV/0!</v>
      </c>
      <c r="F85" s="727">
        <v>1</v>
      </c>
      <c r="G85" s="727"/>
      <c r="H85" s="271">
        <f t="shared" si="8"/>
        <v>0</v>
      </c>
      <c r="I85" s="1170">
        <f t="shared" si="9"/>
        <v>1</v>
      </c>
      <c r="J85" s="1170">
        <f t="shared" si="10"/>
        <v>0</v>
      </c>
      <c r="K85" s="273">
        <f t="shared" si="11"/>
        <v>0</v>
      </c>
    </row>
    <row r="86" spans="1:11">
      <c r="A86" s="409" t="s">
        <v>1031</v>
      </c>
      <c r="B86" s="410" t="s">
        <v>6074</v>
      </c>
      <c r="C86" s="272"/>
      <c r="D86" s="272"/>
      <c r="E86" s="271" t="e">
        <f t="shared" si="7"/>
        <v>#DIV/0!</v>
      </c>
      <c r="F86" s="727">
        <v>1</v>
      </c>
      <c r="G86" s="727"/>
      <c r="H86" s="271">
        <f t="shared" si="8"/>
        <v>0</v>
      </c>
      <c r="I86" s="1170">
        <f t="shared" si="9"/>
        <v>1</v>
      </c>
      <c r="J86" s="1170">
        <f t="shared" si="10"/>
        <v>0</v>
      </c>
      <c r="K86" s="273">
        <f t="shared" si="11"/>
        <v>0</v>
      </c>
    </row>
    <row r="87" spans="1:11">
      <c r="A87" s="409" t="s">
        <v>63</v>
      </c>
      <c r="B87" s="410" t="s">
        <v>707</v>
      </c>
      <c r="C87" s="272"/>
      <c r="D87" s="272"/>
      <c r="E87" s="271" t="e">
        <f t="shared" si="7"/>
        <v>#DIV/0!</v>
      </c>
      <c r="F87" s="727">
        <v>6</v>
      </c>
      <c r="G87" s="727"/>
      <c r="H87" s="271">
        <f t="shared" si="8"/>
        <v>0</v>
      </c>
      <c r="I87" s="1170">
        <f t="shared" si="9"/>
        <v>6</v>
      </c>
      <c r="J87" s="1170">
        <f t="shared" si="10"/>
        <v>0</v>
      </c>
      <c r="K87" s="273">
        <f t="shared" si="11"/>
        <v>0</v>
      </c>
    </row>
    <row r="88" spans="1:11">
      <c r="A88" s="409" t="s">
        <v>3939</v>
      </c>
      <c r="B88" s="410" t="s">
        <v>3940</v>
      </c>
      <c r="C88" s="272"/>
      <c r="D88" s="272"/>
      <c r="E88" s="271" t="e">
        <f t="shared" si="7"/>
        <v>#DIV/0!</v>
      </c>
      <c r="F88" s="727">
        <v>4</v>
      </c>
      <c r="G88" s="727">
        <v>1</v>
      </c>
      <c r="H88" s="271">
        <f t="shared" si="8"/>
        <v>25</v>
      </c>
      <c r="I88" s="1170">
        <f t="shared" si="9"/>
        <v>4</v>
      </c>
      <c r="J88" s="1170">
        <f t="shared" si="10"/>
        <v>1</v>
      </c>
      <c r="K88" s="273">
        <f t="shared" si="11"/>
        <v>25</v>
      </c>
    </row>
    <row r="89" spans="1:11" ht="25.5">
      <c r="A89" s="409" t="s">
        <v>2468</v>
      </c>
      <c r="B89" s="402" t="s">
        <v>6084</v>
      </c>
      <c r="C89" s="272"/>
      <c r="D89" s="272"/>
      <c r="E89" s="271" t="e">
        <f t="shared" si="7"/>
        <v>#DIV/0!</v>
      </c>
      <c r="F89" s="727">
        <v>1</v>
      </c>
      <c r="G89" s="727"/>
      <c r="H89" s="271">
        <f t="shared" si="8"/>
        <v>0</v>
      </c>
      <c r="I89" s="1170">
        <f t="shared" si="9"/>
        <v>1</v>
      </c>
      <c r="J89" s="1170">
        <f t="shared" si="10"/>
        <v>0</v>
      </c>
      <c r="K89" s="273">
        <f t="shared" si="11"/>
        <v>0</v>
      </c>
    </row>
    <row r="90" spans="1:11">
      <c r="A90" s="409" t="s">
        <v>4452</v>
      </c>
      <c r="B90" s="402" t="s">
        <v>5072</v>
      </c>
      <c r="C90" s="272"/>
      <c r="D90" s="272"/>
      <c r="E90" s="271" t="e">
        <f t="shared" si="7"/>
        <v>#DIV/0!</v>
      </c>
      <c r="F90" s="727">
        <v>1</v>
      </c>
      <c r="G90" s="727">
        <v>4</v>
      </c>
      <c r="H90" s="271">
        <f t="shared" si="8"/>
        <v>400</v>
      </c>
      <c r="I90" s="1170">
        <f t="shared" si="9"/>
        <v>1</v>
      </c>
      <c r="J90" s="1170">
        <f t="shared" si="10"/>
        <v>4</v>
      </c>
      <c r="K90" s="273">
        <f t="shared" si="11"/>
        <v>400</v>
      </c>
    </row>
    <row r="91" spans="1:11">
      <c r="A91" s="409" t="s">
        <v>3860</v>
      </c>
      <c r="B91" s="410" t="s">
        <v>3861</v>
      </c>
      <c r="C91" s="272">
        <v>35</v>
      </c>
      <c r="D91" s="272">
        <v>43</v>
      </c>
      <c r="E91" s="271">
        <f t="shared" ref="E91:E112" si="12">SUM(D91/C91*100)</f>
        <v>122.85714285714286</v>
      </c>
      <c r="F91" s="727"/>
      <c r="G91" s="727">
        <v>6</v>
      </c>
      <c r="H91" s="271" t="e">
        <f t="shared" ref="H91:H112" si="13">SUM(G91/F91*100)</f>
        <v>#DIV/0!</v>
      </c>
      <c r="I91" s="1170">
        <f t="shared" si="9"/>
        <v>35</v>
      </c>
      <c r="J91" s="1170">
        <f t="shared" si="10"/>
        <v>49</v>
      </c>
      <c r="K91" s="273">
        <f t="shared" si="11"/>
        <v>140</v>
      </c>
    </row>
    <row r="92" spans="1:11" ht="15">
      <c r="A92" s="383" t="s">
        <v>6736</v>
      </c>
      <c r="B92" s="788" t="s">
        <v>6737</v>
      </c>
      <c r="C92" s="110">
        <v>44</v>
      </c>
      <c r="D92" s="110">
        <v>60</v>
      </c>
      <c r="E92" s="271">
        <f t="shared" si="12"/>
        <v>136.36363636363635</v>
      </c>
      <c r="F92" s="1132"/>
      <c r="G92" s="1132">
        <v>10</v>
      </c>
      <c r="H92" s="271" t="e">
        <f t="shared" si="13"/>
        <v>#DIV/0!</v>
      </c>
      <c r="I92" s="1170">
        <f t="shared" si="9"/>
        <v>44</v>
      </c>
      <c r="J92" s="1170">
        <f t="shared" si="10"/>
        <v>70</v>
      </c>
      <c r="K92" s="273">
        <f t="shared" si="11"/>
        <v>159.09090909090909</v>
      </c>
    </row>
    <row r="93" spans="1:11" ht="15">
      <c r="A93" s="383" t="s">
        <v>5024</v>
      </c>
      <c r="B93" s="788" t="s">
        <v>5056</v>
      </c>
      <c r="C93" s="110">
        <v>1</v>
      </c>
      <c r="D93" s="110"/>
      <c r="E93" s="271">
        <f t="shared" ref="E93:E111" si="14">SUM(D93/C93*100)</f>
        <v>0</v>
      </c>
      <c r="F93" s="1133"/>
      <c r="G93" s="1133"/>
      <c r="H93" s="271" t="e">
        <f t="shared" ref="H93:H111" si="15">SUM(G93/F93*100)</f>
        <v>#DIV/0!</v>
      </c>
      <c r="I93" s="1170">
        <f t="shared" si="9"/>
        <v>1</v>
      </c>
      <c r="J93" s="1170">
        <f t="shared" si="10"/>
        <v>0</v>
      </c>
      <c r="K93" s="273">
        <f t="shared" si="11"/>
        <v>0</v>
      </c>
    </row>
    <row r="94" spans="1:11" ht="15">
      <c r="A94" s="383" t="s">
        <v>1029</v>
      </c>
      <c r="B94" s="788" t="s">
        <v>1030</v>
      </c>
      <c r="C94" s="110"/>
      <c r="D94" s="110"/>
      <c r="E94" s="271" t="e">
        <f t="shared" si="14"/>
        <v>#DIV/0!</v>
      </c>
      <c r="F94" s="1133"/>
      <c r="G94" s="1133">
        <v>1</v>
      </c>
      <c r="H94" s="271" t="e">
        <f t="shared" si="15"/>
        <v>#DIV/0!</v>
      </c>
      <c r="I94" s="1170">
        <f t="shared" si="9"/>
        <v>0</v>
      </c>
      <c r="J94" s="1170">
        <f t="shared" si="10"/>
        <v>1</v>
      </c>
      <c r="K94" s="273" t="e">
        <f t="shared" si="11"/>
        <v>#DIV/0!</v>
      </c>
    </row>
    <row r="95" spans="1:11" ht="15">
      <c r="A95" s="383" t="s">
        <v>308</v>
      </c>
      <c r="B95" s="788" t="s">
        <v>7011</v>
      </c>
      <c r="C95" s="110"/>
      <c r="D95" s="110"/>
      <c r="E95" s="271" t="e">
        <f t="shared" si="14"/>
        <v>#DIV/0!</v>
      </c>
      <c r="F95" s="1133"/>
      <c r="G95" s="1133">
        <v>1</v>
      </c>
      <c r="H95" s="271" t="e">
        <f t="shared" si="15"/>
        <v>#DIV/0!</v>
      </c>
      <c r="I95" s="1170">
        <f t="shared" si="9"/>
        <v>0</v>
      </c>
      <c r="J95" s="1170">
        <f t="shared" si="10"/>
        <v>1</v>
      </c>
      <c r="K95" s="273" t="e">
        <f t="shared" si="11"/>
        <v>#DIV/0!</v>
      </c>
    </row>
    <row r="96" spans="1:11" ht="25.5">
      <c r="A96" s="383" t="s">
        <v>59</v>
      </c>
      <c r="B96" s="788" t="s">
        <v>7012</v>
      </c>
      <c r="C96" s="110"/>
      <c r="D96" s="110"/>
      <c r="E96" s="271" t="e">
        <f t="shared" si="14"/>
        <v>#DIV/0!</v>
      </c>
      <c r="F96" s="1133"/>
      <c r="G96" s="1133">
        <v>1</v>
      </c>
      <c r="H96" s="271" t="e">
        <f t="shared" si="15"/>
        <v>#DIV/0!</v>
      </c>
      <c r="I96" s="1170">
        <f t="shared" si="9"/>
        <v>0</v>
      </c>
      <c r="J96" s="1170">
        <f t="shared" si="10"/>
        <v>1</v>
      </c>
      <c r="K96" s="273" t="e">
        <f t="shared" si="11"/>
        <v>#DIV/0!</v>
      </c>
    </row>
    <row r="97" spans="1:11" ht="25.5">
      <c r="A97" s="383" t="s">
        <v>2318</v>
      </c>
      <c r="B97" s="788" t="s">
        <v>7013</v>
      </c>
      <c r="C97" s="110"/>
      <c r="D97" s="110"/>
      <c r="E97" s="271" t="e">
        <f t="shared" si="14"/>
        <v>#DIV/0!</v>
      </c>
      <c r="F97" s="1133"/>
      <c r="G97" s="1133">
        <v>6</v>
      </c>
      <c r="H97" s="271" t="e">
        <f t="shared" si="15"/>
        <v>#DIV/0!</v>
      </c>
      <c r="I97" s="1170">
        <f t="shared" si="9"/>
        <v>0</v>
      </c>
      <c r="J97" s="1170">
        <f t="shared" si="10"/>
        <v>6</v>
      </c>
      <c r="K97" s="273" t="e">
        <f t="shared" si="11"/>
        <v>#DIV/0!</v>
      </c>
    </row>
    <row r="98" spans="1:11" ht="15">
      <c r="A98" s="383" t="s">
        <v>302</v>
      </c>
      <c r="B98" s="374" t="s">
        <v>6071</v>
      </c>
      <c r="C98" s="110"/>
      <c r="D98" s="110"/>
      <c r="E98" s="271" t="e">
        <f t="shared" si="14"/>
        <v>#DIV/0!</v>
      </c>
      <c r="F98" s="1133">
        <v>5</v>
      </c>
      <c r="G98" s="1133">
        <v>5</v>
      </c>
      <c r="H98" s="271">
        <f t="shared" si="15"/>
        <v>100</v>
      </c>
      <c r="I98" s="1170">
        <f t="shared" si="9"/>
        <v>5</v>
      </c>
      <c r="J98" s="1170">
        <f t="shared" si="10"/>
        <v>5</v>
      </c>
      <c r="K98" s="273">
        <f t="shared" si="11"/>
        <v>100</v>
      </c>
    </row>
    <row r="99" spans="1:11" ht="25.5">
      <c r="A99" s="383" t="s">
        <v>1020</v>
      </c>
      <c r="B99" s="374" t="s">
        <v>6072</v>
      </c>
      <c r="C99" s="110"/>
      <c r="D99" s="110"/>
      <c r="E99" s="271" t="e">
        <f t="shared" si="14"/>
        <v>#DIV/0!</v>
      </c>
      <c r="F99" s="1133">
        <v>45</v>
      </c>
      <c r="G99" s="1133">
        <v>50</v>
      </c>
      <c r="H99" s="271">
        <f t="shared" si="15"/>
        <v>111.11111111111111</v>
      </c>
      <c r="I99" s="1170">
        <f t="shared" si="9"/>
        <v>45</v>
      </c>
      <c r="J99" s="1170">
        <f t="shared" si="10"/>
        <v>50</v>
      </c>
      <c r="K99" s="273">
        <f t="shared" si="11"/>
        <v>111.11111111111111</v>
      </c>
    </row>
    <row r="100" spans="1:11" ht="25.5">
      <c r="A100" s="383" t="s">
        <v>3963</v>
      </c>
      <c r="B100" s="374" t="s">
        <v>6070</v>
      </c>
      <c r="C100" s="110"/>
      <c r="D100" s="110"/>
      <c r="E100" s="271" t="e">
        <f t="shared" si="14"/>
        <v>#DIV/0!</v>
      </c>
      <c r="F100" s="1136">
        <v>3</v>
      </c>
      <c r="G100" s="1136"/>
      <c r="H100" s="271">
        <f t="shared" si="15"/>
        <v>0</v>
      </c>
      <c r="I100" s="1170">
        <f t="shared" si="9"/>
        <v>3</v>
      </c>
      <c r="J100" s="1170">
        <f t="shared" si="10"/>
        <v>0</v>
      </c>
      <c r="K100" s="273">
        <f t="shared" si="11"/>
        <v>0</v>
      </c>
    </row>
    <row r="101" spans="1:11" ht="15">
      <c r="A101" s="383" t="s">
        <v>3500</v>
      </c>
      <c r="B101" s="374" t="s">
        <v>3501</v>
      </c>
      <c r="C101" s="110"/>
      <c r="D101" s="110"/>
      <c r="E101" s="271" t="e">
        <f t="shared" si="14"/>
        <v>#DIV/0!</v>
      </c>
      <c r="F101" s="1136">
        <v>3</v>
      </c>
      <c r="G101" s="1136"/>
      <c r="H101" s="271">
        <f t="shared" si="15"/>
        <v>0</v>
      </c>
      <c r="I101" s="1170">
        <f t="shared" si="9"/>
        <v>3</v>
      </c>
      <c r="J101" s="1170">
        <f t="shared" si="10"/>
        <v>0</v>
      </c>
      <c r="K101" s="273">
        <f t="shared" si="11"/>
        <v>0</v>
      </c>
    </row>
    <row r="102" spans="1:11" ht="15">
      <c r="A102" s="383" t="s">
        <v>630</v>
      </c>
      <c r="B102" s="374" t="s">
        <v>631</v>
      </c>
      <c r="C102" s="110"/>
      <c r="D102" s="110"/>
      <c r="E102" s="271" t="e">
        <f t="shared" si="14"/>
        <v>#DIV/0!</v>
      </c>
      <c r="F102" s="1136">
        <v>1</v>
      </c>
      <c r="G102" s="1136">
        <v>2</v>
      </c>
      <c r="H102" s="271">
        <f t="shared" si="15"/>
        <v>200</v>
      </c>
      <c r="I102" s="1170">
        <f t="shared" si="9"/>
        <v>1</v>
      </c>
      <c r="J102" s="1170">
        <f t="shared" si="10"/>
        <v>2</v>
      </c>
      <c r="K102" s="273">
        <f t="shared" si="11"/>
        <v>200</v>
      </c>
    </row>
    <row r="103" spans="1:11" ht="25.5">
      <c r="A103" s="383" t="s">
        <v>1081</v>
      </c>
      <c r="B103" s="374" t="s">
        <v>722</v>
      </c>
      <c r="C103" s="110"/>
      <c r="D103" s="110"/>
      <c r="E103" s="271" t="e">
        <f t="shared" si="14"/>
        <v>#DIV/0!</v>
      </c>
      <c r="F103" s="1136">
        <v>2</v>
      </c>
      <c r="G103" s="1136"/>
      <c r="H103" s="271">
        <f t="shared" si="15"/>
        <v>0</v>
      </c>
      <c r="I103" s="1170">
        <f t="shared" si="9"/>
        <v>2</v>
      </c>
      <c r="J103" s="1170">
        <f t="shared" si="10"/>
        <v>0</v>
      </c>
      <c r="K103" s="273">
        <f t="shared" si="11"/>
        <v>0</v>
      </c>
    </row>
    <row r="104" spans="1:11" ht="15">
      <c r="A104" s="383" t="s">
        <v>302</v>
      </c>
      <c r="B104" s="374" t="s">
        <v>6071</v>
      </c>
      <c r="C104" s="110"/>
      <c r="D104" s="110"/>
      <c r="E104" s="271" t="e">
        <f t="shared" si="14"/>
        <v>#DIV/0!</v>
      </c>
      <c r="F104" s="1136"/>
      <c r="G104" s="1136"/>
      <c r="H104" s="271" t="e">
        <f t="shared" si="15"/>
        <v>#DIV/0!</v>
      </c>
      <c r="I104" s="1170">
        <f t="shared" si="9"/>
        <v>0</v>
      </c>
      <c r="J104" s="1170">
        <f t="shared" si="10"/>
        <v>0</v>
      </c>
      <c r="K104" s="273" t="e">
        <f t="shared" si="11"/>
        <v>#DIV/0!</v>
      </c>
    </row>
    <row r="105" spans="1:11" ht="25.5">
      <c r="A105" s="383" t="s">
        <v>1020</v>
      </c>
      <c r="B105" s="374" t="s">
        <v>6072</v>
      </c>
      <c r="C105" s="110"/>
      <c r="D105" s="110"/>
      <c r="E105" s="271" t="e">
        <f t="shared" si="14"/>
        <v>#DIV/0!</v>
      </c>
      <c r="F105" s="1136"/>
      <c r="G105" s="1136"/>
      <c r="H105" s="271" t="e">
        <f t="shared" si="15"/>
        <v>#DIV/0!</v>
      </c>
      <c r="I105" s="1170">
        <f t="shared" si="9"/>
        <v>0</v>
      </c>
      <c r="J105" s="1170">
        <f t="shared" si="10"/>
        <v>0</v>
      </c>
      <c r="K105" s="273" t="e">
        <f t="shared" si="11"/>
        <v>#DIV/0!</v>
      </c>
    </row>
    <row r="106" spans="1:11" ht="25.5">
      <c r="A106" s="383" t="s">
        <v>3953</v>
      </c>
      <c r="B106" s="374" t="s">
        <v>6073</v>
      </c>
      <c r="C106" s="110"/>
      <c r="D106" s="110"/>
      <c r="E106" s="271" t="e">
        <f t="shared" si="14"/>
        <v>#DIV/0!</v>
      </c>
      <c r="F106" s="1136">
        <v>2</v>
      </c>
      <c r="G106" s="1136"/>
      <c r="H106" s="271">
        <f t="shared" si="15"/>
        <v>0</v>
      </c>
      <c r="I106" s="1170">
        <f t="shared" si="9"/>
        <v>2</v>
      </c>
      <c r="J106" s="1170">
        <f t="shared" si="10"/>
        <v>0</v>
      </c>
      <c r="K106" s="273">
        <f t="shared" si="11"/>
        <v>0</v>
      </c>
    </row>
    <row r="107" spans="1:11" ht="25.5">
      <c r="A107" s="383" t="s">
        <v>3932</v>
      </c>
      <c r="B107" s="788" t="s">
        <v>3502</v>
      </c>
      <c r="C107" s="110"/>
      <c r="D107" s="110"/>
      <c r="E107" s="271" t="e">
        <f t="shared" si="14"/>
        <v>#DIV/0!</v>
      </c>
      <c r="F107" s="1136"/>
      <c r="G107" s="1136">
        <v>9</v>
      </c>
      <c r="H107" s="271" t="e">
        <f t="shared" si="15"/>
        <v>#DIV/0!</v>
      </c>
      <c r="I107" s="1170">
        <f t="shared" si="9"/>
        <v>0</v>
      </c>
      <c r="J107" s="1170">
        <f t="shared" si="10"/>
        <v>9</v>
      </c>
      <c r="K107" s="273" t="e">
        <f t="shared" si="11"/>
        <v>#DIV/0!</v>
      </c>
    </row>
    <row r="108" spans="1:11" ht="15">
      <c r="A108" s="383"/>
      <c r="B108" s="788"/>
      <c r="C108" s="110"/>
      <c r="D108" s="110"/>
      <c r="E108" s="271" t="e">
        <f t="shared" si="14"/>
        <v>#DIV/0!</v>
      </c>
      <c r="F108" s="1136"/>
      <c r="G108" s="1136"/>
      <c r="H108" s="271" t="e">
        <f t="shared" si="15"/>
        <v>#DIV/0!</v>
      </c>
      <c r="I108" s="1170">
        <f t="shared" si="9"/>
        <v>0</v>
      </c>
      <c r="J108" s="1170">
        <f t="shared" si="10"/>
        <v>0</v>
      </c>
      <c r="K108" s="273" t="e">
        <f t="shared" si="11"/>
        <v>#DIV/0!</v>
      </c>
    </row>
    <row r="109" spans="1:11" ht="15">
      <c r="A109" s="383"/>
      <c r="B109" s="788"/>
      <c r="C109" s="110"/>
      <c r="D109" s="110"/>
      <c r="E109" s="271" t="e">
        <f t="shared" si="14"/>
        <v>#DIV/0!</v>
      </c>
      <c r="F109" s="1136"/>
      <c r="G109" s="1136"/>
      <c r="H109" s="271" t="e">
        <f t="shared" si="15"/>
        <v>#DIV/0!</v>
      </c>
      <c r="I109" s="1170">
        <f t="shared" si="9"/>
        <v>0</v>
      </c>
      <c r="J109" s="1170">
        <f t="shared" si="10"/>
        <v>0</v>
      </c>
      <c r="K109" s="273" t="e">
        <f t="shared" si="11"/>
        <v>#DIV/0!</v>
      </c>
    </row>
    <row r="110" spans="1:11" ht="15">
      <c r="A110" s="383"/>
      <c r="B110" s="788"/>
      <c r="C110" s="110"/>
      <c r="D110" s="110"/>
      <c r="E110" s="271" t="e">
        <f t="shared" si="14"/>
        <v>#DIV/0!</v>
      </c>
      <c r="F110" s="1136"/>
      <c r="G110" s="1136"/>
      <c r="H110" s="271" t="e">
        <f t="shared" si="15"/>
        <v>#DIV/0!</v>
      </c>
      <c r="I110" s="1170">
        <f t="shared" si="9"/>
        <v>0</v>
      </c>
      <c r="J110" s="1170">
        <f t="shared" si="10"/>
        <v>0</v>
      </c>
      <c r="K110" s="273" t="e">
        <f t="shared" si="11"/>
        <v>#DIV/0!</v>
      </c>
    </row>
    <row r="111" spans="1:11" ht="15">
      <c r="A111" s="383"/>
      <c r="B111" s="788"/>
      <c r="C111" s="110"/>
      <c r="D111" s="110"/>
      <c r="E111" s="271" t="e">
        <f t="shared" si="14"/>
        <v>#DIV/0!</v>
      </c>
      <c r="F111" s="1136"/>
      <c r="G111" s="1136"/>
      <c r="H111" s="271" t="e">
        <f t="shared" si="15"/>
        <v>#DIV/0!</v>
      </c>
      <c r="I111" s="1170">
        <f t="shared" si="9"/>
        <v>0</v>
      </c>
      <c r="J111" s="1170">
        <f t="shared" si="10"/>
        <v>0</v>
      </c>
      <c r="K111" s="273" t="e">
        <f t="shared" si="11"/>
        <v>#DIV/0!</v>
      </c>
    </row>
    <row r="112" spans="1:11" ht="22.5" customHeight="1">
      <c r="A112" s="383"/>
      <c r="B112" s="788"/>
      <c r="C112" s="110"/>
      <c r="D112" s="110"/>
      <c r="E112" s="271" t="e">
        <f t="shared" si="12"/>
        <v>#DIV/0!</v>
      </c>
      <c r="F112" s="1132"/>
      <c r="G112" s="1132"/>
      <c r="H112" s="271" t="e">
        <f t="shared" si="13"/>
        <v>#DIV/0!</v>
      </c>
      <c r="I112" s="1170">
        <f t="shared" si="9"/>
        <v>0</v>
      </c>
      <c r="J112" s="1170">
        <f t="shared" si="10"/>
        <v>0</v>
      </c>
      <c r="K112" s="273" t="e">
        <f t="shared" si="11"/>
        <v>#DIV/0!</v>
      </c>
    </row>
    <row r="113" spans="1:11" ht="22.5" customHeight="1">
      <c r="A113" s="1493" t="s">
        <v>2783</v>
      </c>
      <c r="B113" s="1494"/>
      <c r="C113" s="302">
        <f>SUM(C13:C112)</f>
        <v>11703</v>
      </c>
      <c r="D113" s="302">
        <f>SUM(D13:D112)</f>
        <v>6702</v>
      </c>
      <c r="E113" s="273">
        <f t="shared" si="7"/>
        <v>57.267367341707256</v>
      </c>
      <c r="F113" s="302">
        <f>SUM(F13:F112)</f>
        <v>122601</v>
      </c>
      <c r="G113" s="302">
        <f>SUM(G13:G112)</f>
        <v>59493</v>
      </c>
      <c r="H113" s="273">
        <f t="shared" si="8"/>
        <v>48.525705336824331</v>
      </c>
      <c r="I113" s="1170">
        <f t="shared" si="9"/>
        <v>134304</v>
      </c>
      <c r="J113" s="1170">
        <f t="shared" si="10"/>
        <v>66195</v>
      </c>
      <c r="K113" s="273">
        <f t="shared" si="11"/>
        <v>49.287437455325232</v>
      </c>
    </row>
    <row r="114" spans="1:11" ht="15">
      <c r="A114" s="384" t="s">
        <v>3992</v>
      </c>
      <c r="B114" s="446"/>
      <c r="C114" s="426"/>
      <c r="D114" s="426"/>
      <c r="E114" s="271"/>
      <c r="F114" s="426"/>
      <c r="G114" s="426"/>
      <c r="H114" s="271"/>
      <c r="I114" s="173"/>
      <c r="J114" s="173"/>
      <c r="K114" s="273"/>
    </row>
    <row r="115" spans="1:11" ht="15">
      <c r="A115" s="383" t="s">
        <v>3993</v>
      </c>
      <c r="B115" s="374" t="s">
        <v>3994</v>
      </c>
      <c r="C115" s="110"/>
      <c r="D115" s="110"/>
      <c r="E115" s="271" t="e">
        <f t="shared" si="7"/>
        <v>#DIV/0!</v>
      </c>
      <c r="F115" s="185"/>
      <c r="G115" s="185"/>
      <c r="H115" s="271" t="e">
        <f t="shared" si="8"/>
        <v>#DIV/0!</v>
      </c>
      <c r="I115" s="173">
        <f t="shared" ref="I115:I126" si="16">C115+F115</f>
        <v>0</v>
      </c>
      <c r="J115" s="173">
        <f t="shared" ref="J115:J126" si="17">D115+G115</f>
        <v>0</v>
      </c>
      <c r="K115" s="273" t="e">
        <f t="shared" ref="K115:K136" si="18">SUM(J115/I115*100)</f>
        <v>#DIV/0!</v>
      </c>
    </row>
    <row r="116" spans="1:11" ht="15">
      <c r="A116" s="383" t="s">
        <v>3995</v>
      </c>
      <c r="B116" s="374" t="s">
        <v>3996</v>
      </c>
      <c r="C116" s="110"/>
      <c r="D116" s="110"/>
      <c r="E116" s="271" t="e">
        <f t="shared" si="7"/>
        <v>#DIV/0!</v>
      </c>
      <c r="F116" s="185"/>
      <c r="G116" s="185"/>
      <c r="H116" s="271" t="e">
        <f t="shared" si="8"/>
        <v>#DIV/0!</v>
      </c>
      <c r="I116" s="173">
        <f t="shared" si="16"/>
        <v>0</v>
      </c>
      <c r="J116" s="173">
        <f t="shared" si="17"/>
        <v>0</v>
      </c>
      <c r="K116" s="273" t="e">
        <f t="shared" si="18"/>
        <v>#DIV/0!</v>
      </c>
    </row>
    <row r="117" spans="1:11" ht="15">
      <c r="A117" s="383" t="s">
        <v>3997</v>
      </c>
      <c r="B117" s="374" t="s">
        <v>3998</v>
      </c>
      <c r="C117" s="110"/>
      <c r="D117" s="110"/>
      <c r="E117" s="271" t="e">
        <f t="shared" si="7"/>
        <v>#DIV/0!</v>
      </c>
      <c r="F117" s="185"/>
      <c r="G117" s="185"/>
      <c r="H117" s="271" t="e">
        <f t="shared" si="8"/>
        <v>#DIV/0!</v>
      </c>
      <c r="I117" s="173">
        <f t="shared" si="16"/>
        <v>0</v>
      </c>
      <c r="J117" s="173">
        <f t="shared" si="17"/>
        <v>0</v>
      </c>
      <c r="K117" s="273" t="e">
        <f t="shared" si="18"/>
        <v>#DIV/0!</v>
      </c>
    </row>
    <row r="118" spans="1:11" ht="12" customHeight="1">
      <c r="A118" s="383" t="s">
        <v>4494</v>
      </c>
      <c r="B118" s="374" t="s">
        <v>3999</v>
      </c>
      <c r="C118" s="110"/>
      <c r="D118" s="110"/>
      <c r="E118" s="271" t="e">
        <f t="shared" si="7"/>
        <v>#DIV/0!</v>
      </c>
      <c r="F118" s="185"/>
      <c r="G118" s="185"/>
      <c r="H118" s="271" t="e">
        <f t="shared" si="8"/>
        <v>#DIV/0!</v>
      </c>
      <c r="I118" s="173">
        <f t="shared" si="16"/>
        <v>0</v>
      </c>
      <c r="J118" s="173">
        <f t="shared" si="17"/>
        <v>0</v>
      </c>
      <c r="K118" s="273" t="e">
        <f t="shared" si="18"/>
        <v>#DIV/0!</v>
      </c>
    </row>
    <row r="119" spans="1:11" ht="15">
      <c r="A119" s="383" t="s">
        <v>4000</v>
      </c>
      <c r="B119" s="374" t="s">
        <v>4001</v>
      </c>
      <c r="C119" s="110"/>
      <c r="D119" s="110"/>
      <c r="E119" s="271" t="e">
        <f t="shared" si="7"/>
        <v>#DIV/0!</v>
      </c>
      <c r="F119" s="185"/>
      <c r="G119" s="185"/>
      <c r="H119" s="271" t="e">
        <f t="shared" si="8"/>
        <v>#DIV/0!</v>
      </c>
      <c r="I119" s="173">
        <f t="shared" si="16"/>
        <v>0</v>
      </c>
      <c r="J119" s="173">
        <f t="shared" si="17"/>
        <v>0</v>
      </c>
      <c r="K119" s="273" t="e">
        <f t="shared" si="18"/>
        <v>#DIV/0!</v>
      </c>
    </row>
    <row r="120" spans="1:11" ht="24" customHeight="1">
      <c r="A120" s="383" t="s">
        <v>4002</v>
      </c>
      <c r="B120" s="374" t="s">
        <v>4003</v>
      </c>
      <c r="C120" s="110"/>
      <c r="D120" s="110"/>
      <c r="E120" s="271" t="e">
        <f t="shared" si="7"/>
        <v>#DIV/0!</v>
      </c>
      <c r="F120" s="185"/>
      <c r="G120" s="185"/>
      <c r="H120" s="271" t="e">
        <f t="shared" si="8"/>
        <v>#DIV/0!</v>
      </c>
      <c r="I120" s="173">
        <f t="shared" si="16"/>
        <v>0</v>
      </c>
      <c r="J120" s="173">
        <f t="shared" si="17"/>
        <v>0</v>
      </c>
      <c r="K120" s="273" t="e">
        <f t="shared" si="18"/>
        <v>#DIV/0!</v>
      </c>
    </row>
    <row r="121" spans="1:11" ht="21.75" customHeight="1">
      <c r="A121" s="383" t="s">
        <v>4004</v>
      </c>
      <c r="B121" s="374" t="s">
        <v>4005</v>
      </c>
      <c r="C121" s="110"/>
      <c r="D121" s="110"/>
      <c r="E121" s="271" t="e">
        <f t="shared" si="7"/>
        <v>#DIV/0!</v>
      </c>
      <c r="F121" s="185"/>
      <c r="G121" s="185"/>
      <c r="H121" s="271" t="e">
        <f t="shared" si="8"/>
        <v>#DIV/0!</v>
      </c>
      <c r="I121" s="173">
        <f t="shared" si="16"/>
        <v>0</v>
      </c>
      <c r="J121" s="173">
        <f t="shared" si="17"/>
        <v>0</v>
      </c>
      <c r="K121" s="273" t="e">
        <f t="shared" si="18"/>
        <v>#DIV/0!</v>
      </c>
    </row>
    <row r="122" spans="1:11" ht="24.75" customHeight="1">
      <c r="A122" s="383" t="s">
        <v>4006</v>
      </c>
      <c r="B122" s="374" t="s">
        <v>4007</v>
      </c>
      <c r="C122" s="110"/>
      <c r="D122" s="110"/>
      <c r="E122" s="271" t="e">
        <f t="shared" si="7"/>
        <v>#DIV/0!</v>
      </c>
      <c r="F122" s="185"/>
      <c r="G122" s="185"/>
      <c r="H122" s="271" t="e">
        <f t="shared" si="8"/>
        <v>#DIV/0!</v>
      </c>
      <c r="I122" s="173">
        <f t="shared" si="16"/>
        <v>0</v>
      </c>
      <c r="J122" s="173">
        <f t="shared" si="17"/>
        <v>0</v>
      </c>
      <c r="K122" s="273" t="e">
        <f t="shared" si="18"/>
        <v>#DIV/0!</v>
      </c>
    </row>
    <row r="123" spans="1:11" ht="27.75" customHeight="1">
      <c r="A123" s="383" t="s">
        <v>4008</v>
      </c>
      <c r="B123" s="374" t="s">
        <v>4009</v>
      </c>
      <c r="C123" s="110"/>
      <c r="D123" s="110"/>
      <c r="E123" s="271" t="e">
        <f t="shared" si="7"/>
        <v>#DIV/0!</v>
      </c>
      <c r="F123" s="185"/>
      <c r="G123" s="185"/>
      <c r="H123" s="271" t="e">
        <f t="shared" si="8"/>
        <v>#DIV/0!</v>
      </c>
      <c r="I123" s="173">
        <f t="shared" si="16"/>
        <v>0</v>
      </c>
      <c r="J123" s="173">
        <f t="shared" si="17"/>
        <v>0</v>
      </c>
      <c r="K123" s="273" t="e">
        <f t="shared" si="18"/>
        <v>#DIV/0!</v>
      </c>
    </row>
    <row r="124" spans="1:11" ht="32.25" customHeight="1">
      <c r="A124" s="383" t="s">
        <v>4010</v>
      </c>
      <c r="B124" s="374" t="s">
        <v>4011</v>
      </c>
      <c r="C124" s="110"/>
      <c r="D124" s="110"/>
      <c r="E124" s="271" t="e">
        <f t="shared" si="7"/>
        <v>#DIV/0!</v>
      </c>
      <c r="F124" s="185"/>
      <c r="G124" s="185"/>
      <c r="H124" s="271" t="e">
        <f t="shared" si="8"/>
        <v>#DIV/0!</v>
      </c>
      <c r="I124" s="173">
        <f t="shared" si="16"/>
        <v>0</v>
      </c>
      <c r="J124" s="173">
        <f t="shared" si="17"/>
        <v>0</v>
      </c>
      <c r="K124" s="273" t="e">
        <f t="shared" si="18"/>
        <v>#DIV/0!</v>
      </c>
    </row>
    <row r="125" spans="1:11" ht="37.5" customHeight="1">
      <c r="A125" s="383" t="s">
        <v>4012</v>
      </c>
      <c r="B125" s="374" t="s">
        <v>4013</v>
      </c>
      <c r="C125" s="110"/>
      <c r="D125" s="110"/>
      <c r="E125" s="271" t="e">
        <f t="shared" si="7"/>
        <v>#DIV/0!</v>
      </c>
      <c r="F125" s="185"/>
      <c r="G125" s="185"/>
      <c r="H125" s="271" t="e">
        <f t="shared" si="8"/>
        <v>#DIV/0!</v>
      </c>
      <c r="I125" s="173">
        <f t="shared" si="16"/>
        <v>0</v>
      </c>
      <c r="J125" s="173">
        <f t="shared" si="17"/>
        <v>0</v>
      </c>
      <c r="K125" s="273" t="e">
        <f t="shared" si="18"/>
        <v>#DIV/0!</v>
      </c>
    </row>
    <row r="126" spans="1:11" ht="37.5" customHeight="1">
      <c r="A126" s="383" t="s">
        <v>4014</v>
      </c>
      <c r="B126" s="374" t="s">
        <v>4015</v>
      </c>
      <c r="C126" s="110"/>
      <c r="D126" s="110"/>
      <c r="E126" s="271" t="e">
        <f t="shared" si="7"/>
        <v>#DIV/0!</v>
      </c>
      <c r="F126" s="185"/>
      <c r="G126" s="185"/>
      <c r="H126" s="271" t="e">
        <f t="shared" si="8"/>
        <v>#DIV/0!</v>
      </c>
      <c r="I126" s="173">
        <f t="shared" si="16"/>
        <v>0</v>
      </c>
      <c r="J126" s="173">
        <f t="shared" si="17"/>
        <v>0</v>
      </c>
      <c r="K126" s="273" t="e">
        <f t="shared" si="18"/>
        <v>#DIV/0!</v>
      </c>
    </row>
    <row r="127" spans="1:11" ht="37.5" customHeight="1">
      <c r="A127" s="383" t="s">
        <v>3500</v>
      </c>
      <c r="B127" s="374" t="s">
        <v>3501</v>
      </c>
      <c r="C127" s="110"/>
      <c r="D127" s="110"/>
      <c r="E127" s="271" t="e">
        <f t="shared" si="7"/>
        <v>#DIV/0!</v>
      </c>
      <c r="F127" s="185"/>
      <c r="G127" s="185"/>
      <c r="H127" s="271" t="e">
        <f t="shared" si="8"/>
        <v>#DIV/0!</v>
      </c>
      <c r="I127" s="173">
        <v>0</v>
      </c>
      <c r="J127" s="173">
        <v>0</v>
      </c>
      <c r="K127" s="273" t="e">
        <f t="shared" si="18"/>
        <v>#DIV/0!</v>
      </c>
    </row>
    <row r="128" spans="1:11" ht="37.5" customHeight="1">
      <c r="A128" s="383" t="s">
        <v>630</v>
      </c>
      <c r="B128" s="374" t="s">
        <v>631</v>
      </c>
      <c r="C128" s="110"/>
      <c r="D128" s="110"/>
      <c r="E128" s="271" t="e">
        <f t="shared" si="7"/>
        <v>#DIV/0!</v>
      </c>
      <c r="F128" s="185"/>
      <c r="G128" s="185"/>
      <c r="H128" s="271" t="e">
        <f t="shared" si="8"/>
        <v>#DIV/0!</v>
      </c>
      <c r="I128" s="173">
        <v>0</v>
      </c>
      <c r="J128" s="173">
        <v>0</v>
      </c>
      <c r="K128" s="273" t="e">
        <f t="shared" si="18"/>
        <v>#DIV/0!</v>
      </c>
    </row>
    <row r="129" spans="1:11" ht="37.5" customHeight="1">
      <c r="A129" s="383" t="s">
        <v>1081</v>
      </c>
      <c r="B129" s="374" t="s">
        <v>722</v>
      </c>
      <c r="C129" s="110"/>
      <c r="D129" s="110"/>
      <c r="E129" s="271" t="e">
        <f t="shared" si="7"/>
        <v>#DIV/0!</v>
      </c>
      <c r="F129" s="185"/>
      <c r="G129" s="185"/>
      <c r="H129" s="271" t="e">
        <f t="shared" si="8"/>
        <v>#DIV/0!</v>
      </c>
      <c r="I129" s="173">
        <v>0</v>
      </c>
      <c r="J129" s="173">
        <v>0</v>
      </c>
      <c r="K129" s="273" t="e">
        <f t="shared" si="18"/>
        <v>#DIV/0!</v>
      </c>
    </row>
    <row r="130" spans="1:11" ht="24" customHeight="1">
      <c r="A130" s="383" t="s">
        <v>302</v>
      </c>
      <c r="B130" s="374" t="s">
        <v>6071</v>
      </c>
      <c r="C130" s="110"/>
      <c r="D130" s="110"/>
      <c r="E130" s="271" t="e">
        <f t="shared" si="7"/>
        <v>#DIV/0!</v>
      </c>
      <c r="F130" s="185"/>
      <c r="G130" s="185"/>
      <c r="H130" s="271" t="e">
        <f t="shared" si="8"/>
        <v>#DIV/0!</v>
      </c>
      <c r="I130" s="173">
        <v>0</v>
      </c>
      <c r="J130" s="173">
        <v>0</v>
      </c>
      <c r="K130" s="273" t="e">
        <f t="shared" si="18"/>
        <v>#DIV/0!</v>
      </c>
    </row>
    <row r="131" spans="1:11" ht="37.5" customHeight="1">
      <c r="A131" s="383" t="s">
        <v>1020</v>
      </c>
      <c r="B131" s="374" t="s">
        <v>6072</v>
      </c>
      <c r="C131" s="110"/>
      <c r="D131" s="110"/>
      <c r="E131" s="271" t="e">
        <f t="shared" si="7"/>
        <v>#DIV/0!</v>
      </c>
      <c r="F131" s="185"/>
      <c r="G131" s="185"/>
      <c r="H131" s="271" t="e">
        <f t="shared" si="8"/>
        <v>#DIV/0!</v>
      </c>
      <c r="I131" s="173">
        <f t="shared" ref="I131:J136" si="19">C131+F131</f>
        <v>0</v>
      </c>
      <c r="J131" s="173">
        <f t="shared" si="19"/>
        <v>0</v>
      </c>
      <c r="K131" s="273" t="e">
        <f t="shared" si="18"/>
        <v>#DIV/0!</v>
      </c>
    </row>
    <row r="132" spans="1:11" ht="37.5" customHeight="1">
      <c r="A132" s="383" t="s">
        <v>3953</v>
      </c>
      <c r="B132" s="374" t="s">
        <v>6073</v>
      </c>
      <c r="C132" s="110"/>
      <c r="D132" s="110"/>
      <c r="E132" s="271" t="e">
        <f t="shared" si="7"/>
        <v>#DIV/0!</v>
      </c>
      <c r="F132" s="185"/>
      <c r="G132" s="185"/>
      <c r="H132" s="271" t="e">
        <f t="shared" si="8"/>
        <v>#DIV/0!</v>
      </c>
      <c r="I132" s="173">
        <f t="shared" si="19"/>
        <v>0</v>
      </c>
      <c r="J132" s="173">
        <f t="shared" si="19"/>
        <v>0</v>
      </c>
      <c r="K132" s="273" t="e">
        <f t="shared" si="18"/>
        <v>#DIV/0!</v>
      </c>
    </row>
    <row r="133" spans="1:11" ht="15.75" customHeight="1">
      <c r="A133" s="383" t="s">
        <v>6736</v>
      </c>
      <c r="B133" s="788" t="s">
        <v>6737</v>
      </c>
      <c r="C133" s="110"/>
      <c r="D133" s="110"/>
      <c r="E133" s="271" t="e">
        <f t="shared" si="7"/>
        <v>#DIV/0!</v>
      </c>
      <c r="F133" s="185"/>
      <c r="G133" s="185"/>
      <c r="H133" s="271" t="e">
        <f t="shared" si="8"/>
        <v>#DIV/0!</v>
      </c>
      <c r="I133" s="173">
        <f t="shared" si="19"/>
        <v>0</v>
      </c>
      <c r="J133" s="173">
        <f t="shared" si="19"/>
        <v>0</v>
      </c>
      <c r="K133" s="273" t="e">
        <f t="shared" si="18"/>
        <v>#DIV/0!</v>
      </c>
    </row>
    <row r="134" spans="1:11" ht="18" customHeight="1">
      <c r="A134" s="383" t="s">
        <v>5024</v>
      </c>
      <c r="B134" s="788" t="s">
        <v>5056</v>
      </c>
      <c r="C134" s="110"/>
      <c r="D134" s="110"/>
      <c r="E134" s="271" t="e">
        <f t="shared" si="7"/>
        <v>#DIV/0!</v>
      </c>
      <c r="F134" s="185"/>
      <c r="G134" s="185"/>
      <c r="H134" s="271" t="e">
        <f t="shared" si="8"/>
        <v>#DIV/0!</v>
      </c>
      <c r="I134" s="173">
        <f t="shared" si="19"/>
        <v>0</v>
      </c>
      <c r="J134" s="173">
        <f t="shared" si="19"/>
        <v>0</v>
      </c>
      <c r="K134" s="273" t="e">
        <f t="shared" si="18"/>
        <v>#DIV/0!</v>
      </c>
    </row>
    <row r="135" spans="1:11" ht="16.5" customHeight="1">
      <c r="A135" s="991" t="s">
        <v>4016</v>
      </c>
      <c r="B135" s="993"/>
      <c r="C135" s="480">
        <f>SUM(C115:C134)</f>
        <v>0</v>
      </c>
      <c r="D135" s="480">
        <f>SUM(D115:D134)</f>
        <v>0</v>
      </c>
      <c r="E135" s="273" t="e">
        <f t="shared" si="7"/>
        <v>#DIV/0!</v>
      </c>
      <c r="F135" s="480">
        <f>SUM(F115:F134)</f>
        <v>0</v>
      </c>
      <c r="G135" s="480">
        <f>SUM(G115:G134)</f>
        <v>0</v>
      </c>
      <c r="H135" s="273" t="e">
        <f t="shared" si="8"/>
        <v>#DIV/0!</v>
      </c>
      <c r="I135" s="173">
        <f t="shared" si="19"/>
        <v>0</v>
      </c>
      <c r="J135" s="173">
        <f t="shared" si="19"/>
        <v>0</v>
      </c>
      <c r="K135" s="273" t="e">
        <f t="shared" si="18"/>
        <v>#DIV/0!</v>
      </c>
    </row>
    <row r="136" spans="1:11" ht="17.25" customHeight="1">
      <c r="A136" s="276" t="s">
        <v>4017</v>
      </c>
      <c r="B136" s="994"/>
      <c r="C136" s="288">
        <f>SUM(C113+C135)</f>
        <v>11703</v>
      </c>
      <c r="D136" s="288">
        <f>SUM(D113+D135)</f>
        <v>6702</v>
      </c>
      <c r="E136" s="273">
        <f t="shared" si="7"/>
        <v>57.267367341707256</v>
      </c>
      <c r="F136" s="288">
        <f>SUM(F113+F135)</f>
        <v>122601</v>
      </c>
      <c r="G136" s="288">
        <f>SUM(G113+G135)</f>
        <v>59493</v>
      </c>
      <c r="H136" s="273">
        <f t="shared" si="8"/>
        <v>48.525705336824331</v>
      </c>
      <c r="I136" s="173">
        <f t="shared" si="19"/>
        <v>134304</v>
      </c>
      <c r="J136" s="173">
        <f t="shared" si="19"/>
        <v>66195</v>
      </c>
      <c r="K136" s="273">
        <f t="shared" si="18"/>
        <v>49.287437455325232</v>
      </c>
    </row>
    <row r="137" spans="1:11" ht="18.75" customHeight="1">
      <c r="A137" s="1448" t="s">
        <v>4018</v>
      </c>
      <c r="B137" s="1448"/>
      <c r="C137" s="1448"/>
      <c r="D137" s="1448"/>
      <c r="E137" s="1448"/>
      <c r="F137" s="1448"/>
      <c r="G137" s="1448"/>
      <c r="H137" s="1448"/>
      <c r="I137" s="1448"/>
      <c r="J137" s="1448"/>
    </row>
    <row r="138" spans="1:11" ht="28.5" customHeight="1">
      <c r="A138" s="1448" t="s">
        <v>4067</v>
      </c>
      <c r="B138" s="1448"/>
      <c r="C138" s="1448"/>
      <c r="D138" s="1448"/>
      <c r="E138" s="1448"/>
      <c r="F138" s="1448"/>
      <c r="G138" s="1448"/>
      <c r="H138" s="1448"/>
      <c r="I138" s="1448"/>
      <c r="J138" s="1448"/>
    </row>
    <row r="139" spans="1:11" ht="15">
      <c r="A139" s="6"/>
      <c r="B139" s="392"/>
      <c r="C139" s="392"/>
      <c r="D139" s="392"/>
      <c r="E139" s="392"/>
      <c r="F139" s="20"/>
      <c r="G139" s="20"/>
      <c r="H139" s="20"/>
      <c r="I139" s="17"/>
      <c r="J139" s="20"/>
    </row>
  </sheetData>
  <mergeCells count="9">
    <mergeCell ref="I7:K7"/>
    <mergeCell ref="C2:D2"/>
    <mergeCell ref="A137:J137"/>
    <mergeCell ref="A138:J138"/>
    <mergeCell ref="A7:A8"/>
    <mergeCell ref="B7:B8"/>
    <mergeCell ref="A113:B113"/>
    <mergeCell ref="C7:E7"/>
    <mergeCell ref="F7:H7"/>
  </mergeCells>
  <phoneticPr fontId="44" type="noConversion"/>
  <pageMargins left="0.75" right="0.75" top="1" bottom="1" header="0.5" footer="0.5"/>
  <pageSetup paperSize="9" scale="63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7"/>
  <sheetViews>
    <sheetView topLeftCell="A25" workbookViewId="0">
      <selection activeCell="N32" sqref="N32"/>
    </sheetView>
  </sheetViews>
  <sheetFormatPr defaultRowHeight="12.75"/>
  <cols>
    <col min="1" max="1" width="12.7109375" style="11" customWidth="1"/>
    <col min="2" max="2" width="53.42578125" style="11" customWidth="1"/>
    <col min="3" max="4" width="8.7109375" style="11" customWidth="1"/>
    <col min="5" max="5" width="9.42578125" style="11" customWidth="1"/>
    <col min="6" max="8" width="9.140625" style="11"/>
    <col min="9" max="9" width="7.7109375" style="11" customWidth="1"/>
    <col min="10" max="10" width="8.5703125" style="11" customWidth="1"/>
    <col min="11" max="16384" width="9.140625" style="11"/>
  </cols>
  <sheetData>
    <row r="1" spans="1:11" ht="15.75">
      <c r="A1" s="114"/>
      <c r="B1" s="115" t="s">
        <v>1242</v>
      </c>
      <c r="C1" s="791" t="s">
        <v>4093</v>
      </c>
      <c r="D1" s="793"/>
      <c r="E1" s="793"/>
      <c r="F1" s="793"/>
      <c r="G1" s="794"/>
      <c r="H1" s="794"/>
      <c r="I1" s="795"/>
      <c r="J1" s="796"/>
      <c r="K1"/>
    </row>
    <row r="2" spans="1:11" ht="14.25">
      <c r="A2" s="114"/>
      <c r="B2" s="115" t="s">
        <v>1244</v>
      </c>
      <c r="C2" s="1483">
        <v>6113079</v>
      </c>
      <c r="D2" s="1484"/>
      <c r="E2" s="973"/>
      <c r="F2" s="794"/>
      <c r="G2" s="794"/>
      <c r="H2" s="794"/>
      <c r="I2" s="795"/>
      <c r="J2" s="796"/>
      <c r="K2"/>
    </row>
    <row r="3" spans="1:11">
      <c r="A3" s="114"/>
      <c r="B3" s="115"/>
      <c r="C3" s="69" t="s">
        <v>7097</v>
      </c>
      <c r="D3" s="794"/>
      <c r="E3" s="794"/>
      <c r="F3" s="794"/>
      <c r="G3" s="794"/>
      <c r="H3" s="794"/>
      <c r="I3" s="795"/>
      <c r="J3" s="796"/>
      <c r="K3"/>
    </row>
    <row r="4" spans="1:11" ht="14.25">
      <c r="A4" s="114"/>
      <c r="B4" s="115" t="s">
        <v>1246</v>
      </c>
      <c r="C4" s="4" t="s">
        <v>1232</v>
      </c>
      <c r="D4" s="3"/>
      <c r="E4" s="3"/>
      <c r="F4" s="3"/>
      <c r="G4" s="3"/>
      <c r="H4" s="3"/>
      <c r="I4" s="797"/>
      <c r="J4" s="796"/>
      <c r="K4"/>
    </row>
    <row r="5" spans="1:11" ht="15.75">
      <c r="A5" s="114"/>
      <c r="B5" s="115" t="s">
        <v>4094</v>
      </c>
      <c r="C5" s="798" t="s">
        <v>83</v>
      </c>
      <c r="D5" s="799"/>
      <c r="E5" s="799"/>
      <c r="F5" s="799"/>
      <c r="G5" s="3"/>
      <c r="H5" s="3"/>
      <c r="I5" s="797"/>
      <c r="J5" s="796"/>
      <c r="K5"/>
    </row>
    <row r="6" spans="1:11" ht="15.75">
      <c r="A6" s="315"/>
      <c r="B6" s="315"/>
      <c r="C6" s="800"/>
      <c r="D6" s="800"/>
      <c r="E6" s="800"/>
      <c r="F6" s="800"/>
      <c r="G6" s="800"/>
      <c r="H6" s="800"/>
      <c r="I6" s="801"/>
      <c r="J6" s="801"/>
      <c r="K6"/>
    </row>
    <row r="7" spans="1:11" ht="16.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36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36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69"/>
    </row>
    <row r="10" spans="1:11" ht="12.75" customHeight="1">
      <c r="A10" s="49"/>
      <c r="B10" s="50"/>
      <c r="C10" s="290"/>
      <c r="D10" s="290"/>
      <c r="E10" s="290"/>
      <c r="F10" s="290"/>
      <c r="G10" s="290"/>
      <c r="H10" s="290"/>
      <c r="I10" s="173"/>
      <c r="J10" s="299"/>
      <c r="K10" s="282"/>
    </row>
    <row r="11" spans="1:11" ht="15" customHeight="1">
      <c r="A11" s="49"/>
      <c r="B11" s="50"/>
      <c r="C11" s="290"/>
      <c r="D11" s="290"/>
      <c r="E11" s="290"/>
      <c r="F11" s="290"/>
      <c r="G11" s="290"/>
      <c r="H11" s="290"/>
      <c r="I11" s="173"/>
      <c r="J11" s="299"/>
      <c r="K11" s="282"/>
    </row>
    <row r="12" spans="1:11" ht="27.75" customHeight="1">
      <c r="A12" s="49"/>
      <c r="B12" s="396" t="s">
        <v>4477</v>
      </c>
      <c r="C12" s="290"/>
      <c r="D12" s="290"/>
      <c r="E12" s="290"/>
      <c r="F12" s="290"/>
      <c r="G12" s="290"/>
      <c r="H12" s="290"/>
      <c r="I12" s="173"/>
      <c r="J12" s="299"/>
      <c r="K12" s="282"/>
    </row>
    <row r="13" spans="1:11">
      <c r="A13" s="52" t="s">
        <v>2707</v>
      </c>
      <c r="B13" s="11" t="s">
        <v>4075</v>
      </c>
      <c r="C13" s="272"/>
      <c r="D13" s="272"/>
      <c r="E13" s="271" t="e">
        <f>SUM(D13/C13*100)</f>
        <v>#DIV/0!</v>
      </c>
      <c r="F13" s="272">
        <v>1105</v>
      </c>
      <c r="G13" s="272">
        <v>559</v>
      </c>
      <c r="H13" s="271">
        <f>SUM(G13/F13*100)</f>
        <v>50.588235294117645</v>
      </c>
      <c r="I13" s="173">
        <f t="shared" ref="I13" si="0">C13+F13</f>
        <v>1105</v>
      </c>
      <c r="J13" s="299">
        <f t="shared" ref="J13" si="1">D13+G13</f>
        <v>559</v>
      </c>
      <c r="K13" s="273">
        <f>SUM(J13/I13*100)</f>
        <v>50.588235294117645</v>
      </c>
    </row>
    <row r="14" spans="1:11">
      <c r="A14" s="49" t="s">
        <v>4066</v>
      </c>
      <c r="B14" s="50" t="s">
        <v>4077</v>
      </c>
      <c r="C14" s="270">
        <v>9</v>
      </c>
      <c r="D14" s="270"/>
      <c r="E14" s="271">
        <f t="shared" ref="E14:E44" si="2">SUM(D14/C14*100)</f>
        <v>0</v>
      </c>
      <c r="F14" s="272"/>
      <c r="G14" s="272"/>
      <c r="H14" s="271" t="e">
        <f t="shared" ref="H14:H29" si="3">SUM(G14/F14*100)</f>
        <v>#DIV/0!</v>
      </c>
      <c r="I14" s="1170">
        <f t="shared" ref="I14:I29" si="4">C14+F14</f>
        <v>9</v>
      </c>
      <c r="J14" s="299">
        <f t="shared" ref="J14:J29" si="5">D14+G14</f>
        <v>0</v>
      </c>
      <c r="K14" s="273">
        <f t="shared" ref="K14:K29" si="6">SUM(J14/I14*100)</f>
        <v>0</v>
      </c>
    </row>
    <row r="15" spans="1:11" ht="25.5">
      <c r="A15" s="49" t="s">
        <v>2718</v>
      </c>
      <c r="B15" s="50" t="s">
        <v>992</v>
      </c>
      <c r="C15" s="270">
        <v>9</v>
      </c>
      <c r="D15" s="270"/>
      <c r="E15" s="271">
        <f t="shared" si="2"/>
        <v>0</v>
      </c>
      <c r="F15" s="272">
        <v>1</v>
      </c>
      <c r="G15" s="272"/>
      <c r="H15" s="271">
        <f t="shared" si="3"/>
        <v>0</v>
      </c>
      <c r="I15" s="1170">
        <f t="shared" si="4"/>
        <v>10</v>
      </c>
      <c r="J15" s="299">
        <f t="shared" si="5"/>
        <v>0</v>
      </c>
      <c r="K15" s="273">
        <f t="shared" si="6"/>
        <v>0</v>
      </c>
    </row>
    <row r="16" spans="1:11" ht="25.5">
      <c r="A16" s="49" t="s">
        <v>1020</v>
      </c>
      <c r="B16" s="50" t="s">
        <v>1021</v>
      </c>
      <c r="C16" s="270"/>
      <c r="D16" s="270"/>
      <c r="E16" s="271" t="e">
        <f t="shared" si="2"/>
        <v>#DIV/0!</v>
      </c>
      <c r="F16" s="272">
        <v>1556</v>
      </c>
      <c r="G16" s="272">
        <v>543</v>
      </c>
      <c r="H16" s="271">
        <f t="shared" si="3"/>
        <v>34.897172236503856</v>
      </c>
      <c r="I16" s="1170">
        <f t="shared" si="4"/>
        <v>1556</v>
      </c>
      <c r="J16" s="299">
        <f t="shared" si="5"/>
        <v>543</v>
      </c>
      <c r="K16" s="273">
        <f t="shared" si="6"/>
        <v>34.897172236503856</v>
      </c>
    </row>
    <row r="17" spans="1:11">
      <c r="A17" s="49" t="s">
        <v>4441</v>
      </c>
      <c r="B17" s="50" t="s">
        <v>4442</v>
      </c>
      <c r="C17" s="270">
        <v>16</v>
      </c>
      <c r="D17" s="270">
        <v>3</v>
      </c>
      <c r="E17" s="271">
        <f t="shared" si="2"/>
        <v>18.75</v>
      </c>
      <c r="F17" s="272">
        <v>766</v>
      </c>
      <c r="G17" s="272">
        <v>459</v>
      </c>
      <c r="H17" s="271">
        <f t="shared" si="3"/>
        <v>59.921671018276768</v>
      </c>
      <c r="I17" s="1170">
        <f t="shared" si="4"/>
        <v>782</v>
      </c>
      <c r="J17" s="299">
        <f t="shared" si="5"/>
        <v>462</v>
      </c>
      <c r="K17" s="273">
        <f t="shared" si="6"/>
        <v>59.079283887468023</v>
      </c>
    </row>
    <row r="18" spans="1:11" ht="25.5">
      <c r="A18" s="49" t="s">
        <v>2720</v>
      </c>
      <c r="B18" s="50" t="s">
        <v>2721</v>
      </c>
      <c r="C18" s="270">
        <v>22</v>
      </c>
      <c r="D18" s="270">
        <v>2</v>
      </c>
      <c r="E18" s="271">
        <f t="shared" si="2"/>
        <v>9.0909090909090917</v>
      </c>
      <c r="F18" s="272">
        <v>116</v>
      </c>
      <c r="G18" s="272">
        <v>64</v>
      </c>
      <c r="H18" s="271">
        <f t="shared" si="3"/>
        <v>55.172413793103445</v>
      </c>
      <c r="I18" s="1170">
        <f t="shared" si="4"/>
        <v>138</v>
      </c>
      <c r="J18" s="299">
        <f t="shared" si="5"/>
        <v>66</v>
      </c>
      <c r="K18" s="273">
        <f t="shared" si="6"/>
        <v>47.826086956521742</v>
      </c>
    </row>
    <row r="19" spans="1:11">
      <c r="A19" s="49" t="s">
        <v>2722</v>
      </c>
      <c r="B19" s="50" t="s">
        <v>2723</v>
      </c>
      <c r="C19" s="270">
        <v>17</v>
      </c>
      <c r="D19" s="270">
        <v>7</v>
      </c>
      <c r="E19" s="271">
        <f t="shared" si="2"/>
        <v>41.17647058823529</v>
      </c>
      <c r="F19" s="272">
        <v>1006</v>
      </c>
      <c r="G19" s="272">
        <v>515</v>
      </c>
      <c r="H19" s="271">
        <f t="shared" si="3"/>
        <v>51.192842942345926</v>
      </c>
      <c r="I19" s="1170">
        <f t="shared" si="4"/>
        <v>1023</v>
      </c>
      <c r="J19" s="299">
        <f t="shared" si="5"/>
        <v>522</v>
      </c>
      <c r="K19" s="273">
        <f t="shared" si="6"/>
        <v>51.02639296187683</v>
      </c>
    </row>
    <row r="20" spans="1:11" ht="25.5">
      <c r="A20" s="49" t="s">
        <v>2724</v>
      </c>
      <c r="B20" s="50" t="s">
        <v>2725</v>
      </c>
      <c r="C20" s="270">
        <v>19</v>
      </c>
      <c r="D20" s="270">
        <v>7</v>
      </c>
      <c r="E20" s="271">
        <f t="shared" si="2"/>
        <v>36.84210526315789</v>
      </c>
      <c r="F20" s="272">
        <v>897</v>
      </c>
      <c r="G20" s="272">
        <v>441</v>
      </c>
      <c r="H20" s="271">
        <f t="shared" si="3"/>
        <v>49.163879598662206</v>
      </c>
      <c r="I20" s="1170">
        <f t="shared" si="4"/>
        <v>916</v>
      </c>
      <c r="J20" s="299">
        <f t="shared" si="5"/>
        <v>448</v>
      </c>
      <c r="K20" s="273">
        <f t="shared" si="6"/>
        <v>48.908296943231441</v>
      </c>
    </row>
    <row r="21" spans="1:11" ht="25.5">
      <c r="A21" s="274" t="s">
        <v>1002</v>
      </c>
      <c r="B21" s="50" t="s">
        <v>1022</v>
      </c>
      <c r="C21" s="270"/>
      <c r="D21" s="270"/>
      <c r="E21" s="271" t="e">
        <f t="shared" si="2"/>
        <v>#DIV/0!</v>
      </c>
      <c r="F21" s="272">
        <v>69</v>
      </c>
      <c r="G21" s="272">
        <v>22</v>
      </c>
      <c r="H21" s="271">
        <f t="shared" si="3"/>
        <v>31.884057971014489</v>
      </c>
      <c r="I21" s="1170">
        <f t="shared" si="4"/>
        <v>69</v>
      </c>
      <c r="J21" s="299">
        <f t="shared" si="5"/>
        <v>22</v>
      </c>
      <c r="K21" s="273">
        <f t="shared" si="6"/>
        <v>31.884057971014489</v>
      </c>
    </row>
    <row r="22" spans="1:11">
      <c r="A22" s="49" t="s">
        <v>1023</v>
      </c>
      <c r="B22" s="50" t="s">
        <v>1024</v>
      </c>
      <c r="C22" s="270"/>
      <c r="D22" s="270"/>
      <c r="E22" s="271" t="e">
        <f t="shared" si="2"/>
        <v>#DIV/0!</v>
      </c>
      <c r="F22" s="272">
        <v>112</v>
      </c>
      <c r="G22" s="272">
        <v>54</v>
      </c>
      <c r="H22" s="271">
        <f t="shared" si="3"/>
        <v>48.214285714285715</v>
      </c>
      <c r="I22" s="1170">
        <f t="shared" si="4"/>
        <v>112</v>
      </c>
      <c r="J22" s="299">
        <f t="shared" si="5"/>
        <v>54</v>
      </c>
      <c r="K22" s="273">
        <f t="shared" si="6"/>
        <v>48.214285714285715</v>
      </c>
    </row>
    <row r="23" spans="1:11" ht="25.5">
      <c r="A23" s="49" t="s">
        <v>4552</v>
      </c>
      <c r="B23" s="50" t="s">
        <v>1025</v>
      </c>
      <c r="C23" s="270"/>
      <c r="D23" s="270"/>
      <c r="E23" s="271" t="e">
        <f t="shared" si="2"/>
        <v>#DIV/0!</v>
      </c>
      <c r="F23" s="272">
        <v>130</v>
      </c>
      <c r="G23" s="272">
        <v>88</v>
      </c>
      <c r="H23" s="271">
        <f t="shared" si="3"/>
        <v>67.692307692307693</v>
      </c>
      <c r="I23" s="1170">
        <f t="shared" si="4"/>
        <v>130</v>
      </c>
      <c r="J23" s="299">
        <f t="shared" si="5"/>
        <v>88</v>
      </c>
      <c r="K23" s="273">
        <f t="shared" si="6"/>
        <v>67.692307692307693</v>
      </c>
    </row>
    <row r="24" spans="1:11" ht="15">
      <c r="A24" s="383">
        <v>1111</v>
      </c>
      <c r="B24" s="377" t="s">
        <v>2729</v>
      </c>
      <c r="C24" s="270">
        <v>35</v>
      </c>
      <c r="D24" s="270">
        <v>8</v>
      </c>
      <c r="E24" s="271">
        <f t="shared" si="2"/>
        <v>22.857142857142858</v>
      </c>
      <c r="F24" s="185">
        <v>1001</v>
      </c>
      <c r="G24" s="185">
        <v>512</v>
      </c>
      <c r="H24" s="271">
        <f t="shared" si="3"/>
        <v>51.148851148851151</v>
      </c>
      <c r="I24" s="1170">
        <f t="shared" si="4"/>
        <v>1036</v>
      </c>
      <c r="J24" s="299">
        <f t="shared" si="5"/>
        <v>520</v>
      </c>
      <c r="K24" s="273">
        <f t="shared" si="6"/>
        <v>50.19305019305019</v>
      </c>
    </row>
    <row r="25" spans="1:11" ht="25.5">
      <c r="A25" s="383" t="s">
        <v>2464</v>
      </c>
      <c r="B25" s="375" t="s">
        <v>4666</v>
      </c>
      <c r="C25" s="110"/>
      <c r="D25" s="110"/>
      <c r="E25" s="271" t="e">
        <f t="shared" si="2"/>
        <v>#DIV/0!</v>
      </c>
      <c r="F25" s="185">
        <v>234</v>
      </c>
      <c r="G25" s="185">
        <v>128</v>
      </c>
      <c r="H25" s="271">
        <f t="shared" si="3"/>
        <v>54.700854700854705</v>
      </c>
      <c r="I25" s="1170">
        <f t="shared" si="4"/>
        <v>234</v>
      </c>
      <c r="J25" s="299">
        <f t="shared" si="5"/>
        <v>128</v>
      </c>
      <c r="K25" s="273">
        <f t="shared" si="6"/>
        <v>54.700854700854705</v>
      </c>
    </row>
    <row r="26" spans="1:11" ht="25.5">
      <c r="A26" s="383" t="s">
        <v>4667</v>
      </c>
      <c r="B26" s="375" t="s">
        <v>4668</v>
      </c>
      <c r="C26" s="110"/>
      <c r="D26" s="110"/>
      <c r="E26" s="271" t="e">
        <f t="shared" si="2"/>
        <v>#DIV/0!</v>
      </c>
      <c r="F26" s="185">
        <v>104</v>
      </c>
      <c r="G26" s="185">
        <v>26</v>
      </c>
      <c r="H26" s="271">
        <f t="shared" si="3"/>
        <v>25</v>
      </c>
      <c r="I26" s="1170">
        <f t="shared" si="4"/>
        <v>104</v>
      </c>
      <c r="J26" s="299">
        <f t="shared" si="5"/>
        <v>26</v>
      </c>
      <c r="K26" s="273">
        <f t="shared" si="6"/>
        <v>25</v>
      </c>
    </row>
    <row r="27" spans="1:11" ht="15">
      <c r="A27" s="383" t="s">
        <v>2433</v>
      </c>
      <c r="B27" s="375" t="s">
        <v>5025</v>
      </c>
      <c r="C27" s="110">
        <v>69</v>
      </c>
      <c r="D27" s="110">
        <v>51</v>
      </c>
      <c r="E27" s="271">
        <f t="shared" si="2"/>
        <v>73.91304347826086</v>
      </c>
      <c r="F27" s="185"/>
      <c r="G27" s="185"/>
      <c r="H27" s="271" t="e">
        <f t="shared" si="3"/>
        <v>#DIV/0!</v>
      </c>
      <c r="I27" s="1170">
        <f t="shared" si="4"/>
        <v>69</v>
      </c>
      <c r="J27" s="299">
        <f t="shared" si="5"/>
        <v>51</v>
      </c>
      <c r="K27" s="273">
        <f t="shared" si="6"/>
        <v>73.91304347826086</v>
      </c>
    </row>
    <row r="28" spans="1:11" ht="15">
      <c r="A28" s="383"/>
      <c r="B28" s="375"/>
      <c r="C28" s="110"/>
      <c r="D28" s="110"/>
      <c r="E28" s="271" t="e">
        <f t="shared" si="2"/>
        <v>#DIV/0!</v>
      </c>
      <c r="F28" s="185"/>
      <c r="G28" s="185"/>
      <c r="H28" s="271" t="e">
        <f t="shared" si="3"/>
        <v>#DIV/0!</v>
      </c>
      <c r="I28" s="1170">
        <f t="shared" si="4"/>
        <v>0</v>
      </c>
      <c r="J28" s="299">
        <f t="shared" si="5"/>
        <v>0</v>
      </c>
      <c r="K28" s="273" t="e">
        <f t="shared" si="6"/>
        <v>#DIV/0!</v>
      </c>
    </row>
    <row r="29" spans="1:11" ht="20.25" customHeight="1">
      <c r="A29" s="1493" t="s">
        <v>2783</v>
      </c>
      <c r="B29" s="1494"/>
      <c r="C29" s="990">
        <f>SUM(C13:C28)</f>
        <v>196</v>
      </c>
      <c r="D29" s="990">
        <f>SUM(D13:D28)</f>
        <v>78</v>
      </c>
      <c r="E29" s="273">
        <f t="shared" si="2"/>
        <v>39.795918367346935</v>
      </c>
      <c r="F29" s="990">
        <f>SUM(F13:F28)</f>
        <v>7097</v>
      </c>
      <c r="G29" s="990">
        <f>SUM(G13:G28)</f>
        <v>3411</v>
      </c>
      <c r="H29" s="273">
        <f t="shared" si="3"/>
        <v>48.062561645765818</v>
      </c>
      <c r="I29" s="1170">
        <f t="shared" si="4"/>
        <v>7293</v>
      </c>
      <c r="J29" s="299">
        <f t="shared" si="5"/>
        <v>3489</v>
      </c>
      <c r="K29" s="273">
        <f t="shared" si="6"/>
        <v>47.840394899218431</v>
      </c>
    </row>
    <row r="30" spans="1:11" ht="15">
      <c r="A30" s="384" t="s">
        <v>3992</v>
      </c>
      <c r="B30" s="385"/>
      <c r="C30" s="1497"/>
      <c r="D30" s="1497"/>
      <c r="E30" s="1497"/>
      <c r="F30" s="1497"/>
      <c r="G30" s="1497"/>
      <c r="H30" s="1497"/>
      <c r="I30" s="1497"/>
      <c r="J30" s="1497"/>
      <c r="K30" s="282"/>
    </row>
    <row r="31" spans="1:11" ht="15">
      <c r="A31" s="383" t="s">
        <v>3993</v>
      </c>
      <c r="B31" s="284" t="s">
        <v>3994</v>
      </c>
      <c r="C31" s="433"/>
      <c r="D31" s="433"/>
      <c r="E31" s="271" t="e">
        <f t="shared" si="2"/>
        <v>#DIV/0!</v>
      </c>
      <c r="F31" s="434"/>
      <c r="G31" s="434"/>
      <c r="H31" s="271" t="e">
        <f t="shared" ref="H31:H44" si="7">SUM(G31/F31*100)</f>
        <v>#DIV/0!</v>
      </c>
      <c r="I31" s="424">
        <f t="shared" ref="I31:I43" si="8">C31+F31</f>
        <v>0</v>
      </c>
      <c r="J31" s="989">
        <f t="shared" ref="J31:J43" si="9">D31+G31</f>
        <v>0</v>
      </c>
      <c r="K31" s="273" t="e">
        <f t="shared" ref="K31:K44" si="10">SUM(J31/I31*100)</f>
        <v>#DIV/0!</v>
      </c>
    </row>
    <row r="32" spans="1:11" ht="15">
      <c r="A32" s="383" t="s">
        <v>3995</v>
      </c>
      <c r="B32" s="284" t="s">
        <v>3996</v>
      </c>
      <c r="C32" s="112"/>
      <c r="D32" s="112"/>
      <c r="E32" s="271" t="e">
        <f t="shared" si="2"/>
        <v>#DIV/0!</v>
      </c>
      <c r="F32" s="195"/>
      <c r="G32" s="195"/>
      <c r="H32" s="271" t="e">
        <f t="shared" si="7"/>
        <v>#DIV/0!</v>
      </c>
      <c r="I32" s="173">
        <f t="shared" si="8"/>
        <v>0</v>
      </c>
      <c r="J32" s="299">
        <f t="shared" si="9"/>
        <v>0</v>
      </c>
      <c r="K32" s="273" t="e">
        <f t="shared" si="10"/>
        <v>#DIV/0!</v>
      </c>
    </row>
    <row r="33" spans="1:11" ht="15">
      <c r="A33" s="383" t="s">
        <v>3997</v>
      </c>
      <c r="B33" s="284" t="s">
        <v>3998</v>
      </c>
      <c r="C33" s="112"/>
      <c r="D33" s="112"/>
      <c r="E33" s="271" t="e">
        <f t="shared" si="2"/>
        <v>#DIV/0!</v>
      </c>
      <c r="F33" s="195"/>
      <c r="G33" s="195"/>
      <c r="H33" s="271" t="e">
        <f t="shared" si="7"/>
        <v>#DIV/0!</v>
      </c>
      <c r="I33" s="173">
        <f t="shared" si="8"/>
        <v>0</v>
      </c>
      <c r="J33" s="299">
        <f t="shared" si="9"/>
        <v>0</v>
      </c>
      <c r="K33" s="273" t="e">
        <f t="shared" si="10"/>
        <v>#DIV/0!</v>
      </c>
    </row>
    <row r="34" spans="1:11" ht="16.5" customHeight="1">
      <c r="A34" s="383" t="s">
        <v>4494</v>
      </c>
      <c r="B34" s="284" t="s">
        <v>3999</v>
      </c>
      <c r="C34" s="112"/>
      <c r="D34" s="112"/>
      <c r="E34" s="271" t="e">
        <f t="shared" si="2"/>
        <v>#DIV/0!</v>
      </c>
      <c r="F34" s="195"/>
      <c r="G34" s="195"/>
      <c r="H34" s="271" t="e">
        <f t="shared" si="7"/>
        <v>#DIV/0!</v>
      </c>
      <c r="I34" s="173">
        <f t="shared" si="8"/>
        <v>0</v>
      </c>
      <c r="J34" s="299">
        <f t="shared" si="9"/>
        <v>0</v>
      </c>
      <c r="K34" s="273" t="e">
        <f t="shared" si="10"/>
        <v>#DIV/0!</v>
      </c>
    </row>
    <row r="35" spans="1:11" ht="15">
      <c r="A35" s="383" t="s">
        <v>4000</v>
      </c>
      <c r="B35" s="284" t="s">
        <v>4001</v>
      </c>
      <c r="C35" s="112"/>
      <c r="D35" s="112"/>
      <c r="E35" s="271" t="e">
        <f t="shared" si="2"/>
        <v>#DIV/0!</v>
      </c>
      <c r="F35" s="195"/>
      <c r="G35" s="195"/>
      <c r="H35" s="271" t="e">
        <f t="shared" si="7"/>
        <v>#DIV/0!</v>
      </c>
      <c r="I35" s="173">
        <f t="shared" si="8"/>
        <v>0</v>
      </c>
      <c r="J35" s="299">
        <f t="shared" si="9"/>
        <v>0</v>
      </c>
      <c r="K35" s="273" t="e">
        <f t="shared" si="10"/>
        <v>#DIV/0!</v>
      </c>
    </row>
    <row r="36" spans="1:11" ht="12.75" customHeight="1">
      <c r="A36" s="383" t="s">
        <v>4002</v>
      </c>
      <c r="B36" s="284" t="s">
        <v>4003</v>
      </c>
      <c r="C36" s="112"/>
      <c r="D36" s="112"/>
      <c r="E36" s="271" t="e">
        <f t="shared" si="2"/>
        <v>#DIV/0!</v>
      </c>
      <c r="F36" s="195"/>
      <c r="G36" s="195"/>
      <c r="H36" s="271" t="e">
        <f t="shared" si="7"/>
        <v>#DIV/0!</v>
      </c>
      <c r="I36" s="173">
        <f t="shared" si="8"/>
        <v>0</v>
      </c>
      <c r="J36" s="299">
        <f t="shared" si="9"/>
        <v>0</v>
      </c>
      <c r="K36" s="273" t="e">
        <f t="shared" si="10"/>
        <v>#DIV/0!</v>
      </c>
    </row>
    <row r="37" spans="1:11" ht="13.5" customHeight="1">
      <c r="A37" s="383" t="s">
        <v>4004</v>
      </c>
      <c r="B37" s="284" t="s">
        <v>4005</v>
      </c>
      <c r="C37" s="112"/>
      <c r="D37" s="112"/>
      <c r="E37" s="271" t="e">
        <f t="shared" si="2"/>
        <v>#DIV/0!</v>
      </c>
      <c r="F37" s="195"/>
      <c r="G37" s="195"/>
      <c r="H37" s="271" t="e">
        <f t="shared" si="7"/>
        <v>#DIV/0!</v>
      </c>
      <c r="I37" s="173">
        <f t="shared" si="8"/>
        <v>0</v>
      </c>
      <c r="J37" s="299">
        <f t="shared" si="9"/>
        <v>0</v>
      </c>
      <c r="K37" s="273" t="e">
        <f t="shared" si="10"/>
        <v>#DIV/0!</v>
      </c>
    </row>
    <row r="38" spans="1:11" ht="17.25" customHeight="1">
      <c r="A38" s="383" t="s">
        <v>4006</v>
      </c>
      <c r="B38" s="284" t="s">
        <v>4007</v>
      </c>
      <c r="C38" s="112"/>
      <c r="D38" s="112"/>
      <c r="E38" s="271" t="e">
        <f t="shared" si="2"/>
        <v>#DIV/0!</v>
      </c>
      <c r="F38" s="195"/>
      <c r="G38" s="195"/>
      <c r="H38" s="271" t="e">
        <f t="shared" si="7"/>
        <v>#DIV/0!</v>
      </c>
      <c r="I38" s="173">
        <f t="shared" si="8"/>
        <v>0</v>
      </c>
      <c r="J38" s="299">
        <f t="shared" si="9"/>
        <v>0</v>
      </c>
      <c r="K38" s="273" t="e">
        <f t="shared" si="10"/>
        <v>#DIV/0!</v>
      </c>
    </row>
    <row r="39" spans="1:11" ht="15">
      <c r="A39" s="383" t="s">
        <v>4008</v>
      </c>
      <c r="B39" s="284" t="s">
        <v>4009</v>
      </c>
      <c r="C39" s="112"/>
      <c r="D39" s="112"/>
      <c r="E39" s="271" t="e">
        <f t="shared" si="2"/>
        <v>#DIV/0!</v>
      </c>
      <c r="F39" s="195"/>
      <c r="G39" s="195"/>
      <c r="H39" s="271" t="e">
        <f t="shared" si="7"/>
        <v>#DIV/0!</v>
      </c>
      <c r="I39" s="173">
        <f t="shared" si="8"/>
        <v>0</v>
      </c>
      <c r="J39" s="299">
        <f t="shared" si="9"/>
        <v>0</v>
      </c>
      <c r="K39" s="273" t="e">
        <f t="shared" si="10"/>
        <v>#DIV/0!</v>
      </c>
    </row>
    <row r="40" spans="1:11" ht="13.5" customHeight="1">
      <c r="A40" s="383" t="s">
        <v>4010</v>
      </c>
      <c r="B40" s="284" t="s">
        <v>4011</v>
      </c>
      <c r="C40" s="112"/>
      <c r="D40" s="112"/>
      <c r="E40" s="271" t="e">
        <f t="shared" si="2"/>
        <v>#DIV/0!</v>
      </c>
      <c r="F40" s="195"/>
      <c r="G40" s="195"/>
      <c r="H40" s="271" t="e">
        <f t="shared" si="7"/>
        <v>#DIV/0!</v>
      </c>
      <c r="I40" s="173">
        <f t="shared" si="8"/>
        <v>0</v>
      </c>
      <c r="J40" s="299">
        <f t="shared" si="9"/>
        <v>0</v>
      </c>
      <c r="K40" s="273" t="e">
        <f t="shared" si="10"/>
        <v>#DIV/0!</v>
      </c>
    </row>
    <row r="41" spans="1:11" ht="15" customHeight="1">
      <c r="A41" s="383" t="s">
        <v>4012</v>
      </c>
      <c r="B41" s="284" t="s">
        <v>4013</v>
      </c>
      <c r="C41" s="112"/>
      <c r="D41" s="112"/>
      <c r="E41" s="271" t="e">
        <f t="shared" si="2"/>
        <v>#DIV/0!</v>
      </c>
      <c r="F41" s="195"/>
      <c r="G41" s="195"/>
      <c r="H41" s="271" t="e">
        <f t="shared" si="7"/>
        <v>#DIV/0!</v>
      </c>
      <c r="I41" s="173">
        <f t="shared" si="8"/>
        <v>0</v>
      </c>
      <c r="J41" s="299">
        <f t="shared" si="9"/>
        <v>0</v>
      </c>
      <c r="K41" s="273" t="e">
        <f t="shared" si="10"/>
        <v>#DIV/0!</v>
      </c>
    </row>
    <row r="42" spans="1:11" ht="15" customHeight="1">
      <c r="A42" s="383" t="s">
        <v>4014</v>
      </c>
      <c r="B42" s="284" t="s">
        <v>4015</v>
      </c>
      <c r="C42" s="112"/>
      <c r="D42" s="112"/>
      <c r="E42" s="271" t="e">
        <f t="shared" si="2"/>
        <v>#DIV/0!</v>
      </c>
      <c r="F42" s="195"/>
      <c r="G42" s="195"/>
      <c r="H42" s="271" t="e">
        <f t="shared" si="7"/>
        <v>#DIV/0!</v>
      </c>
      <c r="I42" s="173">
        <f t="shared" si="8"/>
        <v>0</v>
      </c>
      <c r="J42" s="299">
        <f t="shared" si="9"/>
        <v>0</v>
      </c>
      <c r="K42" s="273" t="e">
        <f t="shared" si="10"/>
        <v>#DIV/0!</v>
      </c>
    </row>
    <row r="43" spans="1:11" ht="18" customHeight="1">
      <c r="A43" s="991" t="s">
        <v>4016</v>
      </c>
      <c r="B43" s="992"/>
      <c r="C43" s="979">
        <f>SUM(C31:C42)</f>
        <v>0</v>
      </c>
      <c r="D43" s="979">
        <f>SUM(D31:D42)</f>
        <v>0</v>
      </c>
      <c r="E43" s="273" t="e">
        <f t="shared" si="2"/>
        <v>#DIV/0!</v>
      </c>
      <c r="F43" s="979">
        <f>SUM(F31:F42)</f>
        <v>0</v>
      </c>
      <c r="G43" s="979">
        <f>SUM(G31:G42)</f>
        <v>0</v>
      </c>
      <c r="H43" s="273" t="e">
        <f t="shared" si="7"/>
        <v>#DIV/0!</v>
      </c>
      <c r="I43" s="173">
        <f t="shared" si="8"/>
        <v>0</v>
      </c>
      <c r="J43" s="299">
        <f t="shared" si="9"/>
        <v>0</v>
      </c>
      <c r="K43" s="273" t="e">
        <f t="shared" si="10"/>
        <v>#DIV/0!</v>
      </c>
    </row>
    <row r="44" spans="1:11" ht="18.75" customHeight="1">
      <c r="A44" s="276" t="s">
        <v>4017</v>
      </c>
      <c r="B44" s="295"/>
      <c r="C44" s="278">
        <f>SUM(C29+C43)</f>
        <v>196</v>
      </c>
      <c r="D44" s="278">
        <f>SUM(D29+D43)</f>
        <v>78</v>
      </c>
      <c r="E44" s="273">
        <f t="shared" si="2"/>
        <v>39.795918367346935</v>
      </c>
      <c r="F44" s="278">
        <f>SUM(F29+F43)</f>
        <v>7097</v>
      </c>
      <c r="G44" s="278">
        <f>SUM(G29+G43)</f>
        <v>3411</v>
      </c>
      <c r="H44" s="273">
        <f t="shared" si="7"/>
        <v>48.062561645765818</v>
      </c>
      <c r="I44" s="173">
        <f>C44+F44</f>
        <v>7293</v>
      </c>
      <c r="J44" s="299">
        <f>D44+G44</f>
        <v>3489</v>
      </c>
      <c r="K44" s="273">
        <f t="shared" si="10"/>
        <v>47.840394899218431</v>
      </c>
    </row>
    <row r="45" spans="1:11" ht="18.75" customHeight="1">
      <c r="A45" s="1448" t="s">
        <v>4018</v>
      </c>
      <c r="B45" s="1448"/>
      <c r="C45" s="1448"/>
      <c r="D45" s="1448"/>
      <c r="E45" s="1448"/>
      <c r="F45" s="1448"/>
      <c r="G45" s="1448"/>
      <c r="H45" s="1448"/>
      <c r="I45" s="1448"/>
      <c r="J45" s="1448"/>
    </row>
    <row r="46" spans="1:11" ht="28.5" customHeight="1">
      <c r="A46" s="1448" t="s">
        <v>4067</v>
      </c>
      <c r="B46" s="1448"/>
      <c r="C46" s="1448"/>
      <c r="D46" s="1448"/>
      <c r="E46" s="1448"/>
      <c r="F46" s="1448"/>
      <c r="G46" s="1448"/>
      <c r="H46" s="1448"/>
      <c r="I46" s="1448"/>
      <c r="J46" s="1448"/>
    </row>
    <row r="47" spans="1:11" ht="15">
      <c r="A47" s="6"/>
      <c r="B47" s="392"/>
      <c r="C47" s="392"/>
      <c r="D47" s="392"/>
      <c r="E47" s="392"/>
      <c r="F47" s="20"/>
      <c r="G47" s="20"/>
      <c r="H47" s="20"/>
      <c r="I47" s="17"/>
      <c r="J47" s="20"/>
    </row>
  </sheetData>
  <mergeCells count="10">
    <mergeCell ref="C2:D2"/>
    <mergeCell ref="A29:B29"/>
    <mergeCell ref="C7:E7"/>
    <mergeCell ref="F7:H7"/>
    <mergeCell ref="A46:J46"/>
    <mergeCell ref="A7:A8"/>
    <mergeCell ref="B7:B8"/>
    <mergeCell ref="A45:J45"/>
    <mergeCell ref="C30:J30"/>
    <mergeCell ref="I7:K7"/>
  </mergeCells>
  <phoneticPr fontId="44" type="noConversion"/>
  <pageMargins left="0.75" right="0.75" top="1" bottom="1" header="0.5" footer="0.5"/>
  <pageSetup paperSize="9" scale="5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topLeftCell="A4" zoomScale="75" zoomScaleNormal="90" zoomScaleSheetLayoutView="100" workbookViewId="0">
      <selection activeCell="Y19" sqref="Y19"/>
    </sheetView>
  </sheetViews>
  <sheetFormatPr defaultRowHeight="15.75"/>
  <cols>
    <col min="1" max="1" width="30.42578125" style="1189" customWidth="1"/>
    <col min="2" max="2" width="6.7109375" style="1190" customWidth="1"/>
    <col min="3" max="3" width="6.28515625" style="1190" customWidth="1"/>
    <col min="4" max="4" width="6.85546875" style="1190" customWidth="1"/>
    <col min="5" max="5" width="6.42578125" style="1190" customWidth="1"/>
    <col min="6" max="6" width="5.85546875" style="1190" customWidth="1"/>
    <col min="7" max="8" width="5.28515625" style="1190" customWidth="1"/>
    <col min="9" max="9" width="5.28515625" style="1225" customWidth="1"/>
    <col min="10" max="10" width="4.5703125" style="1225" customWidth="1"/>
    <col min="11" max="11" width="4.85546875" style="1189" customWidth="1"/>
    <col min="12" max="12" width="5.28515625" style="1190" customWidth="1"/>
    <col min="13" max="14" width="5.28515625" style="1189" customWidth="1"/>
    <col min="15" max="15" width="4.7109375" style="1189" customWidth="1"/>
    <col min="16" max="16" width="4.85546875" style="1189" customWidth="1"/>
    <col min="17" max="23" width="5.28515625" style="1189" customWidth="1"/>
    <col min="24" max="16384" width="9.140625" style="1189"/>
  </cols>
  <sheetData>
    <row r="1" spans="1:23">
      <c r="A1" s="820"/>
      <c r="B1" s="821" t="s">
        <v>1242</v>
      </c>
      <c r="C1" s="1247" t="str">
        <f>[1]Kadar.ode.!C1</f>
        <v>OB "Stefan Visoki" Smederevska Palanka</v>
      </c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7"/>
    </row>
    <row r="2" spans="1:23">
      <c r="A2" s="820"/>
      <c r="B2" s="821" t="s">
        <v>1244</v>
      </c>
      <c r="C2" s="1184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7"/>
    </row>
    <row r="3" spans="1:23">
      <c r="A3" s="820"/>
      <c r="B3" s="821" t="s">
        <v>1245</v>
      </c>
      <c r="C3" s="1184" t="s">
        <v>7145</v>
      </c>
      <c r="D3" s="1226"/>
      <c r="E3" s="1226"/>
      <c r="F3" s="1226"/>
      <c r="G3" s="1226"/>
      <c r="H3" s="1226"/>
      <c r="I3" s="1226"/>
      <c r="J3" s="1226"/>
      <c r="K3" s="1226"/>
      <c r="L3" s="1226"/>
      <c r="M3" s="1226"/>
      <c r="N3" s="1226"/>
      <c r="O3" s="1226"/>
      <c r="P3" s="1227"/>
    </row>
    <row r="4" spans="1:23">
      <c r="A4" s="820"/>
      <c r="B4" s="821" t="s">
        <v>1246</v>
      </c>
      <c r="C4" s="823" t="s">
        <v>1223</v>
      </c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1228"/>
    </row>
    <row r="5" spans="1:23" ht="9" customHeight="1">
      <c r="A5" s="1193"/>
      <c r="B5" s="1189"/>
      <c r="C5" s="1194"/>
      <c r="D5" s="1248"/>
      <c r="E5" s="1248"/>
      <c r="F5" s="1248"/>
      <c r="G5" s="1248"/>
      <c r="H5" s="1248"/>
      <c r="I5" s="1248"/>
      <c r="J5" s="1248"/>
      <c r="K5" s="1248"/>
      <c r="L5" s="1248"/>
      <c r="M5" s="1248"/>
    </row>
    <row r="6" spans="1:23" ht="45.75" customHeight="1">
      <c r="A6" s="1395" t="s">
        <v>4979</v>
      </c>
      <c r="B6" s="1396" t="s">
        <v>4584</v>
      </c>
      <c r="C6" s="1388" t="s">
        <v>4980</v>
      </c>
      <c r="D6" s="1394" t="s">
        <v>1249</v>
      </c>
      <c r="E6" s="1394"/>
      <c r="F6" s="1394"/>
      <c r="G6" s="1394"/>
      <c r="H6" s="1394"/>
      <c r="I6" s="1394"/>
      <c r="J6" s="1394"/>
      <c r="K6" s="1394"/>
      <c r="L6" s="1394"/>
      <c r="M6" s="1394"/>
      <c r="N6" s="1394"/>
      <c r="O6" s="1394"/>
      <c r="P6" s="1394"/>
      <c r="Q6" s="1394"/>
      <c r="R6" s="1394"/>
      <c r="S6" s="1394"/>
      <c r="T6" s="1394" t="s">
        <v>1250</v>
      </c>
      <c r="U6" s="1394"/>
      <c r="V6" s="1394"/>
      <c r="W6" s="1394"/>
    </row>
    <row r="7" spans="1:23" s="1334" customFormat="1" ht="66" customHeight="1">
      <c r="A7" s="1395"/>
      <c r="B7" s="1396"/>
      <c r="C7" s="1388"/>
      <c r="D7" s="1314" t="s">
        <v>4581</v>
      </c>
      <c r="E7" s="1314" t="s">
        <v>4981</v>
      </c>
      <c r="F7" s="1312" t="s">
        <v>4558</v>
      </c>
      <c r="G7" s="1312" t="s">
        <v>4559</v>
      </c>
      <c r="H7" s="1314" t="s">
        <v>4982</v>
      </c>
      <c r="I7" s="1249" t="s">
        <v>4566</v>
      </c>
      <c r="J7" s="1312" t="s">
        <v>4983</v>
      </c>
      <c r="K7" s="1250" t="s">
        <v>2781</v>
      </c>
      <c r="L7" s="1250" t="s">
        <v>4984</v>
      </c>
      <c r="M7" s="1250" t="s">
        <v>4982</v>
      </c>
      <c r="N7" s="1249" t="s">
        <v>4566</v>
      </c>
      <c r="O7" s="1312" t="s">
        <v>4983</v>
      </c>
      <c r="P7" s="1314" t="s">
        <v>2781</v>
      </c>
      <c r="Q7" s="1251" t="s">
        <v>4985</v>
      </c>
      <c r="R7" s="1251" t="s">
        <v>4986</v>
      </c>
      <c r="S7" s="1251" t="s">
        <v>2782</v>
      </c>
      <c r="T7" s="1314" t="s">
        <v>4582</v>
      </c>
      <c r="U7" s="1314" t="s">
        <v>4987</v>
      </c>
      <c r="V7" s="1314" t="s">
        <v>4988</v>
      </c>
      <c r="W7" s="1314" t="s">
        <v>4583</v>
      </c>
    </row>
    <row r="8" spans="1:23">
      <c r="A8" s="1252" t="s">
        <v>4989</v>
      </c>
      <c r="B8" s="1199"/>
      <c r="C8" s="1240"/>
      <c r="D8" s="1238">
        <v>4</v>
      </c>
      <c r="E8" s="1238">
        <v>0</v>
      </c>
      <c r="F8" s="1234">
        <v>0</v>
      </c>
      <c r="G8" s="1234">
        <v>4</v>
      </c>
      <c r="H8" s="1199">
        <v>4</v>
      </c>
      <c r="I8" s="1199"/>
      <c r="J8" s="1200">
        <f>SUM(H8:I8)</f>
        <v>4</v>
      </c>
      <c r="K8" s="1253">
        <f t="shared" ref="K8:K21" si="0">D8-(H8+I8)</f>
        <v>0</v>
      </c>
      <c r="L8" s="1238">
        <v>14</v>
      </c>
      <c r="M8" s="1199">
        <v>9</v>
      </c>
      <c r="N8" s="1199"/>
      <c r="O8" s="1200">
        <f>SUM(M8:N8)</f>
        <v>9</v>
      </c>
      <c r="P8" s="1254">
        <f t="shared" ref="P8:P21" si="1">L8-(M8+N8)</f>
        <v>5</v>
      </c>
      <c r="Q8" s="1255"/>
      <c r="R8" s="1255"/>
      <c r="S8" s="1254">
        <f>Q8-R8</f>
        <v>0</v>
      </c>
      <c r="T8" s="1256"/>
      <c r="U8" s="1256"/>
      <c r="V8" s="1256"/>
      <c r="W8" s="1256"/>
    </row>
    <row r="9" spans="1:23">
      <c r="A9" s="1252" t="s">
        <v>4990</v>
      </c>
      <c r="B9" s="1199"/>
      <c r="C9" s="1240"/>
      <c r="D9" s="1238">
        <v>1</v>
      </c>
      <c r="E9" s="1238">
        <v>0</v>
      </c>
      <c r="F9" s="1234">
        <v>0</v>
      </c>
      <c r="G9" s="1234">
        <v>1</v>
      </c>
      <c r="H9" s="1199">
        <v>1</v>
      </c>
      <c r="I9" s="1199"/>
      <c r="J9" s="1200">
        <f t="shared" ref="J9:J21" si="2">SUM(H9:I9)</f>
        <v>1</v>
      </c>
      <c r="K9" s="1253">
        <f t="shared" si="0"/>
        <v>0</v>
      </c>
      <c r="L9" s="1238">
        <v>2</v>
      </c>
      <c r="M9" s="1199">
        <v>2</v>
      </c>
      <c r="N9" s="1199"/>
      <c r="O9" s="1200">
        <f t="shared" ref="O9:O21" si="3">SUM(M9:N9)</f>
        <v>2</v>
      </c>
      <c r="P9" s="1254">
        <f t="shared" si="1"/>
        <v>0</v>
      </c>
      <c r="Q9" s="1255"/>
      <c r="R9" s="1255"/>
      <c r="S9" s="1254">
        <f t="shared" ref="S9:S22" si="4">Q9-R9</f>
        <v>0</v>
      </c>
      <c r="T9" s="1256"/>
      <c r="U9" s="1256"/>
      <c r="V9" s="1256"/>
      <c r="W9" s="1256"/>
    </row>
    <row r="10" spans="1:23">
      <c r="A10" s="1252" t="s">
        <v>4991</v>
      </c>
      <c r="B10" s="1199"/>
      <c r="C10" s="1240"/>
      <c r="D10" s="1238"/>
      <c r="E10" s="1238"/>
      <c r="F10" s="1234"/>
      <c r="G10" s="1234"/>
      <c r="H10" s="1199"/>
      <c r="I10" s="1199"/>
      <c r="J10" s="1200">
        <f t="shared" si="2"/>
        <v>0</v>
      </c>
      <c r="K10" s="1253">
        <f t="shared" si="0"/>
        <v>0</v>
      </c>
      <c r="L10" s="1257"/>
      <c r="M10" s="1199"/>
      <c r="N10" s="1199"/>
      <c r="O10" s="1200">
        <f t="shared" si="3"/>
        <v>0</v>
      </c>
      <c r="P10" s="1254">
        <f t="shared" si="1"/>
        <v>0</v>
      </c>
      <c r="Q10" s="1255"/>
      <c r="R10" s="1255"/>
      <c r="S10" s="1254">
        <f t="shared" si="4"/>
        <v>0</v>
      </c>
      <c r="T10" s="1256"/>
      <c r="U10" s="1256"/>
      <c r="V10" s="1256"/>
      <c r="W10" s="1256"/>
    </row>
    <row r="11" spans="1:23" ht="24">
      <c r="A11" s="1252" t="s">
        <v>4992</v>
      </c>
      <c r="B11" s="1199"/>
      <c r="C11" s="1240"/>
      <c r="D11" s="1238">
        <v>1</v>
      </c>
      <c r="E11" s="1238">
        <v>1</v>
      </c>
      <c r="F11" s="1234">
        <v>1</v>
      </c>
      <c r="G11" s="1234">
        <v>0</v>
      </c>
      <c r="H11" s="1199">
        <v>5</v>
      </c>
      <c r="I11" s="1199"/>
      <c r="J11" s="1200">
        <f t="shared" si="2"/>
        <v>5</v>
      </c>
      <c r="K11" s="1253">
        <f>(D11+E11)-(H11+I11)</f>
        <v>-3</v>
      </c>
      <c r="L11" s="1238">
        <v>17</v>
      </c>
      <c r="M11" s="1199">
        <v>33</v>
      </c>
      <c r="N11" s="1199"/>
      <c r="O11" s="1200">
        <f t="shared" si="3"/>
        <v>33</v>
      </c>
      <c r="P11" s="1254">
        <f t="shared" si="1"/>
        <v>-16</v>
      </c>
      <c r="Q11" s="1255"/>
      <c r="R11" s="1255"/>
      <c r="S11" s="1254">
        <f t="shared" si="4"/>
        <v>0</v>
      </c>
      <c r="T11" s="1256"/>
      <c r="U11" s="1256"/>
      <c r="V11" s="1256"/>
      <c r="W11" s="1256"/>
    </row>
    <row r="12" spans="1:23">
      <c r="A12" s="1252" t="s">
        <v>4993</v>
      </c>
      <c r="B12" s="1199"/>
      <c r="C12" s="1240"/>
      <c r="D12" s="1238">
        <v>1</v>
      </c>
      <c r="E12" s="1238"/>
      <c r="F12" s="1234">
        <v>1</v>
      </c>
      <c r="G12" s="1234"/>
      <c r="H12" s="1199">
        <v>1</v>
      </c>
      <c r="I12" s="1199"/>
      <c r="J12" s="1200">
        <f t="shared" si="2"/>
        <v>1</v>
      </c>
      <c r="K12" s="1253">
        <f t="shared" si="0"/>
        <v>0</v>
      </c>
      <c r="L12" s="1238">
        <v>2</v>
      </c>
      <c r="M12" s="1199">
        <v>2</v>
      </c>
      <c r="N12" s="1199"/>
      <c r="O12" s="1200">
        <f t="shared" si="3"/>
        <v>2</v>
      </c>
      <c r="P12" s="1254">
        <f t="shared" si="1"/>
        <v>0</v>
      </c>
      <c r="Q12" s="1255"/>
      <c r="R12" s="1255"/>
      <c r="S12" s="1254">
        <f t="shared" si="4"/>
        <v>0</v>
      </c>
      <c r="T12" s="1256"/>
      <c r="U12" s="1256"/>
      <c r="V12" s="1256"/>
      <c r="W12" s="1256"/>
    </row>
    <row r="13" spans="1:23" ht="24">
      <c r="A13" s="1252" t="s">
        <v>4994</v>
      </c>
      <c r="B13" s="1199"/>
      <c r="C13" s="1240"/>
      <c r="D13" s="1238">
        <v>1</v>
      </c>
      <c r="E13" s="1238">
        <v>0</v>
      </c>
      <c r="F13" s="1234">
        <v>0</v>
      </c>
      <c r="G13" s="1234">
        <v>1</v>
      </c>
      <c r="H13" s="1199">
        <v>2</v>
      </c>
      <c r="I13" s="1199"/>
      <c r="J13" s="1200">
        <f t="shared" si="2"/>
        <v>2</v>
      </c>
      <c r="K13" s="1253">
        <f t="shared" si="0"/>
        <v>-1</v>
      </c>
      <c r="L13" s="1238">
        <v>2</v>
      </c>
      <c r="M13" s="1199">
        <v>4</v>
      </c>
      <c r="N13" s="1199"/>
      <c r="O13" s="1200">
        <f t="shared" si="3"/>
        <v>4</v>
      </c>
      <c r="P13" s="1254">
        <f t="shared" si="1"/>
        <v>-2</v>
      </c>
      <c r="Q13" s="1255"/>
      <c r="R13" s="1255"/>
      <c r="S13" s="1254">
        <f t="shared" si="4"/>
        <v>0</v>
      </c>
      <c r="T13" s="1256"/>
      <c r="U13" s="1256"/>
      <c r="V13" s="1256"/>
      <c r="W13" s="1256"/>
    </row>
    <row r="14" spans="1:23" ht="21" customHeight="1">
      <c r="A14" s="1252" t="s">
        <v>4995</v>
      </c>
      <c r="B14" s="1199"/>
      <c r="C14" s="1240"/>
      <c r="D14" s="1238">
        <v>9</v>
      </c>
      <c r="E14" s="1238">
        <v>0</v>
      </c>
      <c r="F14" s="1234">
        <v>2</v>
      </c>
      <c r="G14" s="1234">
        <v>7</v>
      </c>
      <c r="H14" s="1199">
        <v>9</v>
      </c>
      <c r="I14" s="1199"/>
      <c r="J14" s="1200">
        <f t="shared" si="2"/>
        <v>9</v>
      </c>
      <c r="K14" s="1253">
        <f t="shared" si="0"/>
        <v>0</v>
      </c>
      <c r="L14" s="1238">
        <v>10</v>
      </c>
      <c r="M14" s="1199">
        <v>18</v>
      </c>
      <c r="N14" s="1199"/>
      <c r="O14" s="1200">
        <f t="shared" si="3"/>
        <v>18</v>
      </c>
      <c r="P14" s="1254">
        <f t="shared" si="1"/>
        <v>-8</v>
      </c>
      <c r="Q14" s="1255"/>
      <c r="R14" s="1255"/>
      <c r="S14" s="1254">
        <f t="shared" si="4"/>
        <v>0</v>
      </c>
      <c r="T14" s="1256"/>
      <c r="U14" s="1256"/>
      <c r="V14" s="1256"/>
      <c r="W14" s="1256"/>
    </row>
    <row r="15" spans="1:23" ht="24.75" customHeight="1">
      <c r="A15" s="1252" t="s">
        <v>4996</v>
      </c>
      <c r="B15" s="1199"/>
      <c r="C15" s="1240"/>
      <c r="D15" s="1238">
        <v>2</v>
      </c>
      <c r="E15" s="1238">
        <v>0</v>
      </c>
      <c r="F15" s="1234">
        <v>1</v>
      </c>
      <c r="G15" s="1234">
        <v>1</v>
      </c>
      <c r="H15" s="1199">
        <v>2</v>
      </c>
      <c r="I15" s="1199"/>
      <c r="J15" s="1200">
        <f t="shared" si="2"/>
        <v>2</v>
      </c>
      <c r="K15" s="1253">
        <f t="shared" si="0"/>
        <v>0</v>
      </c>
      <c r="L15" s="1238">
        <v>7</v>
      </c>
      <c r="M15" s="1199">
        <v>5</v>
      </c>
      <c r="N15" s="1199"/>
      <c r="O15" s="1200">
        <f t="shared" si="3"/>
        <v>5</v>
      </c>
      <c r="P15" s="1254">
        <f t="shared" si="1"/>
        <v>2</v>
      </c>
      <c r="Q15" s="1255"/>
      <c r="R15" s="1255"/>
      <c r="S15" s="1254">
        <f t="shared" si="4"/>
        <v>0</v>
      </c>
      <c r="T15" s="1256"/>
      <c r="U15" s="1256"/>
      <c r="V15" s="1256"/>
      <c r="W15" s="1256"/>
    </row>
    <row r="16" spans="1:23" ht="21.75" customHeight="1">
      <c r="A16" s="1252" t="s">
        <v>4997</v>
      </c>
      <c r="B16" s="1199"/>
      <c r="C16" s="1240"/>
      <c r="D16" s="1199"/>
      <c r="E16" s="1199"/>
      <c r="F16" s="1240"/>
      <c r="G16" s="1240"/>
      <c r="H16" s="1199"/>
      <c r="I16" s="1199"/>
      <c r="J16" s="1200">
        <f t="shared" si="2"/>
        <v>0</v>
      </c>
      <c r="K16" s="1253">
        <f t="shared" si="0"/>
        <v>0</v>
      </c>
      <c r="L16" s="1199"/>
      <c r="M16" s="1199"/>
      <c r="N16" s="1199"/>
      <c r="O16" s="1200">
        <f t="shared" si="3"/>
        <v>0</v>
      </c>
      <c r="P16" s="1254">
        <f t="shared" si="1"/>
        <v>0</v>
      </c>
      <c r="Q16" s="1255"/>
      <c r="R16" s="1255"/>
      <c r="S16" s="1254">
        <f t="shared" si="4"/>
        <v>0</v>
      </c>
      <c r="T16" s="1256"/>
      <c r="U16" s="1256"/>
      <c r="V16" s="1256"/>
      <c r="W16" s="1256"/>
    </row>
    <row r="17" spans="1:23" ht="24">
      <c r="A17" s="1252" t="s">
        <v>4998</v>
      </c>
      <c r="B17" s="1199"/>
      <c r="C17" s="1240"/>
      <c r="D17" s="1238">
        <v>4</v>
      </c>
      <c r="E17" s="1238">
        <v>0</v>
      </c>
      <c r="F17" s="1234">
        <v>1</v>
      </c>
      <c r="G17" s="1234">
        <v>3</v>
      </c>
      <c r="H17" s="1199">
        <v>2</v>
      </c>
      <c r="I17" s="1199">
        <v>1</v>
      </c>
      <c r="J17" s="1200">
        <f t="shared" si="2"/>
        <v>3</v>
      </c>
      <c r="K17" s="1253">
        <f t="shared" si="0"/>
        <v>1</v>
      </c>
      <c r="L17" s="1238">
        <v>21</v>
      </c>
      <c r="M17" s="1199">
        <v>10</v>
      </c>
      <c r="N17" s="1199">
        <v>7</v>
      </c>
      <c r="O17" s="1200">
        <f t="shared" si="3"/>
        <v>17</v>
      </c>
      <c r="P17" s="1254">
        <f t="shared" si="1"/>
        <v>4</v>
      </c>
      <c r="Q17" s="1255"/>
      <c r="R17" s="1255"/>
      <c r="S17" s="1254">
        <f t="shared" si="4"/>
        <v>0</v>
      </c>
      <c r="T17" s="1256"/>
      <c r="U17" s="1256"/>
      <c r="V17" s="1256"/>
      <c r="W17" s="1256"/>
    </row>
    <row r="18" spans="1:23" ht="24">
      <c r="A18" s="1252" t="s">
        <v>4999</v>
      </c>
      <c r="B18" s="1199"/>
      <c r="C18" s="1240"/>
      <c r="D18" s="1238">
        <v>0</v>
      </c>
      <c r="E18" s="1238">
        <v>2</v>
      </c>
      <c r="F18" s="1234">
        <v>0</v>
      </c>
      <c r="G18" s="1234">
        <v>0</v>
      </c>
      <c r="H18" s="1199">
        <v>2</v>
      </c>
      <c r="I18" s="1199"/>
      <c r="J18" s="1200">
        <f t="shared" si="2"/>
        <v>2</v>
      </c>
      <c r="K18" s="1253">
        <f>E18-(H18+I18)</f>
        <v>0</v>
      </c>
      <c r="L18" s="1238">
        <v>4</v>
      </c>
      <c r="M18" s="1199">
        <v>2</v>
      </c>
      <c r="N18" s="1199"/>
      <c r="O18" s="1200">
        <f t="shared" si="3"/>
        <v>2</v>
      </c>
      <c r="P18" s="1254">
        <f t="shared" si="1"/>
        <v>2</v>
      </c>
      <c r="Q18" s="1255"/>
      <c r="R18" s="1255"/>
      <c r="S18" s="1254">
        <f t="shared" si="4"/>
        <v>0</v>
      </c>
      <c r="T18" s="1256"/>
      <c r="U18" s="1256"/>
      <c r="V18" s="1256"/>
      <c r="W18" s="1256"/>
    </row>
    <row r="19" spans="1:23" ht="21.75" customHeight="1">
      <c r="A19" s="1252" t="s">
        <v>5000</v>
      </c>
      <c r="B19" s="1199"/>
      <c r="C19" s="1240"/>
      <c r="D19" s="1257"/>
      <c r="E19" s="1257"/>
      <c r="F19" s="1258"/>
      <c r="G19" s="1240"/>
      <c r="H19" s="1199">
        <v>1</v>
      </c>
      <c r="I19" s="1199"/>
      <c r="J19" s="1200">
        <f t="shared" si="2"/>
        <v>1</v>
      </c>
      <c r="K19" s="1253">
        <f t="shared" si="0"/>
        <v>-1</v>
      </c>
      <c r="L19" s="1257"/>
      <c r="M19" s="1199">
        <v>2</v>
      </c>
      <c r="N19" s="1199"/>
      <c r="O19" s="1200">
        <f t="shared" si="3"/>
        <v>2</v>
      </c>
      <c r="P19" s="1254">
        <f t="shared" si="1"/>
        <v>-2</v>
      </c>
      <c r="Q19" s="1255"/>
      <c r="R19" s="1255"/>
      <c r="S19" s="1254">
        <f t="shared" si="4"/>
        <v>0</v>
      </c>
      <c r="T19" s="1256"/>
      <c r="U19" s="1256"/>
      <c r="V19" s="1256"/>
      <c r="W19" s="1256"/>
    </row>
    <row r="20" spans="1:23" ht="24.75">
      <c r="A20" s="1259" t="s">
        <v>5001</v>
      </c>
      <c r="B20" s="1199"/>
      <c r="C20" s="1240"/>
      <c r="D20" s="1257"/>
      <c r="E20" s="1257"/>
      <c r="F20" s="1258"/>
      <c r="G20" s="1240"/>
      <c r="H20" s="1199">
        <v>1</v>
      </c>
      <c r="I20" s="1199"/>
      <c r="J20" s="1200">
        <f t="shared" si="2"/>
        <v>1</v>
      </c>
      <c r="K20" s="1253">
        <f t="shared" si="0"/>
        <v>-1</v>
      </c>
      <c r="L20" s="1238">
        <v>2</v>
      </c>
      <c r="M20" s="1199">
        <v>2</v>
      </c>
      <c r="N20" s="1199"/>
      <c r="O20" s="1200">
        <f t="shared" si="3"/>
        <v>2</v>
      </c>
      <c r="P20" s="1254">
        <f t="shared" si="1"/>
        <v>0</v>
      </c>
      <c r="Q20" s="1255"/>
      <c r="R20" s="1255"/>
      <c r="S20" s="1254">
        <f t="shared" si="4"/>
        <v>0</v>
      </c>
      <c r="T20" s="1256"/>
      <c r="U20" s="1256"/>
      <c r="V20" s="1256"/>
      <c r="W20" s="1256"/>
    </row>
    <row r="21" spans="1:23" ht="28.5" customHeight="1">
      <c r="A21" s="1259" t="s">
        <v>5002</v>
      </c>
      <c r="B21" s="1199"/>
      <c r="C21" s="1240"/>
      <c r="D21" s="1257"/>
      <c r="E21" s="1257"/>
      <c r="F21" s="1258"/>
      <c r="G21" s="1240"/>
      <c r="H21" s="1199"/>
      <c r="I21" s="1199"/>
      <c r="J21" s="1200">
        <f t="shared" si="2"/>
        <v>0</v>
      </c>
      <c r="K21" s="1253">
        <f t="shared" si="0"/>
        <v>0</v>
      </c>
      <c r="L21" s="1260"/>
      <c r="M21" s="1199">
        <v>1</v>
      </c>
      <c r="N21" s="1199"/>
      <c r="O21" s="1200">
        <f t="shared" si="3"/>
        <v>1</v>
      </c>
      <c r="P21" s="1254">
        <f t="shared" si="1"/>
        <v>-1</v>
      </c>
      <c r="Q21" s="1261">
        <v>2</v>
      </c>
      <c r="R21" s="1255"/>
      <c r="S21" s="1254">
        <f t="shared" si="4"/>
        <v>2</v>
      </c>
      <c r="T21" s="1256"/>
      <c r="U21" s="1256"/>
      <c r="V21" s="1256"/>
      <c r="W21" s="1256"/>
    </row>
    <row r="22" spans="1:23" s="698" customFormat="1" ht="30.75" customHeight="1">
      <c r="A22" s="847" t="s">
        <v>6784</v>
      </c>
      <c r="B22" s="848"/>
      <c r="C22" s="848"/>
      <c r="D22" s="849"/>
      <c r="E22" s="849"/>
      <c r="F22" s="849"/>
      <c r="G22" s="849"/>
      <c r="H22" s="848"/>
      <c r="I22" s="848"/>
      <c r="J22" s="1200">
        <f>SUM(H22:I22)</f>
        <v>0</v>
      </c>
      <c r="K22" s="1253">
        <f>D22-(H22+I22)</f>
        <v>0</v>
      </c>
      <c r="L22" s="850"/>
      <c r="M22" s="848"/>
      <c r="N22" s="848"/>
      <c r="O22" s="1200">
        <f>SUM(M22:N22)</f>
        <v>0</v>
      </c>
      <c r="P22" s="1254">
        <f>L22-(M22+N22)</f>
        <v>0</v>
      </c>
      <c r="Q22" s="1262"/>
      <c r="R22" s="1262"/>
      <c r="S22" s="1254">
        <f t="shared" si="4"/>
        <v>0</v>
      </c>
      <c r="T22" s="851"/>
      <c r="U22" s="851"/>
      <c r="V22" s="851"/>
      <c r="W22" s="851"/>
    </row>
    <row r="23" spans="1:23" ht="28.5" customHeight="1">
      <c r="A23" s="1263" t="s">
        <v>2783</v>
      </c>
      <c r="B23" s="1200">
        <v>300</v>
      </c>
      <c r="C23" s="1200"/>
      <c r="D23" s="1200">
        <f t="shared" ref="D23:I23" si="5">SUM(D8:D22)</f>
        <v>23</v>
      </c>
      <c r="E23" s="1200">
        <f t="shared" si="5"/>
        <v>3</v>
      </c>
      <c r="F23" s="1200">
        <f t="shared" si="5"/>
        <v>6</v>
      </c>
      <c r="G23" s="1200">
        <f t="shared" si="5"/>
        <v>17</v>
      </c>
      <c r="H23" s="1200">
        <f t="shared" si="5"/>
        <v>30</v>
      </c>
      <c r="I23" s="1200">
        <f t="shared" si="5"/>
        <v>1</v>
      </c>
      <c r="J23" s="1200">
        <f>SUM(J8:J21)</f>
        <v>31</v>
      </c>
      <c r="K23" s="1253">
        <f>SUM(K8:K21)</f>
        <v>-5</v>
      </c>
      <c r="L23" s="1200">
        <f>SUM(L8:L22)</f>
        <v>81</v>
      </c>
      <c r="M23" s="1200">
        <f>SUM(M8:M22)</f>
        <v>90</v>
      </c>
      <c r="N23" s="1200">
        <f>SUM(N8:N22)</f>
        <v>7</v>
      </c>
      <c r="O23" s="1200">
        <f>SUM(O8:O21)</f>
        <v>97</v>
      </c>
      <c r="P23" s="1254">
        <f>SUM(P8:P21)</f>
        <v>-16</v>
      </c>
      <c r="Q23" s="1264">
        <f>SUM(Q8:Q22)</f>
        <v>2</v>
      </c>
      <c r="R23" s="1264">
        <f>SUM(R8:R22)</f>
        <v>0</v>
      </c>
      <c r="S23" s="1254">
        <f>SUM(S8:S21)</f>
        <v>2</v>
      </c>
      <c r="T23" s="1200">
        <f>SUM(T8:T22)</f>
        <v>0</v>
      </c>
      <c r="U23" s="1200">
        <f>SUM(U8:U22)</f>
        <v>0</v>
      </c>
      <c r="V23" s="1200">
        <f>SUM(V8:V22)</f>
        <v>0</v>
      </c>
      <c r="W23" s="1200">
        <f>SUM(W8:W22)</f>
        <v>0</v>
      </c>
    </row>
    <row r="24" spans="1:23" ht="15.75" customHeight="1">
      <c r="A24" s="1265" t="s">
        <v>5003</v>
      </c>
      <c r="B24" s="1266"/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7"/>
      <c r="R24" s="1267"/>
      <c r="S24" s="1267"/>
      <c r="T24" s="1267"/>
      <c r="U24" s="1267"/>
      <c r="V24" s="1267"/>
      <c r="W24" s="1267"/>
    </row>
    <row r="25" spans="1:23">
      <c r="A25" s="698" t="s">
        <v>7147</v>
      </c>
      <c r="B25" s="698"/>
      <c r="C25" s="698"/>
      <c r="D25" s="1316"/>
      <c r="E25" s="698" t="s">
        <v>4455</v>
      </c>
      <c r="F25" s="698"/>
      <c r="G25" s="698"/>
      <c r="H25" s="1316"/>
      <c r="I25" s="1246"/>
      <c r="J25" s="1246"/>
      <c r="K25" s="1246"/>
      <c r="L25" s="1316"/>
      <c r="M25" s="1317"/>
      <c r="N25" s="1317"/>
      <c r="R25" s="1317"/>
      <c r="S25" s="11" t="s">
        <v>7148</v>
      </c>
      <c r="T25" s="11"/>
      <c r="U25" s="698"/>
    </row>
    <row r="26" spans="1:23">
      <c r="A26" s="698" t="s">
        <v>4456</v>
      </c>
      <c r="B26" s="698"/>
      <c r="C26" s="698"/>
      <c r="D26" s="1316"/>
      <c r="E26" s="698" t="s">
        <v>4457</v>
      </c>
      <c r="F26" s="698"/>
      <c r="G26" s="698"/>
      <c r="H26" s="1316"/>
      <c r="I26" s="1246"/>
      <c r="J26" s="1246"/>
      <c r="K26" s="1246"/>
      <c r="L26" s="1316"/>
      <c r="M26" s="1317"/>
      <c r="N26" s="1317"/>
      <c r="R26" s="1317"/>
      <c r="S26" s="11" t="s">
        <v>280</v>
      </c>
      <c r="T26" s="11"/>
      <c r="U26" s="698"/>
    </row>
  </sheetData>
  <mergeCells count="5">
    <mergeCell ref="T6:W6"/>
    <mergeCell ref="A6:A7"/>
    <mergeCell ref="B6:B7"/>
    <mergeCell ref="C6:C7"/>
    <mergeCell ref="D6:S6"/>
  </mergeCells>
  <phoneticPr fontId="44" type="noConversion"/>
  <pageMargins left="0.23622047244094491" right="0.23622047244094491" top="0.35433070866141736" bottom="0.35433070866141736" header="0.31496062992125984" footer="0.31496062992125984"/>
  <pageSetup paperSize="9" scale="75" orientation="landscape" r:id="rId1"/>
  <headerFooter alignWithMargins="0">
    <oddFooter>&amp;R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83"/>
  <sheetViews>
    <sheetView topLeftCell="A43" workbookViewId="0">
      <selection activeCell="P43" sqref="P43"/>
    </sheetView>
  </sheetViews>
  <sheetFormatPr defaultRowHeight="12.75"/>
  <cols>
    <col min="1" max="1" width="12.7109375" style="11" customWidth="1"/>
    <col min="2" max="2" width="40.5703125" style="11" customWidth="1"/>
    <col min="3" max="5" width="8.85546875" style="11" customWidth="1"/>
    <col min="6" max="8" width="9" style="11" customWidth="1"/>
    <col min="9" max="9" width="11" style="11" customWidth="1"/>
    <col min="10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</row>
    <row r="2" spans="1:1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</row>
    <row r="3" spans="1:11">
      <c r="A3" s="114"/>
      <c r="B3" s="115"/>
      <c r="C3" s="69" t="s">
        <v>7086</v>
      </c>
      <c r="D3" s="116"/>
      <c r="E3" s="116"/>
      <c r="F3" s="116"/>
      <c r="G3" s="116"/>
      <c r="H3" s="116"/>
      <c r="I3" s="116"/>
      <c r="J3" s="116"/>
    </row>
    <row r="4" spans="1:11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</row>
    <row r="5" spans="1:11" ht="15.75">
      <c r="A5" s="114"/>
      <c r="B5" s="115" t="s">
        <v>4094</v>
      </c>
      <c r="C5" s="266" t="s">
        <v>1026</v>
      </c>
      <c r="D5" s="267"/>
      <c r="E5" s="267"/>
      <c r="F5" s="267"/>
      <c r="G5" s="267"/>
      <c r="H5" s="267"/>
      <c r="I5" s="80"/>
      <c r="J5" s="80"/>
    </row>
    <row r="6" spans="1:11" ht="15.75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1" ht="17.2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41.25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41.2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1" ht="18" customHeight="1">
      <c r="A10" s="383"/>
      <c r="B10" s="396"/>
      <c r="C10" s="375"/>
      <c r="D10" s="375"/>
      <c r="E10" s="375"/>
      <c r="F10" s="185"/>
      <c r="G10" s="185"/>
      <c r="H10" s="185"/>
      <c r="I10" s="185"/>
      <c r="J10" s="185"/>
      <c r="K10" s="282"/>
    </row>
    <row r="11" spans="1:11" ht="18" customHeight="1">
      <c r="A11" s="383"/>
      <c r="B11" s="375"/>
      <c r="C11" s="375"/>
      <c r="D11" s="375"/>
      <c r="E11" s="375"/>
      <c r="F11" s="185"/>
      <c r="G11" s="185"/>
      <c r="H11" s="185"/>
      <c r="I11" s="185"/>
      <c r="J11" s="185"/>
      <c r="K11" s="282"/>
    </row>
    <row r="12" spans="1:11" ht="18" customHeight="1">
      <c r="A12" s="383"/>
      <c r="B12" s="435" t="s">
        <v>4477</v>
      </c>
      <c r="C12" s="375"/>
      <c r="D12" s="375"/>
      <c r="E12" s="375"/>
      <c r="F12" s="185"/>
      <c r="G12" s="185"/>
      <c r="H12" s="185"/>
      <c r="I12" s="185"/>
      <c r="J12" s="185"/>
      <c r="K12" s="282"/>
    </row>
    <row r="13" spans="1:11">
      <c r="A13" s="49" t="s">
        <v>1027</v>
      </c>
      <c r="B13" s="50" t="s">
        <v>1028</v>
      </c>
      <c r="C13" s="270"/>
      <c r="D13" s="270"/>
      <c r="E13" s="926" t="e">
        <f>SUM(D13/C13*100)</f>
        <v>#DIV/0!</v>
      </c>
      <c r="F13" s="272">
        <v>11</v>
      </c>
      <c r="G13" s="272"/>
      <c r="H13" s="926">
        <f>SUM(G13/F13*100)</f>
        <v>0</v>
      </c>
      <c r="I13" s="173">
        <f t="shared" ref="I13" si="0">C13+F13</f>
        <v>11</v>
      </c>
      <c r="J13" s="173">
        <f t="shared" ref="J13" si="1">D13+G13</f>
        <v>0</v>
      </c>
      <c r="K13" s="927">
        <f>SUM(J13/I13*100)</f>
        <v>0</v>
      </c>
    </row>
    <row r="14" spans="1:11">
      <c r="A14" s="49" t="s">
        <v>1029</v>
      </c>
      <c r="B14" s="50" t="s">
        <v>1030</v>
      </c>
      <c r="C14" s="270"/>
      <c r="D14" s="270"/>
      <c r="E14" s="926" t="e">
        <f t="shared" ref="E14:E74" si="2">SUM(D14/C14*100)</f>
        <v>#DIV/0!</v>
      </c>
      <c r="F14" s="272">
        <v>86</v>
      </c>
      <c r="G14" s="272">
        <v>43</v>
      </c>
      <c r="H14" s="926">
        <f t="shared" ref="H14:H59" si="3">SUM(G14/F14*100)</f>
        <v>50</v>
      </c>
      <c r="I14" s="1170">
        <f t="shared" ref="I14:I59" si="4">C14+F14</f>
        <v>86</v>
      </c>
      <c r="J14" s="1170">
        <f t="shared" ref="J14:J59" si="5">D14+G14</f>
        <v>43</v>
      </c>
      <c r="K14" s="927">
        <f t="shared" ref="K14:K59" si="6">SUM(J14/I14*100)</f>
        <v>50</v>
      </c>
    </row>
    <row r="15" spans="1:11">
      <c r="A15" s="49" t="s">
        <v>1031</v>
      </c>
      <c r="B15" s="50" t="s">
        <v>1032</v>
      </c>
      <c r="C15" s="270"/>
      <c r="D15" s="270">
        <v>12</v>
      </c>
      <c r="E15" s="926" t="e">
        <f t="shared" si="2"/>
        <v>#DIV/0!</v>
      </c>
      <c r="F15" s="272">
        <v>993</v>
      </c>
      <c r="G15" s="272">
        <v>497</v>
      </c>
      <c r="H15" s="926">
        <f t="shared" si="3"/>
        <v>50.050352467270898</v>
      </c>
      <c r="I15" s="1170">
        <f t="shared" si="4"/>
        <v>993</v>
      </c>
      <c r="J15" s="1170">
        <f t="shared" si="5"/>
        <v>509</v>
      </c>
      <c r="K15" s="927">
        <f t="shared" si="6"/>
        <v>51.258811681772407</v>
      </c>
    </row>
    <row r="16" spans="1:11">
      <c r="A16" s="49" t="s">
        <v>4088</v>
      </c>
      <c r="B16" s="50" t="s">
        <v>1033</v>
      </c>
      <c r="C16" s="270"/>
      <c r="D16" s="270"/>
      <c r="E16" s="926" t="e">
        <f t="shared" si="2"/>
        <v>#DIV/0!</v>
      </c>
      <c r="F16" s="272">
        <v>91</v>
      </c>
      <c r="G16" s="272">
        <v>51</v>
      </c>
      <c r="H16" s="926">
        <f t="shared" si="3"/>
        <v>56.043956043956044</v>
      </c>
      <c r="I16" s="1170">
        <f t="shared" si="4"/>
        <v>91</v>
      </c>
      <c r="J16" s="1170">
        <f t="shared" si="5"/>
        <v>51</v>
      </c>
      <c r="K16" s="927">
        <f t="shared" si="6"/>
        <v>56.043956043956044</v>
      </c>
    </row>
    <row r="17" spans="1:11">
      <c r="A17" s="49" t="s">
        <v>1034</v>
      </c>
      <c r="B17" s="50" t="s">
        <v>1035</v>
      </c>
      <c r="C17" s="270"/>
      <c r="D17" s="270">
        <v>9</v>
      </c>
      <c r="E17" s="926" t="e">
        <f t="shared" si="2"/>
        <v>#DIV/0!</v>
      </c>
      <c r="F17" s="272">
        <v>118</v>
      </c>
      <c r="G17" s="272">
        <v>43</v>
      </c>
      <c r="H17" s="926">
        <f t="shared" si="3"/>
        <v>36.440677966101696</v>
      </c>
      <c r="I17" s="1170">
        <f t="shared" si="4"/>
        <v>118</v>
      </c>
      <c r="J17" s="1170">
        <f t="shared" si="5"/>
        <v>52</v>
      </c>
      <c r="K17" s="927">
        <f t="shared" si="6"/>
        <v>44.067796610169488</v>
      </c>
    </row>
    <row r="18" spans="1:11">
      <c r="A18" s="49" t="s">
        <v>6020</v>
      </c>
      <c r="B18" s="50" t="s">
        <v>6021</v>
      </c>
      <c r="C18" s="270"/>
      <c r="D18" s="270"/>
      <c r="E18" s="926" t="e">
        <f t="shared" si="2"/>
        <v>#DIV/0!</v>
      </c>
      <c r="F18" s="272">
        <v>32</v>
      </c>
      <c r="G18" s="272">
        <v>25</v>
      </c>
      <c r="H18" s="926">
        <f t="shared" si="3"/>
        <v>78.125</v>
      </c>
      <c r="I18" s="1170">
        <f t="shared" si="4"/>
        <v>32</v>
      </c>
      <c r="J18" s="1170">
        <f t="shared" si="5"/>
        <v>25</v>
      </c>
      <c r="K18" s="927">
        <f t="shared" si="6"/>
        <v>78.125</v>
      </c>
    </row>
    <row r="19" spans="1:11" ht="25.5">
      <c r="A19" s="49" t="s">
        <v>1036</v>
      </c>
      <c r="B19" s="50" t="s">
        <v>1037</v>
      </c>
      <c r="C19" s="270"/>
      <c r="D19" s="270">
        <v>23</v>
      </c>
      <c r="E19" s="926" t="e">
        <f t="shared" si="2"/>
        <v>#DIV/0!</v>
      </c>
      <c r="F19" s="272">
        <v>744</v>
      </c>
      <c r="G19" s="272">
        <v>449</v>
      </c>
      <c r="H19" s="926">
        <f t="shared" si="3"/>
        <v>60.3494623655914</v>
      </c>
      <c r="I19" s="1170">
        <f t="shared" si="4"/>
        <v>744</v>
      </c>
      <c r="J19" s="1170">
        <f t="shared" si="5"/>
        <v>472</v>
      </c>
      <c r="K19" s="927">
        <f t="shared" si="6"/>
        <v>63.44086021505376</v>
      </c>
    </row>
    <row r="20" spans="1:11" ht="25.5">
      <c r="A20" s="49" t="s">
        <v>1038</v>
      </c>
      <c r="B20" s="50" t="s">
        <v>1039</v>
      </c>
      <c r="C20" s="270"/>
      <c r="D20" s="270">
        <v>1</v>
      </c>
      <c r="E20" s="926" t="e">
        <f t="shared" si="2"/>
        <v>#DIV/0!</v>
      </c>
      <c r="F20" s="272">
        <v>202</v>
      </c>
      <c r="G20" s="272">
        <v>35</v>
      </c>
      <c r="H20" s="926">
        <f t="shared" si="3"/>
        <v>17.326732673267326</v>
      </c>
      <c r="I20" s="1170">
        <f t="shared" si="4"/>
        <v>202</v>
      </c>
      <c r="J20" s="1170">
        <f t="shared" si="5"/>
        <v>36</v>
      </c>
      <c r="K20" s="927">
        <f t="shared" si="6"/>
        <v>17.82178217821782</v>
      </c>
    </row>
    <row r="21" spans="1:11">
      <c r="A21" s="49" t="s">
        <v>1040</v>
      </c>
      <c r="B21" s="50" t="s">
        <v>1041</v>
      </c>
      <c r="C21" s="270"/>
      <c r="D21" s="270">
        <v>24</v>
      </c>
      <c r="E21" s="926" t="e">
        <f t="shared" si="2"/>
        <v>#DIV/0!</v>
      </c>
      <c r="F21" s="272">
        <v>440</v>
      </c>
      <c r="G21" s="272">
        <v>191</v>
      </c>
      <c r="H21" s="926">
        <f t="shared" si="3"/>
        <v>43.409090909090907</v>
      </c>
      <c r="I21" s="1170">
        <f t="shared" si="4"/>
        <v>440</v>
      </c>
      <c r="J21" s="1170">
        <f t="shared" si="5"/>
        <v>215</v>
      </c>
      <c r="K21" s="927">
        <f t="shared" si="6"/>
        <v>48.863636363636367</v>
      </c>
    </row>
    <row r="22" spans="1:11">
      <c r="A22" s="49" t="s">
        <v>1042</v>
      </c>
      <c r="B22" s="50" t="s">
        <v>1043</v>
      </c>
      <c r="C22" s="270"/>
      <c r="D22" s="270">
        <v>6</v>
      </c>
      <c r="E22" s="926" t="e">
        <f t="shared" si="2"/>
        <v>#DIV/0!</v>
      </c>
      <c r="F22" s="272">
        <v>170</v>
      </c>
      <c r="G22" s="272">
        <v>60</v>
      </c>
      <c r="H22" s="926">
        <f t="shared" si="3"/>
        <v>35.294117647058826</v>
      </c>
      <c r="I22" s="1170">
        <f t="shared" si="4"/>
        <v>170</v>
      </c>
      <c r="J22" s="1170">
        <f t="shared" si="5"/>
        <v>66</v>
      </c>
      <c r="K22" s="927">
        <f t="shared" si="6"/>
        <v>38.82352941176471</v>
      </c>
    </row>
    <row r="23" spans="1:11">
      <c r="A23" s="49" t="s">
        <v>1044</v>
      </c>
      <c r="B23" s="50" t="s">
        <v>1045</v>
      </c>
      <c r="C23" s="270"/>
      <c r="D23" s="270">
        <v>4</v>
      </c>
      <c r="E23" s="926" t="e">
        <f t="shared" si="2"/>
        <v>#DIV/0!</v>
      </c>
      <c r="F23" s="272">
        <v>164</v>
      </c>
      <c r="G23" s="272">
        <v>99</v>
      </c>
      <c r="H23" s="926">
        <f t="shared" si="3"/>
        <v>60.365853658536587</v>
      </c>
      <c r="I23" s="1170">
        <f t="shared" si="4"/>
        <v>164</v>
      </c>
      <c r="J23" s="1170">
        <f t="shared" si="5"/>
        <v>103</v>
      </c>
      <c r="K23" s="927">
        <f t="shared" si="6"/>
        <v>62.804878048780488</v>
      </c>
    </row>
    <row r="24" spans="1:11">
      <c r="A24" s="49" t="s">
        <v>1046</v>
      </c>
      <c r="B24" s="50" t="s">
        <v>1047</v>
      </c>
      <c r="C24" s="270"/>
      <c r="D24" s="270">
        <v>7</v>
      </c>
      <c r="E24" s="926" t="e">
        <f t="shared" si="2"/>
        <v>#DIV/0!</v>
      </c>
      <c r="F24" s="272">
        <v>150</v>
      </c>
      <c r="G24" s="272">
        <v>54</v>
      </c>
      <c r="H24" s="926">
        <f t="shared" si="3"/>
        <v>36</v>
      </c>
      <c r="I24" s="1170">
        <f t="shared" si="4"/>
        <v>150</v>
      </c>
      <c r="J24" s="1170">
        <f t="shared" si="5"/>
        <v>61</v>
      </c>
      <c r="K24" s="927">
        <f t="shared" si="6"/>
        <v>40.666666666666664</v>
      </c>
    </row>
    <row r="25" spans="1:11">
      <c r="A25" s="49" t="s">
        <v>1048</v>
      </c>
      <c r="B25" s="50" t="s">
        <v>1049</v>
      </c>
      <c r="C25" s="270"/>
      <c r="D25" s="270">
        <v>7</v>
      </c>
      <c r="E25" s="926" t="e">
        <f t="shared" si="2"/>
        <v>#DIV/0!</v>
      </c>
      <c r="F25" s="272">
        <v>350</v>
      </c>
      <c r="G25" s="272">
        <v>215</v>
      </c>
      <c r="H25" s="926">
        <f t="shared" si="3"/>
        <v>61.428571428571431</v>
      </c>
      <c r="I25" s="1170">
        <f t="shared" si="4"/>
        <v>350</v>
      </c>
      <c r="J25" s="1170">
        <f t="shared" si="5"/>
        <v>222</v>
      </c>
      <c r="K25" s="927">
        <f t="shared" si="6"/>
        <v>63.428571428571423</v>
      </c>
    </row>
    <row r="26" spans="1:11">
      <c r="A26" s="49" t="s">
        <v>1050</v>
      </c>
      <c r="B26" s="50" t="s">
        <v>1051</v>
      </c>
      <c r="C26" s="270"/>
      <c r="D26" s="270">
        <v>3</v>
      </c>
      <c r="E26" s="926" t="e">
        <f t="shared" si="2"/>
        <v>#DIV/0!</v>
      </c>
      <c r="F26" s="272">
        <v>71</v>
      </c>
      <c r="G26" s="272">
        <v>45</v>
      </c>
      <c r="H26" s="926">
        <f t="shared" si="3"/>
        <v>63.380281690140848</v>
      </c>
      <c r="I26" s="1170">
        <f t="shared" si="4"/>
        <v>71</v>
      </c>
      <c r="J26" s="1170">
        <f t="shared" si="5"/>
        <v>48</v>
      </c>
      <c r="K26" s="927">
        <f t="shared" si="6"/>
        <v>67.605633802816897</v>
      </c>
    </row>
    <row r="27" spans="1:11">
      <c r="A27" s="49" t="s">
        <v>1052</v>
      </c>
      <c r="B27" s="50" t="s">
        <v>1053</v>
      </c>
      <c r="C27" s="270"/>
      <c r="D27" s="270">
        <v>5</v>
      </c>
      <c r="E27" s="926" t="e">
        <f t="shared" si="2"/>
        <v>#DIV/0!</v>
      </c>
      <c r="F27" s="272">
        <v>258</v>
      </c>
      <c r="G27" s="272">
        <v>137</v>
      </c>
      <c r="H27" s="926">
        <f t="shared" si="3"/>
        <v>53.100775193798455</v>
      </c>
      <c r="I27" s="1170">
        <f t="shared" si="4"/>
        <v>258</v>
      </c>
      <c r="J27" s="1170">
        <f t="shared" si="5"/>
        <v>142</v>
      </c>
      <c r="K27" s="927">
        <f t="shared" si="6"/>
        <v>55.038759689922479</v>
      </c>
    </row>
    <row r="28" spans="1:11">
      <c r="A28" s="49" t="s">
        <v>1054</v>
      </c>
      <c r="B28" s="50" t="s">
        <v>1055</v>
      </c>
      <c r="C28" s="270"/>
      <c r="D28" s="270"/>
      <c r="E28" s="926" t="e">
        <f t="shared" si="2"/>
        <v>#DIV/0!</v>
      </c>
      <c r="F28" s="272">
        <v>28</v>
      </c>
      <c r="G28" s="272">
        <v>18</v>
      </c>
      <c r="H28" s="926">
        <f t="shared" si="3"/>
        <v>64.285714285714292</v>
      </c>
      <c r="I28" s="1170">
        <f t="shared" si="4"/>
        <v>28</v>
      </c>
      <c r="J28" s="1170">
        <f t="shared" si="5"/>
        <v>18</v>
      </c>
      <c r="K28" s="927">
        <f t="shared" si="6"/>
        <v>64.285714285714292</v>
      </c>
    </row>
    <row r="29" spans="1:11">
      <c r="A29" s="49" t="s">
        <v>1056</v>
      </c>
      <c r="B29" s="50" t="s">
        <v>1057</v>
      </c>
      <c r="C29" s="270"/>
      <c r="D29" s="270"/>
      <c r="E29" s="926" t="e">
        <f t="shared" si="2"/>
        <v>#DIV/0!</v>
      </c>
      <c r="F29" s="272">
        <v>21</v>
      </c>
      <c r="G29" s="272">
        <v>18</v>
      </c>
      <c r="H29" s="926">
        <f t="shared" si="3"/>
        <v>85.714285714285708</v>
      </c>
      <c r="I29" s="1170">
        <f t="shared" si="4"/>
        <v>21</v>
      </c>
      <c r="J29" s="1170">
        <f t="shared" si="5"/>
        <v>18</v>
      </c>
      <c r="K29" s="927">
        <f t="shared" si="6"/>
        <v>85.714285714285708</v>
      </c>
    </row>
    <row r="30" spans="1:11">
      <c r="A30" s="49" t="s">
        <v>1058</v>
      </c>
      <c r="B30" s="50" t="s">
        <v>1059</v>
      </c>
      <c r="C30" s="270"/>
      <c r="D30" s="270"/>
      <c r="E30" s="926" t="e">
        <f t="shared" si="2"/>
        <v>#DIV/0!</v>
      </c>
      <c r="F30" s="272">
        <v>2</v>
      </c>
      <c r="G30" s="272"/>
      <c r="H30" s="926">
        <f t="shared" si="3"/>
        <v>0</v>
      </c>
      <c r="I30" s="1170">
        <f t="shared" si="4"/>
        <v>2</v>
      </c>
      <c r="J30" s="1170">
        <f t="shared" si="5"/>
        <v>0</v>
      </c>
      <c r="K30" s="927">
        <f t="shared" si="6"/>
        <v>0</v>
      </c>
    </row>
    <row r="31" spans="1:11">
      <c r="A31" s="49" t="s">
        <v>1060</v>
      </c>
      <c r="B31" s="50" t="s">
        <v>1061</v>
      </c>
      <c r="C31" s="270"/>
      <c r="D31" s="270"/>
      <c r="E31" s="926" t="e">
        <f t="shared" si="2"/>
        <v>#DIV/0!</v>
      </c>
      <c r="F31" s="272">
        <v>1</v>
      </c>
      <c r="G31" s="272"/>
      <c r="H31" s="926">
        <f t="shared" si="3"/>
        <v>0</v>
      </c>
      <c r="I31" s="1170">
        <f t="shared" si="4"/>
        <v>1</v>
      </c>
      <c r="J31" s="1170">
        <f t="shared" si="5"/>
        <v>0</v>
      </c>
      <c r="K31" s="927">
        <f t="shared" si="6"/>
        <v>0</v>
      </c>
    </row>
    <row r="32" spans="1:11">
      <c r="A32" s="49" t="s">
        <v>1062</v>
      </c>
      <c r="B32" s="50" t="s">
        <v>1063</v>
      </c>
      <c r="C32" s="270"/>
      <c r="D32" s="270">
        <v>1</v>
      </c>
      <c r="E32" s="926" t="e">
        <f t="shared" si="2"/>
        <v>#DIV/0!</v>
      </c>
      <c r="F32" s="272">
        <v>6</v>
      </c>
      <c r="G32" s="272">
        <v>1</v>
      </c>
      <c r="H32" s="926">
        <f t="shared" si="3"/>
        <v>16.666666666666664</v>
      </c>
      <c r="I32" s="1170">
        <f t="shared" si="4"/>
        <v>6</v>
      </c>
      <c r="J32" s="1170">
        <f t="shared" si="5"/>
        <v>2</v>
      </c>
      <c r="K32" s="927">
        <f t="shared" si="6"/>
        <v>33.333333333333329</v>
      </c>
    </row>
    <row r="33" spans="1:11">
      <c r="A33" s="49" t="s">
        <v>1064</v>
      </c>
      <c r="B33" s="50" t="s">
        <v>1065</v>
      </c>
      <c r="C33" s="270"/>
      <c r="D33" s="270"/>
      <c r="E33" s="926" t="e">
        <f t="shared" si="2"/>
        <v>#DIV/0!</v>
      </c>
      <c r="F33" s="272">
        <v>4</v>
      </c>
      <c r="G33" s="272"/>
      <c r="H33" s="926">
        <f t="shared" si="3"/>
        <v>0</v>
      </c>
      <c r="I33" s="1170">
        <f t="shared" si="4"/>
        <v>4</v>
      </c>
      <c r="J33" s="1170">
        <f t="shared" si="5"/>
        <v>0</v>
      </c>
      <c r="K33" s="927">
        <f t="shared" si="6"/>
        <v>0</v>
      </c>
    </row>
    <row r="34" spans="1:11">
      <c r="A34" s="49" t="s">
        <v>1066</v>
      </c>
      <c r="B34" s="50" t="s">
        <v>1067</v>
      </c>
      <c r="C34" s="270"/>
      <c r="D34" s="270"/>
      <c r="E34" s="926" t="e">
        <f t="shared" si="2"/>
        <v>#DIV/0!</v>
      </c>
      <c r="F34" s="272"/>
      <c r="G34" s="272"/>
      <c r="H34" s="926" t="e">
        <f t="shared" si="3"/>
        <v>#DIV/0!</v>
      </c>
      <c r="I34" s="1170">
        <f t="shared" si="4"/>
        <v>0</v>
      </c>
      <c r="J34" s="1170">
        <f t="shared" si="5"/>
        <v>0</v>
      </c>
      <c r="K34" s="927" t="e">
        <f t="shared" si="6"/>
        <v>#DIV/0!</v>
      </c>
    </row>
    <row r="35" spans="1:11" ht="25.5">
      <c r="A35" s="49" t="s">
        <v>2722</v>
      </c>
      <c r="B35" s="50" t="s">
        <v>2723</v>
      </c>
      <c r="C35" s="270"/>
      <c r="D35" s="270"/>
      <c r="E35" s="926" t="e">
        <f t="shared" si="2"/>
        <v>#DIV/0!</v>
      </c>
      <c r="F35" s="185"/>
      <c r="G35" s="185"/>
      <c r="H35" s="926" t="e">
        <f t="shared" si="3"/>
        <v>#DIV/0!</v>
      </c>
      <c r="I35" s="1170">
        <f t="shared" si="4"/>
        <v>0</v>
      </c>
      <c r="J35" s="1170">
        <f t="shared" si="5"/>
        <v>0</v>
      </c>
      <c r="K35" s="927" t="e">
        <f t="shared" si="6"/>
        <v>#DIV/0!</v>
      </c>
    </row>
    <row r="36" spans="1:11" ht="38.25">
      <c r="A36" s="49" t="s">
        <v>2724</v>
      </c>
      <c r="B36" s="50" t="s">
        <v>2725</v>
      </c>
      <c r="C36" s="270"/>
      <c r="D36" s="270"/>
      <c r="E36" s="926" t="e">
        <f t="shared" si="2"/>
        <v>#DIV/0!</v>
      </c>
      <c r="F36" s="185">
        <v>1</v>
      </c>
      <c r="G36" s="185"/>
      <c r="H36" s="926">
        <f t="shared" si="3"/>
        <v>0</v>
      </c>
      <c r="I36" s="1170">
        <f t="shared" si="4"/>
        <v>1</v>
      </c>
      <c r="J36" s="1170">
        <f t="shared" si="5"/>
        <v>0</v>
      </c>
      <c r="K36" s="927">
        <f t="shared" si="6"/>
        <v>0</v>
      </c>
    </row>
    <row r="37" spans="1:11">
      <c r="A37" s="49" t="s">
        <v>1068</v>
      </c>
      <c r="B37" s="50" t="s">
        <v>1069</v>
      </c>
      <c r="C37" s="270"/>
      <c r="D37" s="270">
        <v>1</v>
      </c>
      <c r="E37" s="926" t="e">
        <f t="shared" si="2"/>
        <v>#DIV/0!</v>
      </c>
      <c r="F37" s="185">
        <v>4</v>
      </c>
      <c r="G37" s="185">
        <v>7</v>
      </c>
      <c r="H37" s="926">
        <f t="shared" si="3"/>
        <v>175</v>
      </c>
      <c r="I37" s="1170">
        <f t="shared" si="4"/>
        <v>4</v>
      </c>
      <c r="J37" s="1170">
        <f t="shared" si="5"/>
        <v>8</v>
      </c>
      <c r="K37" s="927">
        <f t="shared" si="6"/>
        <v>200</v>
      </c>
    </row>
    <row r="38" spans="1:11" ht="38.25">
      <c r="A38" s="49" t="s">
        <v>1071</v>
      </c>
      <c r="B38" s="50" t="s">
        <v>1072</v>
      </c>
      <c r="C38" s="270"/>
      <c r="D38" s="270"/>
      <c r="E38" s="926" t="e">
        <f t="shared" si="2"/>
        <v>#DIV/0!</v>
      </c>
      <c r="F38" s="185"/>
      <c r="G38" s="185"/>
      <c r="H38" s="926" t="e">
        <f t="shared" si="3"/>
        <v>#DIV/0!</v>
      </c>
      <c r="I38" s="1170">
        <f t="shared" si="4"/>
        <v>0</v>
      </c>
      <c r="J38" s="1170">
        <f t="shared" si="5"/>
        <v>0</v>
      </c>
      <c r="K38" s="927" t="e">
        <f t="shared" si="6"/>
        <v>#DIV/0!</v>
      </c>
    </row>
    <row r="39" spans="1:11" ht="25.5">
      <c r="A39" s="49" t="s">
        <v>1073</v>
      </c>
      <c r="B39" s="50" t="s">
        <v>1074</v>
      </c>
      <c r="C39" s="270"/>
      <c r="D39" s="270">
        <v>1</v>
      </c>
      <c r="E39" s="926" t="e">
        <f t="shared" si="2"/>
        <v>#DIV/0!</v>
      </c>
      <c r="F39" s="185">
        <v>55</v>
      </c>
      <c r="G39" s="185">
        <v>23</v>
      </c>
      <c r="H39" s="926">
        <f t="shared" si="3"/>
        <v>41.818181818181813</v>
      </c>
      <c r="I39" s="1170">
        <f t="shared" si="4"/>
        <v>55</v>
      </c>
      <c r="J39" s="1170">
        <f t="shared" si="5"/>
        <v>24</v>
      </c>
      <c r="K39" s="927">
        <f t="shared" si="6"/>
        <v>43.636363636363633</v>
      </c>
    </row>
    <row r="40" spans="1:11">
      <c r="A40" s="49" t="s">
        <v>2728</v>
      </c>
      <c r="B40" s="50" t="s">
        <v>2729</v>
      </c>
      <c r="C40" s="270"/>
      <c r="D40" s="270">
        <v>3</v>
      </c>
      <c r="E40" s="926" t="e">
        <f t="shared" si="2"/>
        <v>#DIV/0!</v>
      </c>
      <c r="F40" s="185">
        <v>64</v>
      </c>
      <c r="G40" s="185">
        <v>31</v>
      </c>
      <c r="H40" s="926">
        <f t="shared" si="3"/>
        <v>48.4375</v>
      </c>
      <c r="I40" s="1170">
        <f t="shared" si="4"/>
        <v>64</v>
      </c>
      <c r="J40" s="1170">
        <f t="shared" si="5"/>
        <v>34</v>
      </c>
      <c r="K40" s="927">
        <f t="shared" si="6"/>
        <v>53.125</v>
      </c>
    </row>
    <row r="41" spans="1:11">
      <c r="A41" s="49" t="s">
        <v>1075</v>
      </c>
      <c r="B41" s="50" t="s">
        <v>1076</v>
      </c>
      <c r="C41" s="270"/>
      <c r="D41" s="270"/>
      <c r="E41" s="926" t="e">
        <f t="shared" si="2"/>
        <v>#DIV/0!</v>
      </c>
      <c r="F41" s="185"/>
      <c r="G41" s="185"/>
      <c r="H41" s="926" t="e">
        <f t="shared" si="3"/>
        <v>#DIV/0!</v>
      </c>
      <c r="I41" s="1170">
        <f t="shared" si="4"/>
        <v>0</v>
      </c>
      <c r="J41" s="1170">
        <f t="shared" si="5"/>
        <v>0</v>
      </c>
      <c r="K41" s="927" t="e">
        <f t="shared" si="6"/>
        <v>#DIV/0!</v>
      </c>
    </row>
    <row r="42" spans="1:11" ht="25.5">
      <c r="A42" s="49" t="s">
        <v>1011</v>
      </c>
      <c r="B42" s="50" t="s">
        <v>1077</v>
      </c>
      <c r="C42" s="270"/>
      <c r="D42" s="270">
        <v>1</v>
      </c>
      <c r="E42" s="926" t="e">
        <f t="shared" si="2"/>
        <v>#DIV/0!</v>
      </c>
      <c r="F42" s="185">
        <v>37</v>
      </c>
      <c r="G42" s="185">
        <v>15</v>
      </c>
      <c r="H42" s="926">
        <f t="shared" si="3"/>
        <v>40.54054054054054</v>
      </c>
      <c r="I42" s="1170">
        <f t="shared" si="4"/>
        <v>37</v>
      </c>
      <c r="J42" s="1170">
        <f t="shared" si="5"/>
        <v>16</v>
      </c>
      <c r="K42" s="927">
        <f t="shared" si="6"/>
        <v>43.243243243243242</v>
      </c>
    </row>
    <row r="43" spans="1:11">
      <c r="A43" s="49" t="s">
        <v>6004</v>
      </c>
      <c r="B43" s="50" t="s">
        <v>6005</v>
      </c>
      <c r="C43" s="270"/>
      <c r="D43" s="270"/>
      <c r="E43" s="926" t="e">
        <f t="shared" si="2"/>
        <v>#DIV/0!</v>
      </c>
      <c r="F43" s="185"/>
      <c r="G43" s="185">
        <v>3</v>
      </c>
      <c r="H43" s="926" t="e">
        <f t="shared" si="3"/>
        <v>#DIV/0!</v>
      </c>
      <c r="I43" s="1170">
        <f t="shared" si="4"/>
        <v>0</v>
      </c>
      <c r="J43" s="1170">
        <f t="shared" si="5"/>
        <v>3</v>
      </c>
      <c r="K43" s="927" t="e">
        <f t="shared" si="6"/>
        <v>#DIV/0!</v>
      </c>
    </row>
    <row r="44" spans="1:11" ht="25.5">
      <c r="A44" s="49" t="s">
        <v>2444</v>
      </c>
      <c r="B44" s="50" t="s">
        <v>1431</v>
      </c>
      <c r="C44" s="270"/>
      <c r="D44" s="270"/>
      <c r="E44" s="926" t="e">
        <f t="shared" si="2"/>
        <v>#DIV/0!</v>
      </c>
      <c r="F44" s="185"/>
      <c r="G44" s="185"/>
      <c r="H44" s="926" t="e">
        <f t="shared" si="3"/>
        <v>#DIV/0!</v>
      </c>
      <c r="I44" s="1170">
        <f t="shared" si="4"/>
        <v>0</v>
      </c>
      <c r="J44" s="1170">
        <f t="shared" si="5"/>
        <v>0</v>
      </c>
      <c r="K44" s="927" t="e">
        <f t="shared" si="6"/>
        <v>#DIV/0!</v>
      </c>
    </row>
    <row r="45" spans="1:11" ht="25.5">
      <c r="A45" s="49" t="s">
        <v>1432</v>
      </c>
      <c r="B45" s="50" t="s">
        <v>1078</v>
      </c>
      <c r="C45" s="270"/>
      <c r="D45" s="270"/>
      <c r="E45" s="926" t="e">
        <f t="shared" si="2"/>
        <v>#DIV/0!</v>
      </c>
      <c r="F45" s="185">
        <v>1</v>
      </c>
      <c r="G45" s="185">
        <v>3</v>
      </c>
      <c r="H45" s="926">
        <f t="shared" si="3"/>
        <v>300</v>
      </c>
      <c r="I45" s="1170">
        <f t="shared" si="4"/>
        <v>1</v>
      </c>
      <c r="J45" s="1170">
        <f t="shared" si="5"/>
        <v>3</v>
      </c>
      <c r="K45" s="927">
        <f t="shared" si="6"/>
        <v>300</v>
      </c>
    </row>
    <row r="46" spans="1:11" ht="25.5">
      <c r="A46" s="49" t="s">
        <v>2446</v>
      </c>
      <c r="B46" s="50" t="s">
        <v>1433</v>
      </c>
      <c r="C46" s="270"/>
      <c r="D46" s="270"/>
      <c r="E46" s="926" t="e">
        <f t="shared" si="2"/>
        <v>#DIV/0!</v>
      </c>
      <c r="F46" s="185">
        <v>2</v>
      </c>
      <c r="G46" s="185"/>
      <c r="H46" s="926">
        <f t="shared" si="3"/>
        <v>0</v>
      </c>
      <c r="I46" s="1170">
        <f t="shared" si="4"/>
        <v>2</v>
      </c>
      <c r="J46" s="1170">
        <f t="shared" si="5"/>
        <v>0</v>
      </c>
      <c r="K46" s="927">
        <f t="shared" si="6"/>
        <v>0</v>
      </c>
    </row>
    <row r="47" spans="1:11">
      <c r="A47" s="49" t="s">
        <v>1079</v>
      </c>
      <c r="B47" s="50" t="s">
        <v>1080</v>
      </c>
      <c r="C47" s="270"/>
      <c r="D47" s="270"/>
      <c r="E47" s="926" t="e">
        <f t="shared" si="2"/>
        <v>#DIV/0!</v>
      </c>
      <c r="F47" s="185"/>
      <c r="G47" s="185"/>
      <c r="H47" s="926" t="e">
        <f t="shared" si="3"/>
        <v>#DIV/0!</v>
      </c>
      <c r="I47" s="1170">
        <f t="shared" si="4"/>
        <v>0</v>
      </c>
      <c r="J47" s="1170">
        <f t="shared" si="5"/>
        <v>0</v>
      </c>
      <c r="K47" s="927" t="e">
        <f t="shared" si="6"/>
        <v>#DIV/0!</v>
      </c>
    </row>
    <row r="48" spans="1:11" ht="25.5">
      <c r="A48" s="49" t="s">
        <v>1081</v>
      </c>
      <c r="B48" s="50" t="s">
        <v>1082</v>
      </c>
      <c r="C48" s="270"/>
      <c r="D48" s="270"/>
      <c r="E48" s="926" t="e">
        <f t="shared" si="2"/>
        <v>#DIV/0!</v>
      </c>
      <c r="F48" s="185"/>
      <c r="G48" s="185"/>
      <c r="H48" s="926" t="e">
        <f t="shared" si="3"/>
        <v>#DIV/0!</v>
      </c>
      <c r="I48" s="1170">
        <f t="shared" si="4"/>
        <v>0</v>
      </c>
      <c r="J48" s="1170">
        <f t="shared" si="5"/>
        <v>0</v>
      </c>
      <c r="K48" s="927" t="e">
        <f t="shared" si="6"/>
        <v>#DIV/0!</v>
      </c>
    </row>
    <row r="49" spans="1:11" ht="25.5">
      <c r="A49" s="49" t="s">
        <v>2718</v>
      </c>
      <c r="B49" s="50" t="s">
        <v>1083</v>
      </c>
      <c r="C49" s="270"/>
      <c r="D49" s="270"/>
      <c r="E49" s="926" t="e">
        <f t="shared" si="2"/>
        <v>#DIV/0!</v>
      </c>
      <c r="F49" s="185"/>
      <c r="G49" s="185">
        <v>1</v>
      </c>
      <c r="H49" s="926" t="e">
        <f t="shared" si="3"/>
        <v>#DIV/0!</v>
      </c>
      <c r="I49" s="1170">
        <f t="shared" si="4"/>
        <v>0</v>
      </c>
      <c r="J49" s="1170">
        <f t="shared" si="5"/>
        <v>1</v>
      </c>
      <c r="K49" s="927" t="e">
        <f t="shared" si="6"/>
        <v>#DIV/0!</v>
      </c>
    </row>
    <row r="50" spans="1:11">
      <c r="A50" s="49" t="s">
        <v>6018</v>
      </c>
      <c r="B50" s="50" t="s">
        <v>1434</v>
      </c>
      <c r="C50" s="270"/>
      <c r="D50" s="270"/>
      <c r="E50" s="926" t="e">
        <f t="shared" si="2"/>
        <v>#DIV/0!</v>
      </c>
      <c r="F50" s="185"/>
      <c r="G50" s="185"/>
      <c r="H50" s="926" t="e">
        <f t="shared" si="3"/>
        <v>#DIV/0!</v>
      </c>
      <c r="I50" s="1170">
        <f t="shared" si="4"/>
        <v>0</v>
      </c>
      <c r="J50" s="1170">
        <f t="shared" si="5"/>
        <v>0</v>
      </c>
      <c r="K50" s="927" t="e">
        <f t="shared" si="6"/>
        <v>#DIV/0!</v>
      </c>
    </row>
    <row r="51" spans="1:11">
      <c r="A51" s="49" t="s">
        <v>1435</v>
      </c>
      <c r="B51" s="50" t="s">
        <v>1436</v>
      </c>
      <c r="C51" s="270"/>
      <c r="D51" s="270"/>
      <c r="E51" s="926" t="e">
        <f t="shared" si="2"/>
        <v>#DIV/0!</v>
      </c>
      <c r="F51" s="185"/>
      <c r="G51" s="185"/>
      <c r="H51" s="926" t="e">
        <f t="shared" si="3"/>
        <v>#DIV/0!</v>
      </c>
      <c r="I51" s="1170">
        <f t="shared" si="4"/>
        <v>0</v>
      </c>
      <c r="J51" s="1170">
        <f t="shared" si="5"/>
        <v>0</v>
      </c>
      <c r="K51" s="927" t="e">
        <f t="shared" si="6"/>
        <v>#DIV/0!</v>
      </c>
    </row>
    <row r="52" spans="1:11">
      <c r="A52" s="49" t="s">
        <v>1070</v>
      </c>
      <c r="B52" s="50" t="s">
        <v>3066</v>
      </c>
      <c r="C52" s="270"/>
      <c r="D52" s="270"/>
      <c r="E52" s="926" t="e">
        <f t="shared" si="2"/>
        <v>#DIV/0!</v>
      </c>
      <c r="F52" s="185">
        <v>1</v>
      </c>
      <c r="G52" s="185"/>
      <c r="H52" s="926">
        <f t="shared" si="3"/>
        <v>0</v>
      </c>
      <c r="I52" s="1170">
        <f t="shared" si="4"/>
        <v>1</v>
      </c>
      <c r="J52" s="1170">
        <f t="shared" si="5"/>
        <v>0</v>
      </c>
      <c r="K52" s="927">
        <f t="shared" si="6"/>
        <v>0</v>
      </c>
    </row>
    <row r="53" spans="1:11">
      <c r="A53" s="49" t="s">
        <v>6148</v>
      </c>
      <c r="B53" s="50" t="s">
        <v>6149</v>
      </c>
      <c r="C53" s="270"/>
      <c r="D53" s="270"/>
      <c r="E53" s="926" t="e">
        <f t="shared" si="2"/>
        <v>#DIV/0!</v>
      </c>
      <c r="F53" s="185">
        <v>3</v>
      </c>
      <c r="G53" s="185"/>
      <c r="H53" s="926">
        <f t="shared" si="3"/>
        <v>0</v>
      </c>
      <c r="I53" s="1170">
        <f t="shared" si="4"/>
        <v>3</v>
      </c>
      <c r="J53" s="1170">
        <f t="shared" si="5"/>
        <v>0</v>
      </c>
      <c r="K53" s="927">
        <f t="shared" si="6"/>
        <v>0</v>
      </c>
    </row>
    <row r="54" spans="1:11">
      <c r="A54" s="49" t="s">
        <v>6022</v>
      </c>
      <c r="B54" s="50" t="s">
        <v>6023</v>
      </c>
      <c r="C54" s="270"/>
      <c r="D54" s="270"/>
      <c r="E54" s="926" t="e">
        <f t="shared" si="2"/>
        <v>#DIV/0!</v>
      </c>
      <c r="F54" s="185">
        <v>19</v>
      </c>
      <c r="G54" s="185">
        <v>12</v>
      </c>
      <c r="H54" s="926">
        <f t="shared" si="3"/>
        <v>63.157894736842103</v>
      </c>
      <c r="I54" s="1170">
        <f t="shared" si="4"/>
        <v>19</v>
      </c>
      <c r="J54" s="1170">
        <f t="shared" si="5"/>
        <v>12</v>
      </c>
      <c r="K54" s="927">
        <f t="shared" si="6"/>
        <v>63.157894736842103</v>
      </c>
    </row>
    <row r="55" spans="1:11">
      <c r="A55" s="49" t="s">
        <v>6150</v>
      </c>
      <c r="B55" s="50" t="s">
        <v>6151</v>
      </c>
      <c r="C55" s="110"/>
      <c r="D55" s="110"/>
      <c r="E55" s="926" t="e">
        <f t="shared" si="2"/>
        <v>#DIV/0!</v>
      </c>
      <c r="F55" s="185">
        <v>2</v>
      </c>
      <c r="G55" s="185">
        <v>2</v>
      </c>
      <c r="H55" s="926">
        <f t="shared" si="3"/>
        <v>100</v>
      </c>
      <c r="I55" s="1170">
        <f t="shared" si="4"/>
        <v>2</v>
      </c>
      <c r="J55" s="1170">
        <f t="shared" si="5"/>
        <v>2</v>
      </c>
      <c r="K55" s="927">
        <f t="shared" si="6"/>
        <v>100</v>
      </c>
    </row>
    <row r="56" spans="1:11" ht="25.5">
      <c r="A56" s="49" t="s">
        <v>2458</v>
      </c>
      <c r="B56" s="50" t="s">
        <v>5027</v>
      </c>
      <c r="C56" s="110"/>
      <c r="D56" s="110"/>
      <c r="E56" s="926" t="e">
        <f t="shared" si="2"/>
        <v>#DIV/0!</v>
      </c>
      <c r="F56" s="185">
        <v>1</v>
      </c>
      <c r="G56" s="185"/>
      <c r="H56" s="926">
        <f t="shared" si="3"/>
        <v>0</v>
      </c>
      <c r="I56" s="1170">
        <f t="shared" si="4"/>
        <v>1</v>
      </c>
      <c r="J56" s="1170">
        <f t="shared" si="5"/>
        <v>0</v>
      </c>
      <c r="K56" s="927">
        <f t="shared" si="6"/>
        <v>0</v>
      </c>
    </row>
    <row r="57" spans="1:11" ht="25.5">
      <c r="A57" s="49" t="s">
        <v>3505</v>
      </c>
      <c r="B57" s="50" t="s">
        <v>7006</v>
      </c>
      <c r="C57" s="110"/>
      <c r="D57" s="110"/>
      <c r="E57" s="926" t="e">
        <f t="shared" ref="E57" si="7">SUM(D57/C57*100)</f>
        <v>#DIV/0!</v>
      </c>
      <c r="F57" s="1127"/>
      <c r="G57" s="1127">
        <v>3</v>
      </c>
      <c r="H57" s="926" t="e">
        <f t="shared" ref="H57" si="8">SUM(G57/F57*100)</f>
        <v>#DIV/0!</v>
      </c>
      <c r="I57" s="1170">
        <f t="shared" si="4"/>
        <v>0</v>
      </c>
      <c r="J57" s="1170">
        <f t="shared" si="5"/>
        <v>3</v>
      </c>
      <c r="K57" s="927" t="e">
        <f t="shared" si="6"/>
        <v>#DIV/0!</v>
      </c>
    </row>
    <row r="58" spans="1:11" ht="25.5">
      <c r="A58" s="49" t="s">
        <v>997</v>
      </c>
      <c r="B58" s="50" t="s">
        <v>5028</v>
      </c>
      <c r="C58" s="110"/>
      <c r="D58" s="110"/>
      <c r="E58" s="926" t="e">
        <f t="shared" si="2"/>
        <v>#DIV/0!</v>
      </c>
      <c r="F58" s="185">
        <v>1</v>
      </c>
      <c r="G58" s="185"/>
      <c r="H58" s="926">
        <f t="shared" si="3"/>
        <v>0</v>
      </c>
      <c r="I58" s="1170">
        <f t="shared" si="4"/>
        <v>1</v>
      </c>
      <c r="J58" s="1170">
        <f t="shared" si="5"/>
        <v>0</v>
      </c>
      <c r="K58" s="927">
        <f t="shared" si="6"/>
        <v>0</v>
      </c>
    </row>
    <row r="59" spans="1:11" ht="22.5" customHeight="1">
      <c r="A59" s="1493" t="s">
        <v>2783</v>
      </c>
      <c r="B59" s="1494"/>
      <c r="C59" s="288">
        <f>SUM(C13:C58)</f>
        <v>0</v>
      </c>
      <c r="D59" s="288">
        <f>SUM(D13:D58)</f>
        <v>108</v>
      </c>
      <c r="E59" s="927" t="e">
        <f t="shared" si="2"/>
        <v>#DIV/0!</v>
      </c>
      <c r="F59" s="288">
        <f>SUM(F13:F58)</f>
        <v>4133</v>
      </c>
      <c r="G59" s="288">
        <f>SUM(G13:G58)</f>
        <v>2081</v>
      </c>
      <c r="H59" s="927">
        <f t="shared" si="3"/>
        <v>50.350834744737483</v>
      </c>
      <c r="I59" s="1170">
        <f t="shared" si="4"/>
        <v>4133</v>
      </c>
      <c r="J59" s="1170">
        <f t="shared" si="5"/>
        <v>2189</v>
      </c>
      <c r="K59" s="927">
        <f t="shared" si="6"/>
        <v>52.963948705540766</v>
      </c>
    </row>
    <row r="60" spans="1:11" ht="15.75" customHeight="1">
      <c r="A60" s="384" t="s">
        <v>3992</v>
      </c>
      <c r="B60" s="385"/>
      <c r="C60" s="106"/>
      <c r="D60" s="106"/>
      <c r="E60" s="106"/>
      <c r="F60" s="106"/>
      <c r="G60" s="106"/>
      <c r="H60" s="106"/>
      <c r="I60" s="106"/>
      <c r="J60" s="107"/>
      <c r="K60" s="282"/>
    </row>
    <row r="61" spans="1:11" ht="16.5" customHeight="1">
      <c r="A61" s="383" t="s">
        <v>3993</v>
      </c>
      <c r="B61" s="284" t="s">
        <v>3994</v>
      </c>
      <c r="C61" s="112"/>
      <c r="D61" s="112"/>
      <c r="E61" s="926" t="e">
        <f t="shared" si="2"/>
        <v>#DIV/0!</v>
      </c>
      <c r="F61" s="195"/>
      <c r="G61" s="195"/>
      <c r="H61" s="926" t="e">
        <f t="shared" ref="H61:H74" si="9">SUM(G61/F61*100)</f>
        <v>#DIV/0!</v>
      </c>
      <c r="I61" s="173">
        <f t="shared" ref="I61:I73" si="10">C61+F61</f>
        <v>0</v>
      </c>
      <c r="J61" s="173">
        <f t="shared" ref="J61:J73" si="11">D61+G61</f>
        <v>0</v>
      </c>
      <c r="K61" s="927" t="e">
        <f t="shared" ref="K61:K74" si="12">SUM(J61/I61*100)</f>
        <v>#DIV/0!</v>
      </c>
    </row>
    <row r="62" spans="1:11" ht="19.5" customHeight="1">
      <c r="A62" s="383" t="s">
        <v>3995</v>
      </c>
      <c r="B62" s="284" t="s">
        <v>3996</v>
      </c>
      <c r="C62" s="112"/>
      <c r="D62" s="112"/>
      <c r="E62" s="926" t="e">
        <f t="shared" si="2"/>
        <v>#DIV/0!</v>
      </c>
      <c r="F62" s="195"/>
      <c r="G62" s="195"/>
      <c r="H62" s="926" t="e">
        <f t="shared" si="9"/>
        <v>#DIV/0!</v>
      </c>
      <c r="I62" s="173">
        <f t="shared" si="10"/>
        <v>0</v>
      </c>
      <c r="J62" s="173">
        <f t="shared" si="11"/>
        <v>0</v>
      </c>
      <c r="K62" s="927" t="e">
        <f t="shared" si="12"/>
        <v>#DIV/0!</v>
      </c>
    </row>
    <row r="63" spans="1:11" ht="15.75" customHeight="1">
      <c r="A63" s="383" t="s">
        <v>3997</v>
      </c>
      <c r="B63" s="284" t="s">
        <v>3998</v>
      </c>
      <c r="C63" s="112"/>
      <c r="D63" s="112"/>
      <c r="E63" s="926" t="e">
        <f t="shared" si="2"/>
        <v>#DIV/0!</v>
      </c>
      <c r="F63" s="195"/>
      <c r="G63" s="195"/>
      <c r="H63" s="926" t="e">
        <f t="shared" si="9"/>
        <v>#DIV/0!</v>
      </c>
      <c r="I63" s="173">
        <f t="shared" si="10"/>
        <v>0</v>
      </c>
      <c r="J63" s="173">
        <f t="shared" si="11"/>
        <v>0</v>
      </c>
      <c r="K63" s="927" t="e">
        <f t="shared" si="12"/>
        <v>#DIV/0!</v>
      </c>
    </row>
    <row r="64" spans="1:11" ht="12" customHeight="1">
      <c r="A64" s="383" t="s">
        <v>4494</v>
      </c>
      <c r="B64" s="284" t="s">
        <v>3999</v>
      </c>
      <c r="C64" s="112"/>
      <c r="D64" s="112"/>
      <c r="E64" s="926" t="e">
        <f t="shared" si="2"/>
        <v>#DIV/0!</v>
      </c>
      <c r="F64" s="195"/>
      <c r="G64" s="195"/>
      <c r="H64" s="926" t="e">
        <f t="shared" si="9"/>
        <v>#DIV/0!</v>
      </c>
      <c r="I64" s="173">
        <f t="shared" si="10"/>
        <v>0</v>
      </c>
      <c r="J64" s="173">
        <f t="shared" si="11"/>
        <v>0</v>
      </c>
      <c r="K64" s="927" t="e">
        <f t="shared" si="12"/>
        <v>#DIV/0!</v>
      </c>
    </row>
    <row r="65" spans="1:11" ht="19.5" customHeight="1">
      <c r="A65" s="383" t="s">
        <v>4000</v>
      </c>
      <c r="B65" s="284" t="s">
        <v>4001</v>
      </c>
      <c r="C65" s="112"/>
      <c r="D65" s="112"/>
      <c r="E65" s="926" t="e">
        <f t="shared" si="2"/>
        <v>#DIV/0!</v>
      </c>
      <c r="F65" s="195"/>
      <c r="G65" s="195"/>
      <c r="H65" s="926" t="e">
        <f t="shared" si="9"/>
        <v>#DIV/0!</v>
      </c>
      <c r="I65" s="173">
        <f t="shared" si="10"/>
        <v>0</v>
      </c>
      <c r="J65" s="173">
        <f t="shared" si="11"/>
        <v>0</v>
      </c>
      <c r="K65" s="927" t="e">
        <f t="shared" si="12"/>
        <v>#DIV/0!</v>
      </c>
    </row>
    <row r="66" spans="1:11" ht="15.75" customHeight="1">
      <c r="A66" s="383" t="s">
        <v>4002</v>
      </c>
      <c r="B66" s="284" t="s">
        <v>4003</v>
      </c>
      <c r="C66" s="112"/>
      <c r="D66" s="112"/>
      <c r="E66" s="926" t="e">
        <f t="shared" si="2"/>
        <v>#DIV/0!</v>
      </c>
      <c r="F66" s="195"/>
      <c r="G66" s="195"/>
      <c r="H66" s="926" t="e">
        <f t="shared" si="9"/>
        <v>#DIV/0!</v>
      </c>
      <c r="I66" s="173">
        <f t="shared" si="10"/>
        <v>0</v>
      </c>
      <c r="J66" s="173">
        <f t="shared" si="11"/>
        <v>0</v>
      </c>
      <c r="K66" s="927" t="e">
        <f t="shared" si="12"/>
        <v>#DIV/0!</v>
      </c>
    </row>
    <row r="67" spans="1:11" ht="15.75" customHeight="1">
      <c r="A67" s="383" t="s">
        <v>4004</v>
      </c>
      <c r="B67" s="284" t="s">
        <v>4005</v>
      </c>
      <c r="C67" s="112"/>
      <c r="D67" s="112"/>
      <c r="E67" s="926" t="e">
        <f t="shared" si="2"/>
        <v>#DIV/0!</v>
      </c>
      <c r="F67" s="195"/>
      <c r="G67" s="195"/>
      <c r="H67" s="926" t="e">
        <f t="shared" si="9"/>
        <v>#DIV/0!</v>
      </c>
      <c r="I67" s="173">
        <f t="shared" si="10"/>
        <v>0</v>
      </c>
      <c r="J67" s="173">
        <f t="shared" si="11"/>
        <v>0</v>
      </c>
      <c r="K67" s="927" t="e">
        <f t="shared" si="12"/>
        <v>#DIV/0!</v>
      </c>
    </row>
    <row r="68" spans="1:11" ht="15.75" customHeight="1">
      <c r="A68" s="383" t="s">
        <v>4006</v>
      </c>
      <c r="B68" s="284" t="s">
        <v>4007</v>
      </c>
      <c r="C68" s="112"/>
      <c r="D68" s="112"/>
      <c r="E68" s="926" t="e">
        <f t="shared" si="2"/>
        <v>#DIV/0!</v>
      </c>
      <c r="F68" s="195"/>
      <c r="G68" s="195"/>
      <c r="H68" s="926" t="e">
        <f t="shared" si="9"/>
        <v>#DIV/0!</v>
      </c>
      <c r="I68" s="173">
        <f t="shared" si="10"/>
        <v>0</v>
      </c>
      <c r="J68" s="173">
        <f t="shared" si="11"/>
        <v>0</v>
      </c>
      <c r="K68" s="927" t="e">
        <f t="shared" si="12"/>
        <v>#DIV/0!</v>
      </c>
    </row>
    <row r="69" spans="1:11" ht="15.75" customHeight="1">
      <c r="A69" s="383" t="s">
        <v>4008</v>
      </c>
      <c r="B69" s="284" t="s">
        <v>4009</v>
      </c>
      <c r="C69" s="112"/>
      <c r="D69" s="112"/>
      <c r="E69" s="926" t="e">
        <f t="shared" si="2"/>
        <v>#DIV/0!</v>
      </c>
      <c r="F69" s="195"/>
      <c r="G69" s="195"/>
      <c r="H69" s="926" t="e">
        <f t="shared" si="9"/>
        <v>#DIV/0!</v>
      </c>
      <c r="I69" s="173">
        <f t="shared" si="10"/>
        <v>0</v>
      </c>
      <c r="J69" s="173">
        <f t="shared" si="11"/>
        <v>0</v>
      </c>
      <c r="K69" s="927" t="e">
        <f t="shared" si="12"/>
        <v>#DIV/0!</v>
      </c>
    </row>
    <row r="70" spans="1:11" ht="15.75" customHeight="1">
      <c r="A70" s="383" t="s">
        <v>4010</v>
      </c>
      <c r="B70" s="284" t="s">
        <v>4011</v>
      </c>
      <c r="C70" s="112"/>
      <c r="D70" s="112"/>
      <c r="E70" s="926" t="e">
        <f t="shared" si="2"/>
        <v>#DIV/0!</v>
      </c>
      <c r="F70" s="195"/>
      <c r="G70" s="195"/>
      <c r="H70" s="926" t="e">
        <f t="shared" si="9"/>
        <v>#DIV/0!</v>
      </c>
      <c r="I70" s="173">
        <f t="shared" si="10"/>
        <v>0</v>
      </c>
      <c r="J70" s="173">
        <f t="shared" si="11"/>
        <v>0</v>
      </c>
      <c r="K70" s="927" t="e">
        <f t="shared" si="12"/>
        <v>#DIV/0!</v>
      </c>
    </row>
    <row r="71" spans="1:11" ht="15.75" customHeight="1">
      <c r="A71" s="383" t="s">
        <v>4012</v>
      </c>
      <c r="B71" s="284" t="s">
        <v>4013</v>
      </c>
      <c r="C71" s="112"/>
      <c r="D71" s="112"/>
      <c r="E71" s="926" t="e">
        <f t="shared" si="2"/>
        <v>#DIV/0!</v>
      </c>
      <c r="F71" s="195"/>
      <c r="G71" s="195"/>
      <c r="H71" s="926" t="e">
        <f t="shared" si="9"/>
        <v>#DIV/0!</v>
      </c>
      <c r="I71" s="173">
        <f t="shared" si="10"/>
        <v>0</v>
      </c>
      <c r="J71" s="173">
        <f t="shared" si="11"/>
        <v>0</v>
      </c>
      <c r="K71" s="927" t="e">
        <f t="shared" si="12"/>
        <v>#DIV/0!</v>
      </c>
    </row>
    <row r="72" spans="1:11" ht="15.75" customHeight="1">
      <c r="A72" s="383" t="s">
        <v>4014</v>
      </c>
      <c r="B72" s="284" t="s">
        <v>4015</v>
      </c>
      <c r="C72" s="112"/>
      <c r="D72" s="112"/>
      <c r="E72" s="926" t="e">
        <f t="shared" si="2"/>
        <v>#DIV/0!</v>
      </c>
      <c r="F72" s="195"/>
      <c r="G72" s="195"/>
      <c r="H72" s="926" t="e">
        <f t="shared" si="9"/>
        <v>#DIV/0!</v>
      </c>
      <c r="I72" s="173">
        <f t="shared" si="10"/>
        <v>0</v>
      </c>
      <c r="J72" s="173">
        <f t="shared" si="11"/>
        <v>0</v>
      </c>
      <c r="K72" s="927" t="e">
        <f t="shared" si="12"/>
        <v>#DIV/0!</v>
      </c>
    </row>
    <row r="73" spans="1:11" ht="21" customHeight="1">
      <c r="A73" s="991" t="s">
        <v>4016</v>
      </c>
      <c r="B73" s="992"/>
      <c r="C73" s="979">
        <f>SUM(C61:C72)</f>
        <v>0</v>
      </c>
      <c r="D73" s="979">
        <f>SUM(D61:D72)</f>
        <v>0</v>
      </c>
      <c r="E73" s="927" t="e">
        <f t="shared" si="2"/>
        <v>#DIV/0!</v>
      </c>
      <c r="F73" s="979">
        <f>SUM(F61:F72)</f>
        <v>0</v>
      </c>
      <c r="G73" s="979">
        <f>SUM(G61:G72)</f>
        <v>0</v>
      </c>
      <c r="H73" s="927" t="e">
        <f t="shared" si="9"/>
        <v>#DIV/0!</v>
      </c>
      <c r="I73" s="173">
        <f t="shared" si="10"/>
        <v>0</v>
      </c>
      <c r="J73" s="173">
        <f t="shared" si="11"/>
        <v>0</v>
      </c>
      <c r="K73" s="927" t="e">
        <f t="shared" si="12"/>
        <v>#DIV/0!</v>
      </c>
    </row>
    <row r="74" spans="1:11" ht="21.75" customHeight="1">
      <c r="A74" s="276" t="s">
        <v>4017</v>
      </c>
      <c r="B74" s="295"/>
      <c r="C74" s="278">
        <f>SUM(C59+C73)</f>
        <v>0</v>
      </c>
      <c r="D74" s="278">
        <f>SUM(D59+D73)</f>
        <v>108</v>
      </c>
      <c r="E74" s="927" t="e">
        <f t="shared" si="2"/>
        <v>#DIV/0!</v>
      </c>
      <c r="F74" s="278">
        <f>SUM(F59+F73)</f>
        <v>4133</v>
      </c>
      <c r="G74" s="278">
        <f>SUM(G59+G73)</f>
        <v>2081</v>
      </c>
      <c r="H74" s="927">
        <f t="shared" si="9"/>
        <v>50.350834744737483</v>
      </c>
      <c r="I74" s="173">
        <f>C74+F74</f>
        <v>4133</v>
      </c>
      <c r="J74" s="173">
        <f>D74+G74</f>
        <v>2189</v>
      </c>
      <c r="K74" s="927">
        <f t="shared" si="12"/>
        <v>52.963948705540766</v>
      </c>
    </row>
    <row r="75" spans="1:11" ht="15.75" customHeight="1">
      <c r="A75" s="1448" t="s">
        <v>4018</v>
      </c>
      <c r="B75" s="1448"/>
      <c r="C75" s="1448"/>
      <c r="D75" s="1448"/>
      <c r="E75" s="1448"/>
      <c r="F75" s="1448"/>
      <c r="G75" s="1448"/>
      <c r="H75" s="1448"/>
      <c r="I75" s="1448"/>
      <c r="J75" s="1448"/>
    </row>
    <row r="76" spans="1:11" ht="15.75" customHeight="1">
      <c r="A76" s="1448" t="s">
        <v>4067</v>
      </c>
      <c r="B76" s="1448"/>
      <c r="C76" s="1448"/>
      <c r="D76" s="1448"/>
      <c r="E76" s="1448"/>
      <c r="F76" s="1448"/>
      <c r="G76" s="1448"/>
      <c r="H76" s="1448"/>
      <c r="I76" s="1448"/>
      <c r="J76" s="1448"/>
    </row>
    <row r="77" spans="1:11" ht="15.75" customHeight="1">
      <c r="A77" s="6"/>
      <c r="B77" s="392"/>
      <c r="C77" s="392"/>
      <c r="D77" s="392"/>
      <c r="E77" s="392"/>
      <c r="F77" s="20"/>
      <c r="G77" s="20"/>
      <c r="H77" s="20"/>
      <c r="I77" s="17"/>
      <c r="J77" s="20"/>
    </row>
    <row r="78" spans="1:11" ht="15.75" customHeight="1"/>
    <row r="79" spans="1:11" ht="15.75" customHeight="1"/>
    <row r="80" spans="1:11" ht="15.75" customHeight="1"/>
    <row r="81" ht="15.75" customHeight="1"/>
    <row r="82" ht="15.75" customHeight="1"/>
    <row r="83" ht="15.75" customHeight="1"/>
  </sheetData>
  <mergeCells count="9">
    <mergeCell ref="F7:H7"/>
    <mergeCell ref="I7:K7"/>
    <mergeCell ref="A75:J75"/>
    <mergeCell ref="A76:J76"/>
    <mergeCell ref="C2:D2"/>
    <mergeCell ref="A7:A8"/>
    <mergeCell ref="B7:B8"/>
    <mergeCell ref="A59:B59"/>
    <mergeCell ref="C7:E7"/>
  </mergeCells>
  <phoneticPr fontId="44" type="noConversion"/>
  <pageMargins left="0.75" right="0.75" top="1" bottom="1" header="0.5" footer="0.5"/>
  <pageSetup paperSize="9" scale="61" orientation="portrait" verticalDpi="0" r:id="rId1"/>
  <headerFooter alignWithMargins="0"/>
  <rowBreaks count="1" manualBreakCount="1">
    <brk id="57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K79"/>
  <sheetViews>
    <sheetView topLeftCell="A59" workbookViewId="0">
      <selection activeCell="L45" sqref="L45"/>
    </sheetView>
  </sheetViews>
  <sheetFormatPr defaultRowHeight="12.75"/>
  <cols>
    <col min="1" max="1" width="12.7109375" style="11" customWidth="1"/>
    <col min="2" max="2" width="40.5703125" style="11" customWidth="1"/>
    <col min="3" max="5" width="9.5703125" style="11" customWidth="1"/>
    <col min="6" max="8" width="9.42578125" style="11" customWidth="1"/>
    <col min="9" max="9" width="9.5703125" style="11" customWidth="1"/>
    <col min="10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5"/>
    </row>
    <row r="2" spans="1:1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5"/>
    </row>
    <row r="3" spans="1:11">
      <c r="A3" s="114"/>
      <c r="B3" s="115"/>
      <c r="C3" s="69" t="s">
        <v>7086</v>
      </c>
      <c r="D3" s="116"/>
      <c r="E3" s="116"/>
      <c r="F3" s="116"/>
      <c r="G3" s="116"/>
      <c r="H3" s="116"/>
      <c r="I3" s="116"/>
      <c r="J3" s="5"/>
    </row>
    <row r="4" spans="1:11" ht="14.25">
      <c r="A4" s="114"/>
      <c r="B4" s="115" t="s">
        <v>1246</v>
      </c>
      <c r="C4" s="79" t="s">
        <v>1084</v>
      </c>
      <c r="D4" s="80"/>
      <c r="E4" s="80"/>
      <c r="F4" s="80"/>
      <c r="G4" s="80"/>
      <c r="H4" s="80"/>
      <c r="I4" s="80"/>
      <c r="J4" s="5"/>
    </row>
    <row r="5" spans="1:11" ht="15.75">
      <c r="A5" s="114"/>
      <c r="B5" s="115" t="s">
        <v>4094</v>
      </c>
      <c r="C5" s="266"/>
      <c r="D5" s="267"/>
      <c r="E5" s="267"/>
      <c r="F5" s="267"/>
      <c r="G5" s="267"/>
      <c r="H5" s="267"/>
      <c r="I5" s="80"/>
      <c r="J5" s="5"/>
    </row>
    <row r="6" spans="1:11" ht="15.75">
      <c r="A6" s="315"/>
      <c r="B6" s="315"/>
      <c r="C6" s="315"/>
      <c r="D6" s="315"/>
      <c r="E6" s="315"/>
      <c r="F6" s="315"/>
      <c r="G6" s="315"/>
      <c r="H6" s="315"/>
      <c r="I6" s="315"/>
      <c r="J6" s="6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33.75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15.75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1">
      <c r="A10" s="49"/>
      <c r="B10" s="50"/>
      <c r="C10" s="290"/>
      <c r="D10" s="290"/>
      <c r="E10" s="290"/>
      <c r="F10" s="290"/>
      <c r="G10" s="290"/>
      <c r="H10" s="290"/>
      <c r="I10" s="173"/>
      <c r="J10" s="173"/>
      <c r="K10" s="282"/>
    </row>
    <row r="11" spans="1:11">
      <c r="A11" s="49"/>
      <c r="B11" s="50"/>
      <c r="C11" s="290"/>
      <c r="D11" s="290"/>
      <c r="E11" s="290"/>
      <c r="F11" s="290"/>
      <c r="G11" s="290"/>
      <c r="H11" s="290"/>
      <c r="I11" s="173"/>
      <c r="J11" s="173"/>
      <c r="K11" s="282"/>
    </row>
    <row r="12" spans="1:11" ht="15">
      <c r="A12" s="49"/>
      <c r="B12" s="396" t="s">
        <v>4477</v>
      </c>
      <c r="C12" s="290"/>
      <c r="D12" s="290"/>
      <c r="E12" s="290"/>
      <c r="F12" s="290"/>
      <c r="G12" s="290"/>
      <c r="H12" s="290"/>
      <c r="I12" s="173"/>
      <c r="J12" s="173"/>
      <c r="K12" s="282"/>
    </row>
    <row r="13" spans="1:11" ht="25.5">
      <c r="A13" s="49" t="s">
        <v>1085</v>
      </c>
      <c r="B13" s="50" t="s">
        <v>1086</v>
      </c>
      <c r="C13" s="270"/>
      <c r="D13" s="270"/>
      <c r="E13" s="926" t="e">
        <f>SUM(D13/C13*100)</f>
        <v>#DIV/0!</v>
      </c>
      <c r="F13" s="272"/>
      <c r="G13" s="272"/>
      <c r="H13" s="926" t="e">
        <f>SUM(G13/F13*100)</f>
        <v>#DIV/0!</v>
      </c>
      <c r="I13" s="173">
        <f t="shared" ref="I13" si="0">C13+F13</f>
        <v>0</v>
      </c>
      <c r="J13" s="173">
        <f t="shared" ref="J13" si="1">D13+G13</f>
        <v>0</v>
      </c>
      <c r="K13" s="927" t="e">
        <f>SUM(J13/I13*100)</f>
        <v>#DIV/0!</v>
      </c>
    </row>
    <row r="14" spans="1:11">
      <c r="A14" s="49" t="s">
        <v>1031</v>
      </c>
      <c r="B14" s="50" t="s">
        <v>1032</v>
      </c>
      <c r="C14" s="270"/>
      <c r="D14" s="270"/>
      <c r="E14" s="926" t="e">
        <f t="shared" ref="E14:E76" si="2">SUM(D14/C14*100)</f>
        <v>#DIV/0!</v>
      </c>
      <c r="F14" s="272">
        <v>2</v>
      </c>
      <c r="G14" s="272">
        <v>1</v>
      </c>
      <c r="H14" s="926">
        <f t="shared" ref="H14:H61" si="3">SUM(G14/F14*100)</f>
        <v>50</v>
      </c>
      <c r="I14" s="1170">
        <f t="shared" ref="I14:I61" si="4">C14+F14</f>
        <v>2</v>
      </c>
      <c r="J14" s="1170">
        <f t="shared" ref="J14:J61" si="5">D14+G14</f>
        <v>1</v>
      </c>
      <c r="K14" s="927">
        <f t="shared" ref="K14:K61" si="6">SUM(J14/I14*100)</f>
        <v>50</v>
      </c>
    </row>
    <row r="15" spans="1:11">
      <c r="A15" s="49" t="s">
        <v>4068</v>
      </c>
      <c r="B15" s="50" t="s">
        <v>4069</v>
      </c>
      <c r="C15" s="270"/>
      <c r="D15" s="270"/>
      <c r="E15" s="926" t="e">
        <f t="shared" si="2"/>
        <v>#DIV/0!</v>
      </c>
      <c r="F15" s="272"/>
      <c r="G15" s="272"/>
      <c r="H15" s="926" t="e">
        <f t="shared" si="3"/>
        <v>#DIV/0!</v>
      </c>
      <c r="I15" s="1170">
        <f t="shared" si="4"/>
        <v>0</v>
      </c>
      <c r="J15" s="1170">
        <f t="shared" si="5"/>
        <v>0</v>
      </c>
      <c r="K15" s="927" t="e">
        <f t="shared" si="6"/>
        <v>#DIV/0!</v>
      </c>
    </row>
    <row r="16" spans="1:11">
      <c r="A16" s="49" t="s">
        <v>1087</v>
      </c>
      <c r="B16" s="50" t="s">
        <v>1088</v>
      </c>
      <c r="C16" s="270"/>
      <c r="D16" s="270"/>
      <c r="E16" s="926" t="e">
        <f t="shared" si="2"/>
        <v>#DIV/0!</v>
      </c>
      <c r="F16" s="272">
        <v>3651</v>
      </c>
      <c r="G16" s="272">
        <v>949</v>
      </c>
      <c r="H16" s="926">
        <f t="shared" si="3"/>
        <v>25.992878663379898</v>
      </c>
      <c r="I16" s="1170">
        <f t="shared" si="4"/>
        <v>3651</v>
      </c>
      <c r="J16" s="1170">
        <f t="shared" si="5"/>
        <v>949</v>
      </c>
      <c r="K16" s="927">
        <f t="shared" si="6"/>
        <v>25.992878663379898</v>
      </c>
    </row>
    <row r="17" spans="1:11">
      <c r="A17" s="49" t="s">
        <v>6018</v>
      </c>
      <c r="B17" s="50" t="s">
        <v>1089</v>
      </c>
      <c r="C17" s="270"/>
      <c r="D17" s="270"/>
      <c r="E17" s="926" t="e">
        <f t="shared" si="2"/>
        <v>#DIV/0!</v>
      </c>
      <c r="F17" s="272">
        <v>133</v>
      </c>
      <c r="G17" s="272">
        <v>37</v>
      </c>
      <c r="H17" s="926">
        <f t="shared" si="3"/>
        <v>27.819548872180448</v>
      </c>
      <c r="I17" s="1170">
        <f t="shared" si="4"/>
        <v>133</v>
      </c>
      <c r="J17" s="1170">
        <f t="shared" si="5"/>
        <v>37</v>
      </c>
      <c r="K17" s="927">
        <f t="shared" si="6"/>
        <v>27.819548872180448</v>
      </c>
    </row>
    <row r="18" spans="1:11" ht="25.5">
      <c r="A18" s="49" t="s">
        <v>2707</v>
      </c>
      <c r="B18" s="50" t="s">
        <v>2708</v>
      </c>
      <c r="C18" s="270"/>
      <c r="D18" s="270"/>
      <c r="E18" s="926" t="e">
        <f t="shared" si="2"/>
        <v>#DIV/0!</v>
      </c>
      <c r="F18" s="272">
        <v>471</v>
      </c>
      <c r="G18" s="272">
        <v>204</v>
      </c>
      <c r="H18" s="926">
        <f t="shared" si="3"/>
        <v>43.312101910828027</v>
      </c>
      <c r="I18" s="1170">
        <f t="shared" si="4"/>
        <v>471</v>
      </c>
      <c r="J18" s="1170">
        <f t="shared" si="5"/>
        <v>204</v>
      </c>
      <c r="K18" s="927">
        <f t="shared" si="6"/>
        <v>43.312101910828027</v>
      </c>
    </row>
    <row r="19" spans="1:11">
      <c r="A19" s="49" t="s">
        <v>2433</v>
      </c>
      <c r="B19" s="371" t="s">
        <v>2434</v>
      </c>
      <c r="C19" s="270"/>
      <c r="D19" s="270"/>
      <c r="E19" s="926" t="e">
        <f t="shared" si="2"/>
        <v>#DIV/0!</v>
      </c>
      <c r="F19" s="272">
        <v>1</v>
      </c>
      <c r="G19" s="272">
        <v>1</v>
      </c>
      <c r="H19" s="926">
        <f t="shared" si="3"/>
        <v>100</v>
      </c>
      <c r="I19" s="1170">
        <f t="shared" si="4"/>
        <v>1</v>
      </c>
      <c r="J19" s="1170">
        <f t="shared" si="5"/>
        <v>1</v>
      </c>
      <c r="K19" s="927">
        <f t="shared" si="6"/>
        <v>100</v>
      </c>
    </row>
    <row r="20" spans="1:11">
      <c r="A20" s="49" t="s">
        <v>1092</v>
      </c>
      <c r="B20" s="371" t="s">
        <v>1093</v>
      </c>
      <c r="C20" s="270"/>
      <c r="D20" s="270"/>
      <c r="E20" s="926" t="e">
        <f t="shared" si="2"/>
        <v>#DIV/0!</v>
      </c>
      <c r="F20" s="272">
        <v>93</v>
      </c>
      <c r="G20" s="272">
        <v>25</v>
      </c>
      <c r="H20" s="926">
        <f t="shared" si="3"/>
        <v>26.881720430107524</v>
      </c>
      <c r="I20" s="1170">
        <f t="shared" si="4"/>
        <v>93</v>
      </c>
      <c r="J20" s="1170">
        <f t="shared" si="5"/>
        <v>25</v>
      </c>
      <c r="K20" s="927">
        <f t="shared" si="6"/>
        <v>26.881720430107524</v>
      </c>
    </row>
    <row r="21" spans="1:11" ht="38.25">
      <c r="A21" s="49" t="s">
        <v>4053</v>
      </c>
      <c r="B21" s="371" t="s">
        <v>1094</v>
      </c>
      <c r="C21" s="270"/>
      <c r="D21" s="270"/>
      <c r="E21" s="926" t="e">
        <f t="shared" si="2"/>
        <v>#DIV/0!</v>
      </c>
      <c r="F21" s="272">
        <v>47</v>
      </c>
      <c r="G21" s="272">
        <v>34</v>
      </c>
      <c r="H21" s="926">
        <f t="shared" si="3"/>
        <v>72.340425531914903</v>
      </c>
      <c r="I21" s="1170">
        <f t="shared" si="4"/>
        <v>47</v>
      </c>
      <c r="J21" s="1170">
        <f t="shared" si="5"/>
        <v>34</v>
      </c>
      <c r="K21" s="927">
        <f t="shared" si="6"/>
        <v>72.340425531914903</v>
      </c>
    </row>
    <row r="22" spans="1:11" ht="25.5">
      <c r="A22" s="52" t="s">
        <v>1095</v>
      </c>
      <c r="B22" s="380" t="s">
        <v>1096</v>
      </c>
      <c r="C22" s="270"/>
      <c r="D22" s="270"/>
      <c r="E22" s="926" t="e">
        <f t="shared" si="2"/>
        <v>#DIV/0!</v>
      </c>
      <c r="F22" s="272">
        <v>1522</v>
      </c>
      <c r="G22" s="272">
        <v>700</v>
      </c>
      <c r="H22" s="926">
        <f t="shared" si="3"/>
        <v>45.992115637319316</v>
      </c>
      <c r="I22" s="1170">
        <f t="shared" si="4"/>
        <v>1522</v>
      </c>
      <c r="J22" s="1170">
        <f t="shared" si="5"/>
        <v>700</v>
      </c>
      <c r="K22" s="927">
        <f t="shared" si="6"/>
        <v>45.992115637319316</v>
      </c>
    </row>
    <row r="23" spans="1:11" ht="25.5">
      <c r="A23" s="49" t="s">
        <v>1097</v>
      </c>
      <c r="B23" s="371" t="s">
        <v>1098</v>
      </c>
      <c r="C23" s="270"/>
      <c r="D23" s="270"/>
      <c r="E23" s="926" t="e">
        <f t="shared" si="2"/>
        <v>#DIV/0!</v>
      </c>
      <c r="F23" s="272">
        <v>494</v>
      </c>
      <c r="G23" s="272">
        <v>210</v>
      </c>
      <c r="H23" s="926">
        <f t="shared" si="3"/>
        <v>42.51012145748988</v>
      </c>
      <c r="I23" s="1170">
        <f t="shared" si="4"/>
        <v>494</v>
      </c>
      <c r="J23" s="1170">
        <f t="shared" si="5"/>
        <v>210</v>
      </c>
      <c r="K23" s="927">
        <f t="shared" si="6"/>
        <v>42.51012145748988</v>
      </c>
    </row>
    <row r="24" spans="1:11">
      <c r="A24" s="49" t="s">
        <v>1099</v>
      </c>
      <c r="B24" s="371" t="s">
        <v>1100</v>
      </c>
      <c r="C24" s="270"/>
      <c r="D24" s="270"/>
      <c r="E24" s="926" t="e">
        <f t="shared" si="2"/>
        <v>#DIV/0!</v>
      </c>
      <c r="F24" s="272">
        <v>21</v>
      </c>
      <c r="G24" s="272">
        <v>24</v>
      </c>
      <c r="H24" s="926">
        <f t="shared" si="3"/>
        <v>114.28571428571428</v>
      </c>
      <c r="I24" s="1170">
        <f t="shared" si="4"/>
        <v>21</v>
      </c>
      <c r="J24" s="1170">
        <f t="shared" si="5"/>
        <v>24</v>
      </c>
      <c r="K24" s="927">
        <f t="shared" si="6"/>
        <v>114.28571428571428</v>
      </c>
    </row>
    <row r="25" spans="1:11">
      <c r="A25" s="49" t="s">
        <v>2452</v>
      </c>
      <c r="B25" s="371" t="s">
        <v>2453</v>
      </c>
      <c r="C25" s="270"/>
      <c r="D25" s="270"/>
      <c r="E25" s="926" t="e">
        <f t="shared" si="2"/>
        <v>#DIV/0!</v>
      </c>
      <c r="F25" s="272"/>
      <c r="G25" s="272"/>
      <c r="H25" s="926" t="e">
        <f t="shared" si="3"/>
        <v>#DIV/0!</v>
      </c>
      <c r="I25" s="1170">
        <f t="shared" si="4"/>
        <v>0</v>
      </c>
      <c r="J25" s="1170">
        <f t="shared" si="5"/>
        <v>0</v>
      </c>
      <c r="K25" s="927" t="e">
        <f t="shared" si="6"/>
        <v>#DIV/0!</v>
      </c>
    </row>
    <row r="26" spans="1:11">
      <c r="A26" s="49" t="s">
        <v>1101</v>
      </c>
      <c r="B26" s="371" t="s">
        <v>1102</v>
      </c>
      <c r="C26" s="270"/>
      <c r="D26" s="270"/>
      <c r="E26" s="926" t="e">
        <f t="shared" si="2"/>
        <v>#DIV/0!</v>
      </c>
      <c r="F26" s="272">
        <v>1</v>
      </c>
      <c r="G26" s="272"/>
      <c r="H26" s="926">
        <f t="shared" si="3"/>
        <v>0</v>
      </c>
      <c r="I26" s="1170">
        <f t="shared" si="4"/>
        <v>1</v>
      </c>
      <c r="J26" s="1170">
        <f t="shared" si="5"/>
        <v>0</v>
      </c>
      <c r="K26" s="927">
        <f t="shared" si="6"/>
        <v>0</v>
      </c>
    </row>
    <row r="27" spans="1:11" ht="25.5">
      <c r="A27" s="49" t="s">
        <v>2454</v>
      </c>
      <c r="B27" s="371" t="s">
        <v>2455</v>
      </c>
      <c r="C27" s="270"/>
      <c r="D27" s="270"/>
      <c r="E27" s="926" t="e">
        <f t="shared" si="2"/>
        <v>#DIV/0!</v>
      </c>
      <c r="F27" s="272">
        <v>6</v>
      </c>
      <c r="G27" s="272">
        <v>4</v>
      </c>
      <c r="H27" s="926">
        <f t="shared" si="3"/>
        <v>66.666666666666657</v>
      </c>
      <c r="I27" s="1170">
        <f t="shared" si="4"/>
        <v>6</v>
      </c>
      <c r="J27" s="1170">
        <f t="shared" si="5"/>
        <v>4</v>
      </c>
      <c r="K27" s="927">
        <f t="shared" si="6"/>
        <v>66.666666666666657</v>
      </c>
    </row>
    <row r="28" spans="1:11">
      <c r="A28" s="49" t="s">
        <v>1103</v>
      </c>
      <c r="B28" s="371" t="s">
        <v>1104</v>
      </c>
      <c r="C28" s="270"/>
      <c r="D28" s="270"/>
      <c r="E28" s="926" t="e">
        <f t="shared" si="2"/>
        <v>#DIV/0!</v>
      </c>
      <c r="F28" s="272"/>
      <c r="G28" s="272"/>
      <c r="H28" s="926" t="e">
        <f t="shared" si="3"/>
        <v>#DIV/0!</v>
      </c>
      <c r="I28" s="1170">
        <f t="shared" si="4"/>
        <v>0</v>
      </c>
      <c r="J28" s="1170">
        <f t="shared" si="5"/>
        <v>0</v>
      </c>
      <c r="K28" s="927" t="e">
        <f t="shared" si="6"/>
        <v>#DIV/0!</v>
      </c>
    </row>
    <row r="29" spans="1:11">
      <c r="A29" s="49" t="s">
        <v>1105</v>
      </c>
      <c r="B29" s="371" t="s">
        <v>1106</v>
      </c>
      <c r="C29" s="270"/>
      <c r="D29" s="270"/>
      <c r="E29" s="926" t="e">
        <f t="shared" si="2"/>
        <v>#DIV/0!</v>
      </c>
      <c r="F29" s="272">
        <v>2555</v>
      </c>
      <c r="G29" s="272">
        <v>1086</v>
      </c>
      <c r="H29" s="926">
        <f t="shared" si="3"/>
        <v>42.504892367906066</v>
      </c>
      <c r="I29" s="1170">
        <f t="shared" si="4"/>
        <v>2555</v>
      </c>
      <c r="J29" s="1170">
        <f t="shared" si="5"/>
        <v>1086</v>
      </c>
      <c r="K29" s="927">
        <f t="shared" si="6"/>
        <v>42.504892367906066</v>
      </c>
    </row>
    <row r="30" spans="1:11">
      <c r="A30" s="49" t="s">
        <v>1107</v>
      </c>
      <c r="B30" s="371" t="s">
        <v>1108</v>
      </c>
      <c r="C30" s="270"/>
      <c r="D30" s="270"/>
      <c r="E30" s="926" t="e">
        <f t="shared" si="2"/>
        <v>#DIV/0!</v>
      </c>
      <c r="F30" s="272">
        <v>1</v>
      </c>
      <c r="G30" s="272"/>
      <c r="H30" s="926">
        <f t="shared" si="3"/>
        <v>0</v>
      </c>
      <c r="I30" s="1170">
        <f t="shared" si="4"/>
        <v>1</v>
      </c>
      <c r="J30" s="1170">
        <f t="shared" si="5"/>
        <v>0</v>
      </c>
      <c r="K30" s="927">
        <f t="shared" si="6"/>
        <v>0</v>
      </c>
    </row>
    <row r="31" spans="1:11">
      <c r="A31" s="49" t="s">
        <v>1110</v>
      </c>
      <c r="B31" s="371" t="s">
        <v>1111</v>
      </c>
      <c r="C31" s="270"/>
      <c r="D31" s="270"/>
      <c r="E31" s="926" t="e">
        <f t="shared" si="2"/>
        <v>#DIV/0!</v>
      </c>
      <c r="F31" s="272">
        <v>38</v>
      </c>
      <c r="G31" s="272">
        <v>8</v>
      </c>
      <c r="H31" s="926">
        <f t="shared" si="3"/>
        <v>21.052631578947366</v>
      </c>
      <c r="I31" s="1170">
        <f t="shared" si="4"/>
        <v>38</v>
      </c>
      <c r="J31" s="1170">
        <f t="shared" si="5"/>
        <v>8</v>
      </c>
      <c r="K31" s="927">
        <f t="shared" si="6"/>
        <v>21.052631578947366</v>
      </c>
    </row>
    <row r="32" spans="1:11">
      <c r="A32" s="49" t="s">
        <v>1034</v>
      </c>
      <c r="B32" s="371" t="s">
        <v>1112</v>
      </c>
      <c r="C32" s="270"/>
      <c r="D32" s="270"/>
      <c r="E32" s="926" t="e">
        <f t="shared" si="2"/>
        <v>#DIV/0!</v>
      </c>
      <c r="F32" s="272"/>
      <c r="G32" s="272"/>
      <c r="H32" s="926" t="e">
        <f t="shared" si="3"/>
        <v>#DIV/0!</v>
      </c>
      <c r="I32" s="1170">
        <f t="shared" si="4"/>
        <v>0</v>
      </c>
      <c r="J32" s="1170">
        <f t="shared" si="5"/>
        <v>0</v>
      </c>
      <c r="K32" s="927" t="e">
        <f t="shared" si="6"/>
        <v>#DIV/0!</v>
      </c>
    </row>
    <row r="33" spans="1:11">
      <c r="A33" s="49" t="s">
        <v>1113</v>
      </c>
      <c r="B33" s="371" t="s">
        <v>1114</v>
      </c>
      <c r="C33" s="270"/>
      <c r="D33" s="270"/>
      <c r="E33" s="926" t="e">
        <f t="shared" si="2"/>
        <v>#DIV/0!</v>
      </c>
      <c r="F33" s="272">
        <v>442</v>
      </c>
      <c r="G33" s="272">
        <v>204</v>
      </c>
      <c r="H33" s="926">
        <f t="shared" si="3"/>
        <v>46.153846153846153</v>
      </c>
      <c r="I33" s="1170">
        <f t="shared" si="4"/>
        <v>442</v>
      </c>
      <c r="J33" s="1170">
        <f t="shared" si="5"/>
        <v>204</v>
      </c>
      <c r="K33" s="927">
        <f t="shared" si="6"/>
        <v>46.153846153846153</v>
      </c>
    </row>
    <row r="34" spans="1:11">
      <c r="A34" s="49" t="s">
        <v>1115</v>
      </c>
      <c r="B34" s="371" t="s">
        <v>91</v>
      </c>
      <c r="C34" s="270"/>
      <c r="D34" s="270"/>
      <c r="E34" s="926" t="e">
        <f t="shared" si="2"/>
        <v>#DIV/0!</v>
      </c>
      <c r="F34" s="272">
        <v>485</v>
      </c>
      <c r="G34" s="272">
        <v>210</v>
      </c>
      <c r="H34" s="926">
        <f t="shared" si="3"/>
        <v>43.298969072164951</v>
      </c>
      <c r="I34" s="1170">
        <f t="shared" si="4"/>
        <v>485</v>
      </c>
      <c r="J34" s="1170">
        <f t="shared" si="5"/>
        <v>210</v>
      </c>
      <c r="K34" s="927">
        <f t="shared" si="6"/>
        <v>43.298969072164951</v>
      </c>
    </row>
    <row r="35" spans="1:11">
      <c r="A35" s="49" t="s">
        <v>4062</v>
      </c>
      <c r="B35" s="371" t="s">
        <v>4063</v>
      </c>
      <c r="C35" s="270"/>
      <c r="D35" s="270"/>
      <c r="E35" s="926" t="e">
        <f t="shared" si="2"/>
        <v>#DIV/0!</v>
      </c>
      <c r="F35" s="272">
        <v>62</v>
      </c>
      <c r="G35" s="272"/>
      <c r="H35" s="926">
        <f t="shared" si="3"/>
        <v>0</v>
      </c>
      <c r="I35" s="1170">
        <f t="shared" si="4"/>
        <v>62</v>
      </c>
      <c r="J35" s="1170">
        <f t="shared" si="5"/>
        <v>0</v>
      </c>
      <c r="K35" s="927">
        <f t="shared" si="6"/>
        <v>0</v>
      </c>
    </row>
    <row r="36" spans="1:11">
      <c r="A36" s="49" t="s">
        <v>92</v>
      </c>
      <c r="B36" s="371" t="s">
        <v>93</v>
      </c>
      <c r="C36" s="270"/>
      <c r="D36" s="270"/>
      <c r="E36" s="926" t="e">
        <f t="shared" si="2"/>
        <v>#DIV/0!</v>
      </c>
      <c r="F36" s="272">
        <v>3</v>
      </c>
      <c r="G36" s="272"/>
      <c r="H36" s="926">
        <f t="shared" si="3"/>
        <v>0</v>
      </c>
      <c r="I36" s="1170">
        <f t="shared" si="4"/>
        <v>3</v>
      </c>
      <c r="J36" s="1170">
        <f t="shared" si="5"/>
        <v>0</v>
      </c>
      <c r="K36" s="927">
        <f t="shared" si="6"/>
        <v>0</v>
      </c>
    </row>
    <row r="37" spans="1:11" ht="25.5">
      <c r="A37" s="49" t="s">
        <v>4073</v>
      </c>
      <c r="B37" s="371" t="s">
        <v>94</v>
      </c>
      <c r="C37" s="270"/>
      <c r="D37" s="270"/>
      <c r="E37" s="926" t="e">
        <f t="shared" si="2"/>
        <v>#DIV/0!</v>
      </c>
      <c r="F37" s="272">
        <v>490</v>
      </c>
      <c r="G37" s="272">
        <v>207</v>
      </c>
      <c r="H37" s="926">
        <f t="shared" si="3"/>
        <v>42.244897959183675</v>
      </c>
      <c r="I37" s="1170">
        <f t="shared" si="4"/>
        <v>490</v>
      </c>
      <c r="J37" s="1170">
        <f t="shared" si="5"/>
        <v>207</v>
      </c>
      <c r="K37" s="927">
        <f t="shared" si="6"/>
        <v>42.244897959183675</v>
      </c>
    </row>
    <row r="38" spans="1:11" ht="38.25">
      <c r="A38" s="49" t="s">
        <v>2718</v>
      </c>
      <c r="B38" s="50" t="s">
        <v>992</v>
      </c>
      <c r="C38" s="270"/>
      <c r="D38" s="270"/>
      <c r="E38" s="926" t="e">
        <f t="shared" si="2"/>
        <v>#DIV/0!</v>
      </c>
      <c r="F38" s="272">
        <v>499</v>
      </c>
      <c r="G38" s="272">
        <v>214</v>
      </c>
      <c r="H38" s="926">
        <f t="shared" si="3"/>
        <v>42.885771543086172</v>
      </c>
      <c r="I38" s="1170">
        <f t="shared" si="4"/>
        <v>499</v>
      </c>
      <c r="J38" s="1170">
        <f t="shared" si="5"/>
        <v>214</v>
      </c>
      <c r="K38" s="927">
        <f t="shared" si="6"/>
        <v>42.885771543086172</v>
      </c>
    </row>
    <row r="39" spans="1:11" ht="25.5">
      <c r="A39" s="49" t="s">
        <v>4439</v>
      </c>
      <c r="B39" s="50" t="s">
        <v>2878</v>
      </c>
      <c r="C39" s="270"/>
      <c r="D39" s="270"/>
      <c r="E39" s="926" t="e">
        <f t="shared" si="2"/>
        <v>#DIV/0!</v>
      </c>
      <c r="F39" s="272">
        <v>2807</v>
      </c>
      <c r="G39" s="272">
        <v>718</v>
      </c>
      <c r="H39" s="926">
        <f t="shared" si="3"/>
        <v>25.578909868186678</v>
      </c>
      <c r="I39" s="1170">
        <f t="shared" si="4"/>
        <v>2807</v>
      </c>
      <c r="J39" s="1170">
        <f t="shared" si="5"/>
        <v>718</v>
      </c>
      <c r="K39" s="927">
        <f t="shared" si="6"/>
        <v>25.578909868186678</v>
      </c>
    </row>
    <row r="40" spans="1:11" ht="25.5">
      <c r="A40" s="49" t="s">
        <v>2720</v>
      </c>
      <c r="B40" s="50" t="s">
        <v>2721</v>
      </c>
      <c r="C40" s="270"/>
      <c r="D40" s="270"/>
      <c r="E40" s="926" t="e">
        <f t="shared" si="2"/>
        <v>#DIV/0!</v>
      </c>
      <c r="F40" s="272">
        <v>116</v>
      </c>
      <c r="G40" s="272">
        <v>33</v>
      </c>
      <c r="H40" s="926">
        <f t="shared" si="3"/>
        <v>28.448275862068968</v>
      </c>
      <c r="I40" s="1170">
        <f t="shared" si="4"/>
        <v>116</v>
      </c>
      <c r="J40" s="1170">
        <f t="shared" si="5"/>
        <v>33</v>
      </c>
      <c r="K40" s="927">
        <f t="shared" si="6"/>
        <v>28.448275862068968</v>
      </c>
    </row>
    <row r="41" spans="1:11" ht="25.5">
      <c r="A41" s="49" t="s">
        <v>2722</v>
      </c>
      <c r="B41" s="50" t="s">
        <v>2723</v>
      </c>
      <c r="C41" s="270"/>
      <c r="D41" s="270"/>
      <c r="E41" s="926" t="e">
        <f t="shared" si="2"/>
        <v>#DIV/0!</v>
      </c>
      <c r="F41" s="272">
        <v>115</v>
      </c>
      <c r="G41" s="272">
        <v>33</v>
      </c>
      <c r="H41" s="926">
        <f t="shared" si="3"/>
        <v>28.695652173913043</v>
      </c>
      <c r="I41" s="1170">
        <f t="shared" si="4"/>
        <v>115</v>
      </c>
      <c r="J41" s="1170">
        <f t="shared" si="5"/>
        <v>33</v>
      </c>
      <c r="K41" s="927">
        <f t="shared" si="6"/>
        <v>28.695652173913043</v>
      </c>
    </row>
    <row r="42" spans="1:11" ht="38.25">
      <c r="A42" s="49" t="s">
        <v>2724</v>
      </c>
      <c r="B42" s="50" t="s">
        <v>2725</v>
      </c>
      <c r="C42" s="270"/>
      <c r="D42" s="270"/>
      <c r="E42" s="926" t="e">
        <f t="shared" si="2"/>
        <v>#DIV/0!</v>
      </c>
      <c r="F42" s="272"/>
      <c r="G42" s="272"/>
      <c r="H42" s="926" t="e">
        <f t="shared" si="3"/>
        <v>#DIV/0!</v>
      </c>
      <c r="I42" s="1170">
        <f t="shared" si="4"/>
        <v>0</v>
      </c>
      <c r="J42" s="1170">
        <f t="shared" si="5"/>
        <v>0</v>
      </c>
      <c r="K42" s="927" t="e">
        <f t="shared" si="6"/>
        <v>#DIV/0!</v>
      </c>
    </row>
    <row r="43" spans="1:11">
      <c r="A43" s="49" t="s">
        <v>2726</v>
      </c>
      <c r="B43" s="50" t="s">
        <v>2727</v>
      </c>
      <c r="C43" s="270"/>
      <c r="D43" s="270"/>
      <c r="E43" s="926" t="e">
        <f t="shared" si="2"/>
        <v>#DIV/0!</v>
      </c>
      <c r="F43" s="272">
        <v>3</v>
      </c>
      <c r="G43" s="272">
        <v>1</v>
      </c>
      <c r="H43" s="926">
        <f t="shared" si="3"/>
        <v>33.333333333333329</v>
      </c>
      <c r="I43" s="1170">
        <f t="shared" si="4"/>
        <v>3</v>
      </c>
      <c r="J43" s="1170">
        <f t="shared" si="5"/>
        <v>1</v>
      </c>
      <c r="K43" s="927">
        <f t="shared" si="6"/>
        <v>33.333333333333329</v>
      </c>
    </row>
    <row r="44" spans="1:11" ht="25.5">
      <c r="A44" s="52" t="s">
        <v>95</v>
      </c>
      <c r="B44" s="371" t="s">
        <v>96</v>
      </c>
      <c r="C44" s="270"/>
      <c r="D44" s="270"/>
      <c r="E44" s="926" t="e">
        <f t="shared" si="2"/>
        <v>#DIV/0!</v>
      </c>
      <c r="F44" s="272">
        <v>18</v>
      </c>
      <c r="G44" s="272">
        <v>3</v>
      </c>
      <c r="H44" s="926">
        <f t="shared" si="3"/>
        <v>16.666666666666664</v>
      </c>
      <c r="I44" s="1170">
        <f t="shared" si="4"/>
        <v>18</v>
      </c>
      <c r="J44" s="1170">
        <f t="shared" si="5"/>
        <v>3</v>
      </c>
      <c r="K44" s="927">
        <f t="shared" si="6"/>
        <v>16.666666666666664</v>
      </c>
    </row>
    <row r="45" spans="1:11" ht="25.5">
      <c r="A45" s="49" t="s">
        <v>4552</v>
      </c>
      <c r="B45" s="371" t="s">
        <v>98</v>
      </c>
      <c r="C45" s="270"/>
      <c r="D45" s="270"/>
      <c r="E45" s="926" t="e">
        <f t="shared" si="2"/>
        <v>#DIV/0!</v>
      </c>
      <c r="F45" s="272">
        <v>4</v>
      </c>
      <c r="G45" s="272">
        <v>1</v>
      </c>
      <c r="H45" s="926">
        <f t="shared" si="3"/>
        <v>25</v>
      </c>
      <c r="I45" s="1170">
        <f t="shared" si="4"/>
        <v>4</v>
      </c>
      <c r="J45" s="1170">
        <f t="shared" si="5"/>
        <v>1</v>
      </c>
      <c r="K45" s="927">
        <f t="shared" si="6"/>
        <v>25</v>
      </c>
    </row>
    <row r="46" spans="1:11">
      <c r="A46" s="52" t="s">
        <v>2728</v>
      </c>
      <c r="B46" s="371" t="s">
        <v>99</v>
      </c>
      <c r="C46" s="270"/>
      <c r="D46" s="270"/>
      <c r="E46" s="926" t="e">
        <f t="shared" si="2"/>
        <v>#DIV/0!</v>
      </c>
      <c r="F46" s="272">
        <v>131</v>
      </c>
      <c r="G46" s="272">
        <v>40</v>
      </c>
      <c r="H46" s="926">
        <f t="shared" si="3"/>
        <v>30.534351145038169</v>
      </c>
      <c r="I46" s="1170">
        <f t="shared" si="4"/>
        <v>131</v>
      </c>
      <c r="J46" s="1170">
        <f t="shared" si="5"/>
        <v>40</v>
      </c>
      <c r="K46" s="927">
        <f t="shared" si="6"/>
        <v>30.534351145038169</v>
      </c>
    </row>
    <row r="47" spans="1:11">
      <c r="A47" s="49" t="s">
        <v>100</v>
      </c>
      <c r="B47" s="371" t="s">
        <v>101</v>
      </c>
      <c r="C47" s="270"/>
      <c r="D47" s="270"/>
      <c r="E47" s="926" t="e">
        <f t="shared" si="2"/>
        <v>#DIV/0!</v>
      </c>
      <c r="F47" s="272"/>
      <c r="G47" s="272"/>
      <c r="H47" s="926" t="e">
        <f t="shared" si="3"/>
        <v>#DIV/0!</v>
      </c>
      <c r="I47" s="1170">
        <f t="shared" si="4"/>
        <v>0</v>
      </c>
      <c r="J47" s="1170">
        <f t="shared" si="5"/>
        <v>0</v>
      </c>
      <c r="K47" s="927" t="e">
        <f t="shared" si="6"/>
        <v>#DIV/0!</v>
      </c>
    </row>
    <row r="48" spans="1:11">
      <c r="A48" s="49" t="s">
        <v>2334</v>
      </c>
      <c r="B48" s="371" t="s">
        <v>2335</v>
      </c>
      <c r="C48" s="270"/>
      <c r="D48" s="270"/>
      <c r="E48" s="926" t="e">
        <f t="shared" si="2"/>
        <v>#DIV/0!</v>
      </c>
      <c r="F48" s="272"/>
      <c r="G48" s="272"/>
      <c r="H48" s="926" t="e">
        <f t="shared" si="3"/>
        <v>#DIV/0!</v>
      </c>
      <c r="I48" s="1170">
        <f t="shared" si="4"/>
        <v>0</v>
      </c>
      <c r="J48" s="1170">
        <f t="shared" si="5"/>
        <v>0</v>
      </c>
      <c r="K48" s="927" t="e">
        <f t="shared" si="6"/>
        <v>#DIV/0!</v>
      </c>
    </row>
    <row r="49" spans="1:11">
      <c r="A49" s="49" t="s">
        <v>102</v>
      </c>
      <c r="B49" s="371" t="s">
        <v>103</v>
      </c>
      <c r="C49" s="270"/>
      <c r="D49" s="270"/>
      <c r="E49" s="926" t="e">
        <f t="shared" si="2"/>
        <v>#DIV/0!</v>
      </c>
      <c r="F49" s="272">
        <v>5</v>
      </c>
      <c r="G49" s="272">
        <v>1</v>
      </c>
      <c r="H49" s="926">
        <f t="shared" si="3"/>
        <v>20</v>
      </c>
      <c r="I49" s="1170">
        <f t="shared" si="4"/>
        <v>5</v>
      </c>
      <c r="J49" s="1170">
        <f t="shared" si="5"/>
        <v>1</v>
      </c>
      <c r="K49" s="927">
        <f t="shared" si="6"/>
        <v>20</v>
      </c>
    </row>
    <row r="50" spans="1:11">
      <c r="A50" s="49" t="s">
        <v>1009</v>
      </c>
      <c r="B50" s="371" t="s">
        <v>104</v>
      </c>
      <c r="C50" s="270"/>
      <c r="D50" s="270"/>
      <c r="E50" s="926" t="e">
        <f t="shared" si="2"/>
        <v>#DIV/0!</v>
      </c>
      <c r="F50" s="272"/>
      <c r="G50" s="272"/>
      <c r="H50" s="926" t="e">
        <f t="shared" si="3"/>
        <v>#DIV/0!</v>
      </c>
      <c r="I50" s="1170">
        <f t="shared" si="4"/>
        <v>0</v>
      </c>
      <c r="J50" s="1170">
        <f t="shared" si="5"/>
        <v>0</v>
      </c>
      <c r="K50" s="927" t="e">
        <f t="shared" si="6"/>
        <v>#DIV/0!</v>
      </c>
    </row>
    <row r="51" spans="1:11" ht="25.5">
      <c r="A51" s="49" t="s">
        <v>2314</v>
      </c>
      <c r="B51" s="371" t="s">
        <v>105</v>
      </c>
      <c r="C51" s="270"/>
      <c r="D51" s="270"/>
      <c r="E51" s="926" t="e">
        <f t="shared" si="2"/>
        <v>#DIV/0!</v>
      </c>
      <c r="F51" s="272"/>
      <c r="G51" s="272"/>
      <c r="H51" s="926" t="e">
        <f t="shared" si="3"/>
        <v>#DIV/0!</v>
      </c>
      <c r="I51" s="1170">
        <f t="shared" si="4"/>
        <v>0</v>
      </c>
      <c r="J51" s="1170">
        <f t="shared" si="5"/>
        <v>0</v>
      </c>
      <c r="K51" s="927" t="e">
        <f t="shared" si="6"/>
        <v>#DIV/0!</v>
      </c>
    </row>
    <row r="52" spans="1:11" ht="25.5">
      <c r="A52" s="49" t="s">
        <v>134</v>
      </c>
      <c r="B52" s="371" t="s">
        <v>4087</v>
      </c>
      <c r="C52" s="270"/>
      <c r="D52" s="270"/>
      <c r="E52" s="926" t="e">
        <f t="shared" si="2"/>
        <v>#DIV/0!</v>
      </c>
      <c r="F52" s="272">
        <v>113</v>
      </c>
      <c r="G52" s="272">
        <v>44</v>
      </c>
      <c r="H52" s="926">
        <f t="shared" si="3"/>
        <v>38.938053097345133</v>
      </c>
      <c r="I52" s="1170">
        <f t="shared" si="4"/>
        <v>113</v>
      </c>
      <c r="J52" s="1170">
        <f t="shared" si="5"/>
        <v>44</v>
      </c>
      <c r="K52" s="927">
        <f t="shared" si="6"/>
        <v>38.938053097345133</v>
      </c>
    </row>
    <row r="53" spans="1:11">
      <c r="A53" s="49" t="s">
        <v>962</v>
      </c>
      <c r="B53" s="371" t="s">
        <v>2601</v>
      </c>
      <c r="C53" s="270"/>
      <c r="D53" s="270"/>
      <c r="E53" s="926" t="e">
        <f t="shared" si="2"/>
        <v>#DIV/0!</v>
      </c>
      <c r="F53" s="272"/>
      <c r="G53" s="272"/>
      <c r="H53" s="926" t="e">
        <f t="shared" si="3"/>
        <v>#DIV/0!</v>
      </c>
      <c r="I53" s="1170">
        <f t="shared" si="4"/>
        <v>0</v>
      </c>
      <c r="J53" s="1170">
        <f t="shared" si="5"/>
        <v>0</v>
      </c>
      <c r="K53" s="927" t="e">
        <f t="shared" si="6"/>
        <v>#DIV/0!</v>
      </c>
    </row>
    <row r="54" spans="1:11">
      <c r="A54" s="49" t="s">
        <v>5368</v>
      </c>
      <c r="B54" s="371" t="s">
        <v>25</v>
      </c>
      <c r="C54" s="270"/>
      <c r="D54" s="270"/>
      <c r="E54" s="926" t="e">
        <f t="shared" si="2"/>
        <v>#DIV/0!</v>
      </c>
      <c r="F54" s="272">
        <v>946</v>
      </c>
      <c r="G54" s="272">
        <v>819</v>
      </c>
      <c r="H54" s="926">
        <f t="shared" si="3"/>
        <v>86.575052854122632</v>
      </c>
      <c r="I54" s="1170">
        <f t="shared" si="4"/>
        <v>946</v>
      </c>
      <c r="J54" s="1170">
        <f t="shared" si="5"/>
        <v>819</v>
      </c>
      <c r="K54" s="927">
        <f t="shared" si="6"/>
        <v>86.575052854122632</v>
      </c>
    </row>
    <row r="55" spans="1:11">
      <c r="A55" s="49" t="s">
        <v>2312</v>
      </c>
      <c r="B55" s="371" t="s">
        <v>4541</v>
      </c>
      <c r="C55" s="270"/>
      <c r="D55" s="270"/>
      <c r="E55" s="926" t="e">
        <f t="shared" si="2"/>
        <v>#DIV/0!</v>
      </c>
      <c r="F55" s="272">
        <v>23</v>
      </c>
      <c r="G55" s="272"/>
      <c r="H55" s="926">
        <f t="shared" si="3"/>
        <v>0</v>
      </c>
      <c r="I55" s="1170">
        <f t="shared" si="4"/>
        <v>23</v>
      </c>
      <c r="J55" s="1170">
        <f t="shared" si="5"/>
        <v>0</v>
      </c>
      <c r="K55" s="927">
        <f t="shared" si="6"/>
        <v>0</v>
      </c>
    </row>
    <row r="56" spans="1:11" ht="25.5">
      <c r="A56" s="49" t="s">
        <v>1002</v>
      </c>
      <c r="B56" s="371" t="s">
        <v>4944</v>
      </c>
      <c r="C56" s="270"/>
      <c r="D56" s="270"/>
      <c r="E56" s="926" t="e">
        <f t="shared" si="2"/>
        <v>#DIV/0!</v>
      </c>
      <c r="F56" s="272">
        <v>1</v>
      </c>
      <c r="G56" s="272"/>
      <c r="H56" s="926">
        <f t="shared" si="3"/>
        <v>0</v>
      </c>
      <c r="I56" s="1170">
        <f t="shared" si="4"/>
        <v>1</v>
      </c>
      <c r="J56" s="1170">
        <f t="shared" si="5"/>
        <v>0</v>
      </c>
      <c r="K56" s="927">
        <f t="shared" si="6"/>
        <v>0</v>
      </c>
    </row>
    <row r="57" spans="1:11">
      <c r="A57" s="49" t="s">
        <v>3550</v>
      </c>
      <c r="B57" s="371" t="s">
        <v>6694</v>
      </c>
      <c r="C57" s="270"/>
      <c r="D57" s="270"/>
      <c r="E57" s="926" t="e">
        <f t="shared" si="2"/>
        <v>#DIV/0!</v>
      </c>
      <c r="F57" s="272">
        <v>1</v>
      </c>
      <c r="G57" s="272"/>
      <c r="H57" s="926">
        <f t="shared" si="3"/>
        <v>0</v>
      </c>
      <c r="I57" s="1170">
        <f t="shared" si="4"/>
        <v>1</v>
      </c>
      <c r="J57" s="1170">
        <f t="shared" si="5"/>
        <v>0</v>
      </c>
      <c r="K57" s="927">
        <f t="shared" si="6"/>
        <v>0</v>
      </c>
    </row>
    <row r="58" spans="1:11" ht="25.5">
      <c r="A58" s="49" t="s">
        <v>1018</v>
      </c>
      <c r="B58" s="371" t="s">
        <v>2158</v>
      </c>
      <c r="C58" s="270"/>
      <c r="D58" s="270"/>
      <c r="E58" s="926" t="e">
        <f t="shared" si="2"/>
        <v>#DIV/0!</v>
      </c>
      <c r="F58" s="272"/>
      <c r="G58" s="272">
        <v>1</v>
      </c>
      <c r="H58" s="926" t="e">
        <f t="shared" si="3"/>
        <v>#DIV/0!</v>
      </c>
      <c r="I58" s="1170">
        <f t="shared" si="4"/>
        <v>0</v>
      </c>
      <c r="J58" s="1170">
        <f t="shared" si="5"/>
        <v>1</v>
      </c>
      <c r="K58" s="927" t="e">
        <f t="shared" si="6"/>
        <v>#DIV/0!</v>
      </c>
    </row>
    <row r="59" spans="1:11">
      <c r="A59" s="49"/>
      <c r="B59" s="371"/>
      <c r="C59" s="270"/>
      <c r="D59" s="270"/>
      <c r="E59" s="926" t="e">
        <f t="shared" si="2"/>
        <v>#DIV/0!</v>
      </c>
      <c r="F59" s="272"/>
      <c r="G59" s="272"/>
      <c r="H59" s="926" t="e">
        <f t="shared" si="3"/>
        <v>#DIV/0!</v>
      </c>
      <c r="I59" s="1170">
        <f t="shared" si="4"/>
        <v>0</v>
      </c>
      <c r="J59" s="1170">
        <f t="shared" si="5"/>
        <v>0</v>
      </c>
      <c r="K59" s="927" t="e">
        <f t="shared" si="6"/>
        <v>#DIV/0!</v>
      </c>
    </row>
    <row r="60" spans="1:11">
      <c r="A60" s="49"/>
      <c r="B60" s="371"/>
      <c r="C60" s="270"/>
      <c r="D60" s="270"/>
      <c r="E60" s="926" t="e">
        <f t="shared" si="2"/>
        <v>#DIV/0!</v>
      </c>
      <c r="F60" s="272"/>
      <c r="G60" s="272"/>
      <c r="H60" s="926" t="e">
        <f t="shared" si="3"/>
        <v>#DIV/0!</v>
      </c>
      <c r="I60" s="1170">
        <f t="shared" si="4"/>
        <v>0</v>
      </c>
      <c r="J60" s="1170">
        <f t="shared" si="5"/>
        <v>0</v>
      </c>
      <c r="K60" s="927" t="e">
        <f t="shared" si="6"/>
        <v>#DIV/0!</v>
      </c>
    </row>
    <row r="61" spans="1:11" ht="20.25" customHeight="1">
      <c r="A61" s="1493" t="s">
        <v>2783</v>
      </c>
      <c r="B61" s="1494"/>
      <c r="C61" s="985">
        <f>SUM(C13:C60)</f>
        <v>0</v>
      </c>
      <c r="D61" s="985">
        <f>SUM(D13:D60)</f>
        <v>0</v>
      </c>
      <c r="E61" s="927" t="e">
        <f t="shared" si="2"/>
        <v>#DIV/0!</v>
      </c>
      <c r="F61" s="985">
        <f>SUM(F13:F60)</f>
        <v>15300</v>
      </c>
      <c r="G61" s="985">
        <f>SUM(G13:G60)</f>
        <v>5812</v>
      </c>
      <c r="H61" s="927">
        <f t="shared" si="3"/>
        <v>37.986928104575163</v>
      </c>
      <c r="I61" s="1170">
        <f t="shared" si="4"/>
        <v>15300</v>
      </c>
      <c r="J61" s="1170">
        <f t="shared" si="5"/>
        <v>5812</v>
      </c>
      <c r="K61" s="927">
        <f t="shared" si="6"/>
        <v>37.986928104575163</v>
      </c>
    </row>
    <row r="62" spans="1:11" ht="15">
      <c r="A62" s="384" t="s">
        <v>3992</v>
      </c>
      <c r="B62" s="385"/>
      <c r="C62" s="385"/>
      <c r="D62" s="385"/>
      <c r="E62" s="385"/>
      <c r="F62" s="385"/>
      <c r="G62" s="385"/>
      <c r="H62" s="385"/>
      <c r="I62" s="385"/>
      <c r="J62" s="807"/>
      <c r="K62" s="282"/>
    </row>
    <row r="63" spans="1:11" ht="15">
      <c r="A63" s="383" t="s">
        <v>3993</v>
      </c>
      <c r="B63" s="284" t="s">
        <v>3994</v>
      </c>
      <c r="C63" s="112"/>
      <c r="D63" s="112"/>
      <c r="E63" s="926" t="e">
        <f t="shared" si="2"/>
        <v>#DIV/0!</v>
      </c>
      <c r="F63" s="195"/>
      <c r="G63" s="195"/>
      <c r="H63" s="926" t="e">
        <f t="shared" ref="H63:H76" si="7">SUM(G63/F63*100)</f>
        <v>#DIV/0!</v>
      </c>
      <c r="I63" s="173">
        <f t="shared" ref="I63:I75" si="8">C63+F63</f>
        <v>0</v>
      </c>
      <c r="J63" s="173">
        <f t="shared" ref="J63:J75" si="9">D63+G63</f>
        <v>0</v>
      </c>
      <c r="K63" s="927" t="e">
        <f t="shared" ref="K63:K76" si="10">SUM(J63/I63*100)</f>
        <v>#DIV/0!</v>
      </c>
    </row>
    <row r="64" spans="1:11" ht="15">
      <c r="A64" s="383" t="s">
        <v>3995</v>
      </c>
      <c r="B64" s="284" t="s">
        <v>3996</v>
      </c>
      <c r="C64" s="112"/>
      <c r="D64" s="112"/>
      <c r="E64" s="926" t="e">
        <f t="shared" si="2"/>
        <v>#DIV/0!</v>
      </c>
      <c r="F64" s="195"/>
      <c r="G64" s="195"/>
      <c r="H64" s="926" t="e">
        <f t="shared" si="7"/>
        <v>#DIV/0!</v>
      </c>
      <c r="I64" s="173">
        <f t="shared" si="8"/>
        <v>0</v>
      </c>
      <c r="J64" s="173">
        <f t="shared" si="9"/>
        <v>0</v>
      </c>
      <c r="K64" s="927" t="e">
        <f t="shared" si="10"/>
        <v>#DIV/0!</v>
      </c>
    </row>
    <row r="65" spans="1:11" ht="15">
      <c r="A65" s="383" t="s">
        <v>3997</v>
      </c>
      <c r="B65" s="284" t="s">
        <v>3998</v>
      </c>
      <c r="C65" s="112"/>
      <c r="D65" s="112"/>
      <c r="E65" s="926" t="e">
        <f t="shared" si="2"/>
        <v>#DIV/0!</v>
      </c>
      <c r="F65" s="195"/>
      <c r="G65" s="195"/>
      <c r="H65" s="926" t="e">
        <f t="shared" si="7"/>
        <v>#DIV/0!</v>
      </c>
      <c r="I65" s="173">
        <f t="shared" si="8"/>
        <v>0</v>
      </c>
      <c r="J65" s="173">
        <f t="shared" si="9"/>
        <v>0</v>
      </c>
      <c r="K65" s="927" t="e">
        <f t="shared" si="10"/>
        <v>#DIV/0!</v>
      </c>
    </row>
    <row r="66" spans="1:11" ht="25.5">
      <c r="A66" s="383" t="s">
        <v>4494</v>
      </c>
      <c r="B66" s="284" t="s">
        <v>3999</v>
      </c>
      <c r="C66" s="112"/>
      <c r="D66" s="112"/>
      <c r="E66" s="926" t="e">
        <f t="shared" si="2"/>
        <v>#DIV/0!</v>
      </c>
      <c r="F66" s="195"/>
      <c r="G66" s="195"/>
      <c r="H66" s="926" t="e">
        <f t="shared" si="7"/>
        <v>#DIV/0!</v>
      </c>
      <c r="I66" s="173">
        <f t="shared" si="8"/>
        <v>0</v>
      </c>
      <c r="J66" s="173">
        <f t="shared" si="9"/>
        <v>0</v>
      </c>
      <c r="K66" s="927" t="e">
        <f t="shared" si="10"/>
        <v>#DIV/0!</v>
      </c>
    </row>
    <row r="67" spans="1:11" ht="15">
      <c r="A67" s="383" t="s">
        <v>4000</v>
      </c>
      <c r="B67" s="284" t="s">
        <v>4001</v>
      </c>
      <c r="C67" s="112"/>
      <c r="D67" s="112"/>
      <c r="E67" s="926" t="e">
        <f t="shared" si="2"/>
        <v>#DIV/0!</v>
      </c>
      <c r="F67" s="195"/>
      <c r="G67" s="195"/>
      <c r="H67" s="926" t="e">
        <f t="shared" si="7"/>
        <v>#DIV/0!</v>
      </c>
      <c r="I67" s="173">
        <f t="shared" si="8"/>
        <v>0</v>
      </c>
      <c r="J67" s="173">
        <f t="shared" si="9"/>
        <v>0</v>
      </c>
      <c r="K67" s="927" t="e">
        <f t="shared" si="10"/>
        <v>#DIV/0!</v>
      </c>
    </row>
    <row r="68" spans="1:11" ht="13.5" customHeight="1">
      <c r="A68" s="383" t="s">
        <v>4002</v>
      </c>
      <c r="B68" s="284" t="s">
        <v>4003</v>
      </c>
      <c r="C68" s="112"/>
      <c r="D68" s="112"/>
      <c r="E68" s="926" t="e">
        <f t="shared" si="2"/>
        <v>#DIV/0!</v>
      </c>
      <c r="F68" s="195"/>
      <c r="G68" s="195"/>
      <c r="H68" s="926" t="e">
        <f t="shared" si="7"/>
        <v>#DIV/0!</v>
      </c>
      <c r="I68" s="173">
        <f t="shared" si="8"/>
        <v>0</v>
      </c>
      <c r="J68" s="173">
        <f t="shared" si="9"/>
        <v>0</v>
      </c>
      <c r="K68" s="927" t="e">
        <f t="shared" si="10"/>
        <v>#DIV/0!</v>
      </c>
    </row>
    <row r="69" spans="1:11" ht="26.25" customHeight="1">
      <c r="A69" s="383" t="s">
        <v>4004</v>
      </c>
      <c r="B69" s="284" t="s">
        <v>4005</v>
      </c>
      <c r="C69" s="112"/>
      <c r="D69" s="112"/>
      <c r="E69" s="926" t="e">
        <f t="shared" si="2"/>
        <v>#DIV/0!</v>
      </c>
      <c r="F69" s="195"/>
      <c r="G69" s="195"/>
      <c r="H69" s="926" t="e">
        <f t="shared" si="7"/>
        <v>#DIV/0!</v>
      </c>
      <c r="I69" s="173">
        <f t="shared" si="8"/>
        <v>0</v>
      </c>
      <c r="J69" s="173">
        <f t="shared" si="9"/>
        <v>0</v>
      </c>
      <c r="K69" s="927" t="e">
        <f t="shared" si="10"/>
        <v>#DIV/0!</v>
      </c>
    </row>
    <row r="70" spans="1:11" ht="15.75" customHeight="1">
      <c r="A70" s="383" t="s">
        <v>4006</v>
      </c>
      <c r="B70" s="284" t="s">
        <v>4007</v>
      </c>
      <c r="C70" s="112"/>
      <c r="D70" s="112"/>
      <c r="E70" s="926" t="e">
        <f t="shared" si="2"/>
        <v>#DIV/0!</v>
      </c>
      <c r="F70" s="195"/>
      <c r="G70" s="195"/>
      <c r="H70" s="926" t="e">
        <f t="shared" si="7"/>
        <v>#DIV/0!</v>
      </c>
      <c r="I70" s="173">
        <f t="shared" si="8"/>
        <v>0</v>
      </c>
      <c r="J70" s="173">
        <f t="shared" si="9"/>
        <v>0</v>
      </c>
      <c r="K70" s="927" t="e">
        <f t="shared" si="10"/>
        <v>#DIV/0!</v>
      </c>
    </row>
    <row r="71" spans="1:11" ht="19.5" customHeight="1">
      <c r="A71" s="383" t="s">
        <v>4008</v>
      </c>
      <c r="B71" s="284" t="s">
        <v>4009</v>
      </c>
      <c r="C71" s="112"/>
      <c r="D71" s="112"/>
      <c r="E71" s="926" t="e">
        <f t="shared" si="2"/>
        <v>#DIV/0!</v>
      </c>
      <c r="F71" s="195"/>
      <c r="G71" s="195"/>
      <c r="H71" s="926" t="e">
        <f t="shared" si="7"/>
        <v>#DIV/0!</v>
      </c>
      <c r="I71" s="173">
        <f t="shared" si="8"/>
        <v>0</v>
      </c>
      <c r="J71" s="173">
        <f t="shared" si="9"/>
        <v>0</v>
      </c>
      <c r="K71" s="927" t="e">
        <f t="shared" si="10"/>
        <v>#DIV/0!</v>
      </c>
    </row>
    <row r="72" spans="1:11" ht="15" customHeight="1">
      <c r="A72" s="383" t="s">
        <v>4010</v>
      </c>
      <c r="B72" s="284" t="s">
        <v>4011</v>
      </c>
      <c r="C72" s="112"/>
      <c r="D72" s="112"/>
      <c r="E72" s="926" t="e">
        <f t="shared" si="2"/>
        <v>#DIV/0!</v>
      </c>
      <c r="F72" s="195"/>
      <c r="G72" s="195"/>
      <c r="H72" s="926" t="e">
        <f t="shared" si="7"/>
        <v>#DIV/0!</v>
      </c>
      <c r="I72" s="173">
        <f t="shared" si="8"/>
        <v>0</v>
      </c>
      <c r="J72" s="173">
        <f t="shared" si="9"/>
        <v>0</v>
      </c>
      <c r="K72" s="927" t="e">
        <f t="shared" si="10"/>
        <v>#DIV/0!</v>
      </c>
    </row>
    <row r="73" spans="1:11" ht="17.25" customHeight="1">
      <c r="A73" s="383" t="s">
        <v>4012</v>
      </c>
      <c r="B73" s="284" t="s">
        <v>4013</v>
      </c>
      <c r="C73" s="112"/>
      <c r="D73" s="112"/>
      <c r="E73" s="926" t="e">
        <f t="shared" si="2"/>
        <v>#DIV/0!</v>
      </c>
      <c r="F73" s="195"/>
      <c r="G73" s="195"/>
      <c r="H73" s="926" t="e">
        <f t="shared" si="7"/>
        <v>#DIV/0!</v>
      </c>
      <c r="I73" s="173">
        <f t="shared" si="8"/>
        <v>0</v>
      </c>
      <c r="J73" s="173">
        <f t="shared" si="9"/>
        <v>0</v>
      </c>
      <c r="K73" s="927" t="e">
        <f t="shared" si="10"/>
        <v>#DIV/0!</v>
      </c>
    </row>
    <row r="74" spans="1:11" ht="15" customHeight="1">
      <c r="A74" s="383" t="s">
        <v>4014</v>
      </c>
      <c r="B74" s="284" t="s">
        <v>4015</v>
      </c>
      <c r="C74" s="112"/>
      <c r="D74" s="112"/>
      <c r="E74" s="926" t="e">
        <f t="shared" si="2"/>
        <v>#DIV/0!</v>
      </c>
      <c r="F74" s="195"/>
      <c r="G74" s="195"/>
      <c r="H74" s="926" t="e">
        <f t="shared" si="7"/>
        <v>#DIV/0!</v>
      </c>
      <c r="I74" s="173">
        <f t="shared" si="8"/>
        <v>0</v>
      </c>
      <c r="J74" s="173">
        <f t="shared" si="9"/>
        <v>0</v>
      </c>
      <c r="K74" s="927" t="e">
        <f t="shared" si="10"/>
        <v>#DIV/0!</v>
      </c>
    </row>
    <row r="75" spans="1:11">
      <c r="A75" s="991" t="s">
        <v>4016</v>
      </c>
      <c r="B75" s="386"/>
      <c r="C75" s="979">
        <f>SUM(C63:C74)</f>
        <v>0</v>
      </c>
      <c r="D75" s="979">
        <f>SUM(D63:D74)</f>
        <v>0</v>
      </c>
      <c r="E75" s="927" t="e">
        <f t="shared" si="2"/>
        <v>#DIV/0!</v>
      </c>
      <c r="F75" s="979">
        <f>SUM(F63:F74)</f>
        <v>0</v>
      </c>
      <c r="G75" s="979">
        <f>SUM(G63:G74)</f>
        <v>0</v>
      </c>
      <c r="H75" s="927" t="e">
        <f t="shared" si="7"/>
        <v>#DIV/0!</v>
      </c>
      <c r="I75" s="173">
        <f t="shared" si="8"/>
        <v>0</v>
      </c>
      <c r="J75" s="173">
        <f t="shared" si="9"/>
        <v>0</v>
      </c>
      <c r="K75" s="927" t="e">
        <f t="shared" si="10"/>
        <v>#DIV/0!</v>
      </c>
    </row>
    <row r="76" spans="1:11">
      <c r="A76" s="276" t="s">
        <v>4017</v>
      </c>
      <c r="B76" s="277"/>
      <c r="C76" s="278">
        <f>SUM(C61+C75)</f>
        <v>0</v>
      </c>
      <c r="D76" s="278">
        <f>SUM(D61+D75)</f>
        <v>0</v>
      </c>
      <c r="E76" s="927" t="e">
        <f t="shared" si="2"/>
        <v>#DIV/0!</v>
      </c>
      <c r="F76" s="278">
        <f>SUM(F61+F75)</f>
        <v>15300</v>
      </c>
      <c r="G76" s="278">
        <f>SUM(G61+G75)</f>
        <v>5812</v>
      </c>
      <c r="H76" s="927">
        <f t="shared" si="7"/>
        <v>37.986928104575163</v>
      </c>
      <c r="I76" s="173">
        <f>C76+F76</f>
        <v>15300</v>
      </c>
      <c r="J76" s="173">
        <f>D76+G76</f>
        <v>5812</v>
      </c>
      <c r="K76" s="927">
        <f t="shared" si="10"/>
        <v>37.986928104575163</v>
      </c>
    </row>
    <row r="77" spans="1:11" ht="18.75" customHeight="1">
      <c r="A77" s="1448" t="s">
        <v>4018</v>
      </c>
      <c r="B77" s="1448"/>
      <c r="C77" s="1448"/>
      <c r="D77" s="1448"/>
      <c r="E77" s="1448"/>
      <c r="F77" s="1448"/>
      <c r="G77" s="1448"/>
      <c r="H77" s="1448"/>
      <c r="I77" s="1448"/>
      <c r="J77" s="1490"/>
    </row>
    <row r="78" spans="1:11" ht="28.5" customHeight="1">
      <c r="A78" s="1448" t="s">
        <v>4067</v>
      </c>
      <c r="B78" s="1448"/>
      <c r="C78" s="1448"/>
      <c r="D78" s="1448"/>
      <c r="E78" s="1448"/>
      <c r="F78" s="1448"/>
      <c r="G78" s="1448"/>
      <c r="H78" s="1448"/>
      <c r="I78" s="1448"/>
      <c r="J78" s="1490"/>
    </row>
    <row r="79" spans="1:11" ht="15">
      <c r="A79" s="6"/>
      <c r="B79" s="392"/>
      <c r="C79" s="392"/>
      <c r="D79" s="392"/>
      <c r="E79" s="392"/>
      <c r="F79" s="20"/>
      <c r="G79" s="20"/>
      <c r="H79" s="20"/>
      <c r="I79" s="17"/>
      <c r="J79" s="20"/>
    </row>
  </sheetData>
  <mergeCells count="9">
    <mergeCell ref="A78:J78"/>
    <mergeCell ref="A7:A8"/>
    <mergeCell ref="B7:B8"/>
    <mergeCell ref="A61:B61"/>
    <mergeCell ref="C2:D2"/>
    <mergeCell ref="C7:E7"/>
    <mergeCell ref="F7:H7"/>
    <mergeCell ref="I7:K7"/>
    <mergeCell ref="A77:J77"/>
  </mergeCells>
  <phoneticPr fontId="44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05"/>
  <sheetViews>
    <sheetView topLeftCell="A85" workbookViewId="0">
      <selection activeCell="N75" sqref="N75"/>
    </sheetView>
  </sheetViews>
  <sheetFormatPr defaultRowHeight="12.75"/>
  <cols>
    <col min="1" max="1" width="12" style="11" customWidth="1"/>
    <col min="2" max="2" width="47" style="11" customWidth="1"/>
    <col min="3" max="5" width="9" style="11" customWidth="1"/>
    <col min="6" max="8" width="9.140625" style="11"/>
    <col min="9" max="9" width="10" style="11" customWidth="1"/>
    <col min="10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</row>
    <row r="2" spans="1:1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  <c r="K2" s="117"/>
    </row>
    <row r="3" spans="1:11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  <c r="K3" s="117"/>
    </row>
    <row r="4" spans="1:11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  <c r="K4" s="119"/>
    </row>
    <row r="5" spans="1:11" ht="15.75">
      <c r="A5" s="114"/>
      <c r="B5" s="115" t="s">
        <v>4094</v>
      </c>
      <c r="C5" s="266" t="s">
        <v>66</v>
      </c>
      <c r="D5" s="267"/>
      <c r="E5" s="267"/>
      <c r="F5" s="267"/>
      <c r="G5" s="267"/>
      <c r="H5" s="267"/>
      <c r="I5" s="80"/>
      <c r="J5" s="80"/>
      <c r="K5" s="119"/>
    </row>
    <row r="6" spans="1:11" ht="21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6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39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20.2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1" ht="15.75" customHeight="1">
      <c r="A10" s="49"/>
      <c r="B10" s="50"/>
      <c r="C10" s="437"/>
      <c r="D10" s="437"/>
      <c r="E10" s="437"/>
      <c r="F10" s="101"/>
      <c r="G10" s="101"/>
      <c r="H10" s="101"/>
      <c r="I10" s="101"/>
      <c r="J10" s="101"/>
      <c r="K10" s="282"/>
    </row>
    <row r="11" spans="1:11" ht="15.75" customHeight="1">
      <c r="A11" s="49"/>
      <c r="B11" s="50"/>
      <c r="C11" s="437"/>
      <c r="D11" s="437"/>
      <c r="E11" s="437"/>
      <c r="F11" s="101"/>
      <c r="G11" s="101"/>
      <c r="H11" s="101"/>
      <c r="I11" s="101"/>
      <c r="J11" s="101"/>
      <c r="K11" s="282"/>
    </row>
    <row r="12" spans="1:11" ht="15.75" customHeight="1">
      <c r="A12" s="49"/>
      <c r="B12" s="396" t="s">
        <v>4477</v>
      </c>
      <c r="C12" s="438"/>
      <c r="D12" s="438"/>
      <c r="E12" s="438"/>
      <c r="F12" s="438"/>
      <c r="G12" s="438"/>
      <c r="H12" s="438"/>
      <c r="I12" s="438"/>
      <c r="J12" s="808"/>
      <c r="K12" s="282"/>
    </row>
    <row r="13" spans="1:11">
      <c r="A13" s="49" t="s">
        <v>306</v>
      </c>
      <c r="B13" s="50" t="s">
        <v>307</v>
      </c>
      <c r="C13" s="272"/>
      <c r="D13" s="272"/>
      <c r="E13" s="271" t="e">
        <f>SUM(D13/C13*100)</f>
        <v>#DIV/0!</v>
      </c>
      <c r="F13" s="272"/>
      <c r="G13" s="272"/>
      <c r="H13" s="271" t="e">
        <f>SUM(G13/F13*100)</f>
        <v>#DIV/0!</v>
      </c>
      <c r="I13" s="173">
        <f t="shared" ref="I13" si="0">C13+F13</f>
        <v>0</v>
      </c>
      <c r="J13" s="173">
        <f t="shared" ref="J13" si="1">D13+G13</f>
        <v>0</v>
      </c>
      <c r="K13" s="273" t="e">
        <f>SUM(J13/I13*100)</f>
        <v>#DIV/0!</v>
      </c>
    </row>
    <row r="14" spans="1:11">
      <c r="A14" s="49" t="s">
        <v>308</v>
      </c>
      <c r="B14" s="50" t="s">
        <v>309</v>
      </c>
      <c r="C14" s="272"/>
      <c r="D14" s="272"/>
      <c r="E14" s="271" t="e">
        <f t="shared" ref="E14:E77" si="2">SUM(D14/C14*100)</f>
        <v>#DIV/0!</v>
      </c>
      <c r="F14" s="272"/>
      <c r="G14" s="272"/>
      <c r="H14" s="271" t="e">
        <f t="shared" ref="H14:H77" si="3">SUM(G14/F14*100)</f>
        <v>#DIV/0!</v>
      </c>
      <c r="I14" s="1170">
        <f t="shared" ref="I14:I77" si="4">C14+F14</f>
        <v>0</v>
      </c>
      <c r="J14" s="1170">
        <f t="shared" ref="J14:J77" si="5">D14+G14</f>
        <v>0</v>
      </c>
      <c r="K14" s="273" t="e">
        <f t="shared" ref="K14:K77" si="6">SUM(J14/I14*100)</f>
        <v>#DIV/0!</v>
      </c>
    </row>
    <row r="15" spans="1:11">
      <c r="A15" s="49" t="s">
        <v>19</v>
      </c>
      <c r="B15" s="50" t="s">
        <v>20</v>
      </c>
      <c r="C15" s="272"/>
      <c r="D15" s="272"/>
      <c r="E15" s="271" t="e">
        <f t="shared" si="2"/>
        <v>#DIV/0!</v>
      </c>
      <c r="F15" s="272">
        <v>16</v>
      </c>
      <c r="G15" s="272">
        <v>6</v>
      </c>
      <c r="H15" s="271">
        <f t="shared" si="3"/>
        <v>37.5</v>
      </c>
      <c r="I15" s="1170">
        <f t="shared" si="4"/>
        <v>16</v>
      </c>
      <c r="J15" s="1170">
        <f t="shared" si="5"/>
        <v>6</v>
      </c>
      <c r="K15" s="273">
        <f t="shared" si="6"/>
        <v>37.5</v>
      </c>
    </row>
    <row r="16" spans="1:11">
      <c r="A16" s="49" t="s">
        <v>4020</v>
      </c>
      <c r="B16" s="50" t="s">
        <v>4021</v>
      </c>
      <c r="C16" s="272"/>
      <c r="D16" s="272"/>
      <c r="E16" s="271" t="e">
        <f t="shared" si="2"/>
        <v>#DIV/0!</v>
      </c>
      <c r="F16" s="272"/>
      <c r="G16" s="272"/>
      <c r="H16" s="271" t="e">
        <f t="shared" si="3"/>
        <v>#DIV/0!</v>
      </c>
      <c r="I16" s="1170">
        <f t="shared" si="4"/>
        <v>0</v>
      </c>
      <c r="J16" s="1170">
        <f t="shared" si="5"/>
        <v>0</v>
      </c>
      <c r="K16" s="273" t="e">
        <f t="shared" si="6"/>
        <v>#DIV/0!</v>
      </c>
    </row>
    <row r="17" spans="1:11">
      <c r="A17" s="49" t="s">
        <v>594</v>
      </c>
      <c r="B17" s="50" t="s">
        <v>595</v>
      </c>
      <c r="C17" s="272"/>
      <c r="D17" s="272"/>
      <c r="E17" s="271" t="e">
        <f t="shared" si="2"/>
        <v>#DIV/0!</v>
      </c>
      <c r="F17" s="272"/>
      <c r="G17" s="272"/>
      <c r="H17" s="271" t="e">
        <f t="shared" si="3"/>
        <v>#DIV/0!</v>
      </c>
      <c r="I17" s="1170">
        <f t="shared" si="4"/>
        <v>0</v>
      </c>
      <c r="J17" s="1170">
        <f t="shared" si="5"/>
        <v>0</v>
      </c>
      <c r="K17" s="273" t="e">
        <f t="shared" si="6"/>
        <v>#DIV/0!</v>
      </c>
    </row>
    <row r="18" spans="1:11">
      <c r="A18" s="49" t="s">
        <v>302</v>
      </c>
      <c r="B18" s="375" t="s">
        <v>303</v>
      </c>
      <c r="C18" s="272"/>
      <c r="D18" s="272"/>
      <c r="E18" s="271" t="e">
        <f t="shared" si="2"/>
        <v>#DIV/0!</v>
      </c>
      <c r="F18" s="272"/>
      <c r="G18" s="272">
        <v>1</v>
      </c>
      <c r="H18" s="271" t="e">
        <f t="shared" si="3"/>
        <v>#DIV/0!</v>
      </c>
      <c r="I18" s="1170">
        <f t="shared" si="4"/>
        <v>0</v>
      </c>
      <c r="J18" s="1170">
        <f t="shared" si="5"/>
        <v>1</v>
      </c>
      <c r="K18" s="273" t="e">
        <f t="shared" si="6"/>
        <v>#DIV/0!</v>
      </c>
    </row>
    <row r="19" spans="1:11">
      <c r="A19" s="49" t="s">
        <v>106</v>
      </c>
      <c r="B19" s="50" t="s">
        <v>107</v>
      </c>
      <c r="C19" s="272"/>
      <c r="D19" s="272"/>
      <c r="E19" s="271" t="e">
        <f t="shared" si="2"/>
        <v>#DIV/0!</v>
      </c>
      <c r="F19" s="272"/>
      <c r="G19" s="272"/>
      <c r="H19" s="271" t="e">
        <f t="shared" si="3"/>
        <v>#DIV/0!</v>
      </c>
      <c r="I19" s="1170">
        <f t="shared" si="4"/>
        <v>0</v>
      </c>
      <c r="J19" s="1170">
        <f t="shared" si="5"/>
        <v>0</v>
      </c>
      <c r="K19" s="273" t="e">
        <f t="shared" si="6"/>
        <v>#DIV/0!</v>
      </c>
    </row>
    <row r="20" spans="1:11">
      <c r="A20" s="49" t="s">
        <v>2598</v>
      </c>
      <c r="B20" s="50" t="s">
        <v>304</v>
      </c>
      <c r="C20" s="272"/>
      <c r="D20" s="272"/>
      <c r="E20" s="271" t="e">
        <f t="shared" si="2"/>
        <v>#DIV/0!</v>
      </c>
      <c r="F20" s="272"/>
      <c r="G20" s="272"/>
      <c r="H20" s="271" t="e">
        <f t="shared" si="3"/>
        <v>#DIV/0!</v>
      </c>
      <c r="I20" s="1170">
        <f t="shared" si="4"/>
        <v>0</v>
      </c>
      <c r="J20" s="1170">
        <f t="shared" si="5"/>
        <v>0</v>
      </c>
      <c r="K20" s="273" t="e">
        <f t="shared" si="6"/>
        <v>#DIV/0!</v>
      </c>
    </row>
    <row r="21" spans="1:11">
      <c r="A21" s="52" t="s">
        <v>6006</v>
      </c>
      <c r="B21" s="380" t="s">
        <v>1001</v>
      </c>
      <c r="C21" s="270">
        <v>39</v>
      </c>
      <c r="D21" s="270">
        <v>19</v>
      </c>
      <c r="E21" s="271">
        <f t="shared" si="2"/>
        <v>48.717948717948715</v>
      </c>
      <c r="F21" s="272">
        <v>251</v>
      </c>
      <c r="G21" s="272">
        <v>120</v>
      </c>
      <c r="H21" s="271">
        <f t="shared" si="3"/>
        <v>47.808764940239044</v>
      </c>
      <c r="I21" s="1170">
        <f t="shared" si="4"/>
        <v>290</v>
      </c>
      <c r="J21" s="1170">
        <f t="shared" si="5"/>
        <v>139</v>
      </c>
      <c r="K21" s="273">
        <f t="shared" si="6"/>
        <v>47.931034482758619</v>
      </c>
    </row>
    <row r="22" spans="1:11">
      <c r="A22" s="49" t="s">
        <v>4068</v>
      </c>
      <c r="B22" s="50" t="s">
        <v>4069</v>
      </c>
      <c r="C22" s="270">
        <v>2</v>
      </c>
      <c r="D22" s="270"/>
      <c r="E22" s="271">
        <f t="shared" si="2"/>
        <v>0</v>
      </c>
      <c r="F22" s="272">
        <v>2</v>
      </c>
      <c r="G22" s="272"/>
      <c r="H22" s="271">
        <f t="shared" si="3"/>
        <v>0</v>
      </c>
      <c r="I22" s="1170">
        <f t="shared" si="4"/>
        <v>4</v>
      </c>
      <c r="J22" s="1170">
        <f t="shared" si="5"/>
        <v>0</v>
      </c>
      <c r="K22" s="273">
        <f t="shared" si="6"/>
        <v>0</v>
      </c>
    </row>
    <row r="23" spans="1:11">
      <c r="A23" s="52" t="s">
        <v>1438</v>
      </c>
      <c r="B23" s="380" t="s">
        <v>108</v>
      </c>
      <c r="C23" s="270"/>
      <c r="D23" s="270"/>
      <c r="E23" s="271" t="e">
        <f t="shared" si="2"/>
        <v>#DIV/0!</v>
      </c>
      <c r="F23" s="272"/>
      <c r="G23" s="272"/>
      <c r="H23" s="271" t="e">
        <f t="shared" si="3"/>
        <v>#DIV/0!</v>
      </c>
      <c r="I23" s="1170">
        <f t="shared" si="4"/>
        <v>0</v>
      </c>
      <c r="J23" s="1170">
        <f t="shared" si="5"/>
        <v>0</v>
      </c>
      <c r="K23" s="273" t="e">
        <f t="shared" si="6"/>
        <v>#DIV/0!</v>
      </c>
    </row>
    <row r="24" spans="1:11">
      <c r="A24" s="52" t="s">
        <v>3964</v>
      </c>
      <c r="B24" s="380" t="s">
        <v>109</v>
      </c>
      <c r="C24" s="270"/>
      <c r="D24" s="270"/>
      <c r="E24" s="271" t="e">
        <f t="shared" si="2"/>
        <v>#DIV/0!</v>
      </c>
      <c r="F24" s="270"/>
      <c r="G24" s="270"/>
      <c r="H24" s="271" t="e">
        <f t="shared" si="3"/>
        <v>#DIV/0!</v>
      </c>
      <c r="I24" s="1170">
        <f t="shared" si="4"/>
        <v>0</v>
      </c>
      <c r="J24" s="1170">
        <f t="shared" si="5"/>
        <v>0</v>
      </c>
      <c r="K24" s="273" t="e">
        <f t="shared" si="6"/>
        <v>#DIV/0!</v>
      </c>
    </row>
    <row r="25" spans="1:11">
      <c r="A25" s="49" t="s">
        <v>311</v>
      </c>
      <c r="B25" s="50" t="s">
        <v>110</v>
      </c>
      <c r="C25" s="270"/>
      <c r="D25" s="270"/>
      <c r="E25" s="271" t="e">
        <f t="shared" si="2"/>
        <v>#DIV/0!</v>
      </c>
      <c r="F25" s="270"/>
      <c r="G25" s="270"/>
      <c r="H25" s="271" t="e">
        <f t="shared" si="3"/>
        <v>#DIV/0!</v>
      </c>
      <c r="I25" s="1170">
        <f t="shared" si="4"/>
        <v>0</v>
      </c>
      <c r="J25" s="1170">
        <f t="shared" si="5"/>
        <v>0</v>
      </c>
      <c r="K25" s="273" t="e">
        <f t="shared" si="6"/>
        <v>#DIV/0!</v>
      </c>
    </row>
    <row r="26" spans="1:11">
      <c r="A26" s="49" t="s">
        <v>3965</v>
      </c>
      <c r="B26" s="50" t="s">
        <v>111</v>
      </c>
      <c r="C26" s="270"/>
      <c r="D26" s="270"/>
      <c r="E26" s="271" t="e">
        <f t="shared" si="2"/>
        <v>#DIV/0!</v>
      </c>
      <c r="F26" s="270"/>
      <c r="G26" s="270"/>
      <c r="H26" s="271" t="e">
        <f t="shared" si="3"/>
        <v>#DIV/0!</v>
      </c>
      <c r="I26" s="1170">
        <f t="shared" si="4"/>
        <v>0</v>
      </c>
      <c r="J26" s="1170">
        <f t="shared" si="5"/>
        <v>0</v>
      </c>
      <c r="K26" s="273" t="e">
        <f t="shared" si="6"/>
        <v>#DIV/0!</v>
      </c>
    </row>
    <row r="27" spans="1:11">
      <c r="A27" s="49" t="s">
        <v>312</v>
      </c>
      <c r="B27" s="50" t="s">
        <v>112</v>
      </c>
      <c r="C27" s="270"/>
      <c r="D27" s="270"/>
      <c r="E27" s="271" t="e">
        <f t="shared" si="2"/>
        <v>#DIV/0!</v>
      </c>
      <c r="F27" s="270"/>
      <c r="G27" s="270"/>
      <c r="H27" s="271" t="e">
        <f t="shared" si="3"/>
        <v>#DIV/0!</v>
      </c>
      <c r="I27" s="1170">
        <f t="shared" si="4"/>
        <v>0</v>
      </c>
      <c r="J27" s="1170">
        <f t="shared" si="5"/>
        <v>0</v>
      </c>
      <c r="K27" s="273" t="e">
        <f t="shared" si="6"/>
        <v>#DIV/0!</v>
      </c>
    </row>
    <row r="28" spans="1:11">
      <c r="A28" s="49" t="s">
        <v>313</v>
      </c>
      <c r="B28" s="50" t="s">
        <v>113</v>
      </c>
      <c r="C28" s="270"/>
      <c r="D28" s="270"/>
      <c r="E28" s="271" t="e">
        <f t="shared" si="2"/>
        <v>#DIV/0!</v>
      </c>
      <c r="F28" s="270"/>
      <c r="G28" s="270"/>
      <c r="H28" s="271" t="e">
        <f t="shared" si="3"/>
        <v>#DIV/0!</v>
      </c>
      <c r="I28" s="1170">
        <f t="shared" si="4"/>
        <v>0</v>
      </c>
      <c r="J28" s="1170">
        <f t="shared" si="5"/>
        <v>0</v>
      </c>
      <c r="K28" s="273" t="e">
        <f t="shared" si="6"/>
        <v>#DIV/0!</v>
      </c>
    </row>
    <row r="29" spans="1:11" ht="25.5">
      <c r="A29" s="49" t="s">
        <v>1437</v>
      </c>
      <c r="B29" s="50" t="s">
        <v>114</v>
      </c>
      <c r="C29" s="270"/>
      <c r="D29" s="270"/>
      <c r="E29" s="271" t="e">
        <f t="shared" si="2"/>
        <v>#DIV/0!</v>
      </c>
      <c r="F29" s="270"/>
      <c r="G29" s="270"/>
      <c r="H29" s="271" t="e">
        <f t="shared" si="3"/>
        <v>#DIV/0!</v>
      </c>
      <c r="I29" s="1170">
        <f t="shared" si="4"/>
        <v>0</v>
      </c>
      <c r="J29" s="1170">
        <f t="shared" si="5"/>
        <v>0</v>
      </c>
      <c r="K29" s="273" t="e">
        <f t="shared" si="6"/>
        <v>#DIV/0!</v>
      </c>
    </row>
    <row r="30" spans="1:11">
      <c r="A30" s="49" t="s">
        <v>1439</v>
      </c>
      <c r="B30" s="50" t="s">
        <v>115</v>
      </c>
      <c r="C30" s="270"/>
      <c r="D30" s="270"/>
      <c r="E30" s="271" t="e">
        <f t="shared" si="2"/>
        <v>#DIV/0!</v>
      </c>
      <c r="F30" s="270"/>
      <c r="G30" s="270"/>
      <c r="H30" s="271" t="e">
        <f t="shared" si="3"/>
        <v>#DIV/0!</v>
      </c>
      <c r="I30" s="1170">
        <f t="shared" si="4"/>
        <v>0</v>
      </c>
      <c r="J30" s="1170">
        <f t="shared" si="5"/>
        <v>0</v>
      </c>
      <c r="K30" s="273" t="e">
        <f t="shared" si="6"/>
        <v>#DIV/0!</v>
      </c>
    </row>
    <row r="31" spans="1:11">
      <c r="A31" s="49" t="s">
        <v>1440</v>
      </c>
      <c r="B31" s="50" t="s">
        <v>116</v>
      </c>
      <c r="C31" s="270"/>
      <c r="D31" s="270"/>
      <c r="E31" s="271" t="e">
        <f t="shared" si="2"/>
        <v>#DIV/0!</v>
      </c>
      <c r="F31" s="270"/>
      <c r="G31" s="270"/>
      <c r="H31" s="271" t="e">
        <f t="shared" si="3"/>
        <v>#DIV/0!</v>
      </c>
      <c r="I31" s="1170">
        <f t="shared" si="4"/>
        <v>0</v>
      </c>
      <c r="J31" s="1170">
        <f t="shared" si="5"/>
        <v>0</v>
      </c>
      <c r="K31" s="273" t="e">
        <f t="shared" si="6"/>
        <v>#DIV/0!</v>
      </c>
    </row>
    <row r="32" spans="1:11" ht="25.5">
      <c r="A32" s="49" t="s">
        <v>4073</v>
      </c>
      <c r="B32" s="50" t="s">
        <v>94</v>
      </c>
      <c r="C32" s="272"/>
      <c r="D32" s="272"/>
      <c r="E32" s="271" t="e">
        <f t="shared" si="2"/>
        <v>#DIV/0!</v>
      </c>
      <c r="F32" s="272"/>
      <c r="G32" s="272"/>
      <c r="H32" s="271" t="e">
        <f t="shared" si="3"/>
        <v>#DIV/0!</v>
      </c>
      <c r="I32" s="1170">
        <f t="shared" si="4"/>
        <v>0</v>
      </c>
      <c r="J32" s="1170">
        <f t="shared" si="5"/>
        <v>0</v>
      </c>
      <c r="K32" s="273" t="e">
        <f t="shared" si="6"/>
        <v>#DIV/0!</v>
      </c>
    </row>
    <row r="33" spans="1:11" ht="25.5">
      <c r="A33" s="49" t="s">
        <v>2707</v>
      </c>
      <c r="B33" s="50" t="s">
        <v>2463</v>
      </c>
      <c r="C33" s="272"/>
      <c r="D33" s="272"/>
      <c r="E33" s="271" t="e">
        <f t="shared" si="2"/>
        <v>#DIV/0!</v>
      </c>
      <c r="F33" s="272"/>
      <c r="G33" s="272"/>
      <c r="H33" s="271" t="e">
        <f t="shared" si="3"/>
        <v>#DIV/0!</v>
      </c>
      <c r="I33" s="1170">
        <f t="shared" si="4"/>
        <v>0</v>
      </c>
      <c r="J33" s="1170">
        <f t="shared" si="5"/>
        <v>0</v>
      </c>
      <c r="K33" s="273" t="e">
        <f t="shared" si="6"/>
        <v>#DIV/0!</v>
      </c>
    </row>
    <row r="34" spans="1:11" ht="25.5">
      <c r="A34" s="49" t="s">
        <v>2383</v>
      </c>
      <c r="B34" s="50" t="s">
        <v>117</v>
      </c>
      <c r="C34" s="270"/>
      <c r="D34" s="270"/>
      <c r="E34" s="271" t="e">
        <f t="shared" si="2"/>
        <v>#DIV/0!</v>
      </c>
      <c r="F34" s="272"/>
      <c r="G34" s="272"/>
      <c r="H34" s="271" t="e">
        <f t="shared" si="3"/>
        <v>#DIV/0!</v>
      </c>
      <c r="I34" s="1170">
        <f t="shared" si="4"/>
        <v>0</v>
      </c>
      <c r="J34" s="1170">
        <f t="shared" si="5"/>
        <v>0</v>
      </c>
      <c r="K34" s="273" t="e">
        <f t="shared" si="6"/>
        <v>#DIV/0!</v>
      </c>
    </row>
    <row r="35" spans="1:11">
      <c r="A35" s="49" t="s">
        <v>118</v>
      </c>
      <c r="B35" s="50" t="s">
        <v>119</v>
      </c>
      <c r="C35" s="270"/>
      <c r="D35" s="270"/>
      <c r="E35" s="271" t="e">
        <f t="shared" si="2"/>
        <v>#DIV/0!</v>
      </c>
      <c r="F35" s="272"/>
      <c r="G35" s="272"/>
      <c r="H35" s="271" t="e">
        <f t="shared" si="3"/>
        <v>#DIV/0!</v>
      </c>
      <c r="I35" s="1170">
        <f t="shared" si="4"/>
        <v>0</v>
      </c>
      <c r="J35" s="1170">
        <f t="shared" si="5"/>
        <v>0</v>
      </c>
      <c r="K35" s="273" t="e">
        <f t="shared" si="6"/>
        <v>#DIV/0!</v>
      </c>
    </row>
    <row r="36" spans="1:11">
      <c r="A36" s="49" t="s">
        <v>120</v>
      </c>
      <c r="B36" s="50" t="s">
        <v>121</v>
      </c>
      <c r="C36" s="270"/>
      <c r="D36" s="270"/>
      <c r="E36" s="271" t="e">
        <f t="shared" si="2"/>
        <v>#DIV/0!</v>
      </c>
      <c r="F36" s="272"/>
      <c r="G36" s="272"/>
      <c r="H36" s="271" t="e">
        <f t="shared" si="3"/>
        <v>#DIV/0!</v>
      </c>
      <c r="I36" s="1170">
        <f t="shared" si="4"/>
        <v>0</v>
      </c>
      <c r="J36" s="1170">
        <f t="shared" si="5"/>
        <v>0</v>
      </c>
      <c r="K36" s="273" t="e">
        <f t="shared" si="6"/>
        <v>#DIV/0!</v>
      </c>
    </row>
    <row r="37" spans="1:11">
      <c r="A37" s="49" t="s">
        <v>122</v>
      </c>
      <c r="B37" s="50" t="s">
        <v>123</v>
      </c>
      <c r="C37" s="270"/>
      <c r="D37" s="270"/>
      <c r="E37" s="271" t="e">
        <f t="shared" si="2"/>
        <v>#DIV/0!</v>
      </c>
      <c r="F37" s="272"/>
      <c r="G37" s="272"/>
      <c r="H37" s="271" t="e">
        <f t="shared" si="3"/>
        <v>#DIV/0!</v>
      </c>
      <c r="I37" s="1170">
        <f t="shared" si="4"/>
        <v>0</v>
      </c>
      <c r="J37" s="1170">
        <f t="shared" si="5"/>
        <v>0</v>
      </c>
      <c r="K37" s="273" t="e">
        <f t="shared" si="6"/>
        <v>#DIV/0!</v>
      </c>
    </row>
    <row r="38" spans="1:11" ht="25.5">
      <c r="A38" s="49" t="s">
        <v>2464</v>
      </c>
      <c r="B38" s="50" t="s">
        <v>126</v>
      </c>
      <c r="C38" s="270"/>
      <c r="D38" s="270"/>
      <c r="E38" s="271" t="e">
        <f t="shared" si="2"/>
        <v>#DIV/0!</v>
      </c>
      <c r="F38" s="272"/>
      <c r="G38" s="272"/>
      <c r="H38" s="271" t="e">
        <f t="shared" si="3"/>
        <v>#DIV/0!</v>
      </c>
      <c r="I38" s="1170">
        <f t="shared" si="4"/>
        <v>0</v>
      </c>
      <c r="J38" s="1170">
        <f t="shared" si="5"/>
        <v>0</v>
      </c>
      <c r="K38" s="273" t="e">
        <f t="shared" si="6"/>
        <v>#DIV/0!</v>
      </c>
    </row>
    <row r="39" spans="1:11" ht="25.5">
      <c r="A39" s="49" t="s">
        <v>2466</v>
      </c>
      <c r="B39" s="50" t="s">
        <v>127</v>
      </c>
      <c r="C39" s="270"/>
      <c r="D39" s="270"/>
      <c r="E39" s="271" t="e">
        <f t="shared" si="2"/>
        <v>#DIV/0!</v>
      </c>
      <c r="F39" s="272"/>
      <c r="G39" s="272"/>
      <c r="H39" s="271" t="e">
        <f t="shared" si="3"/>
        <v>#DIV/0!</v>
      </c>
      <c r="I39" s="1170">
        <f t="shared" si="4"/>
        <v>0</v>
      </c>
      <c r="J39" s="1170">
        <f t="shared" si="5"/>
        <v>0</v>
      </c>
      <c r="K39" s="273" t="e">
        <f t="shared" si="6"/>
        <v>#DIV/0!</v>
      </c>
    </row>
    <row r="40" spans="1:11" ht="25.5">
      <c r="A40" s="49" t="s">
        <v>2716</v>
      </c>
      <c r="B40" s="50" t="s">
        <v>2717</v>
      </c>
      <c r="C40" s="270"/>
      <c r="D40" s="270"/>
      <c r="E40" s="271" t="e">
        <f t="shared" si="2"/>
        <v>#DIV/0!</v>
      </c>
      <c r="F40" s="272">
        <v>7</v>
      </c>
      <c r="G40" s="272"/>
      <c r="H40" s="271">
        <f t="shared" si="3"/>
        <v>0</v>
      </c>
      <c r="I40" s="1170">
        <f t="shared" si="4"/>
        <v>7</v>
      </c>
      <c r="J40" s="1170">
        <f t="shared" si="5"/>
        <v>0</v>
      </c>
      <c r="K40" s="273">
        <f t="shared" si="6"/>
        <v>0</v>
      </c>
    </row>
    <row r="41" spans="1:11" ht="25.5">
      <c r="A41" s="49" t="s">
        <v>2468</v>
      </c>
      <c r="B41" s="50" t="s">
        <v>2469</v>
      </c>
      <c r="C41" s="270"/>
      <c r="D41" s="270"/>
      <c r="E41" s="271" t="e">
        <f t="shared" si="2"/>
        <v>#DIV/0!</v>
      </c>
      <c r="F41" s="272"/>
      <c r="G41" s="272"/>
      <c r="H41" s="271" t="e">
        <f t="shared" si="3"/>
        <v>#DIV/0!</v>
      </c>
      <c r="I41" s="1170">
        <f t="shared" si="4"/>
        <v>0</v>
      </c>
      <c r="J41" s="1170">
        <f t="shared" si="5"/>
        <v>0</v>
      </c>
      <c r="K41" s="273" t="e">
        <f t="shared" si="6"/>
        <v>#DIV/0!</v>
      </c>
    </row>
    <row r="42" spans="1:11" ht="25.5">
      <c r="A42" s="49" t="s">
        <v>2718</v>
      </c>
      <c r="B42" s="50" t="s">
        <v>992</v>
      </c>
      <c r="C42" s="270">
        <v>29</v>
      </c>
      <c r="D42" s="270">
        <v>14</v>
      </c>
      <c r="E42" s="271">
        <f t="shared" si="2"/>
        <v>48.275862068965516</v>
      </c>
      <c r="F42" s="272">
        <v>157</v>
      </c>
      <c r="G42" s="272">
        <v>61</v>
      </c>
      <c r="H42" s="271">
        <f t="shared" si="3"/>
        <v>38.853503184713375</v>
      </c>
      <c r="I42" s="1170">
        <f t="shared" si="4"/>
        <v>186</v>
      </c>
      <c r="J42" s="1170">
        <f t="shared" si="5"/>
        <v>75</v>
      </c>
      <c r="K42" s="273">
        <f t="shared" si="6"/>
        <v>40.322580645161288</v>
      </c>
    </row>
    <row r="43" spans="1:11" ht="25.5">
      <c r="A43" s="49" t="s">
        <v>4439</v>
      </c>
      <c r="B43" s="50" t="s">
        <v>128</v>
      </c>
      <c r="C43" s="270">
        <v>17</v>
      </c>
      <c r="D43" s="270">
        <v>8</v>
      </c>
      <c r="E43" s="271">
        <f t="shared" si="2"/>
        <v>47.058823529411761</v>
      </c>
      <c r="F43" s="272">
        <v>2069</v>
      </c>
      <c r="G43" s="272">
        <v>1362</v>
      </c>
      <c r="H43" s="271">
        <f t="shared" si="3"/>
        <v>65.828902851619148</v>
      </c>
      <c r="I43" s="1170">
        <f t="shared" si="4"/>
        <v>2086</v>
      </c>
      <c r="J43" s="1170">
        <f t="shared" si="5"/>
        <v>1370</v>
      </c>
      <c r="K43" s="273">
        <f t="shared" si="6"/>
        <v>65.675934803451582</v>
      </c>
    </row>
    <row r="44" spans="1:11">
      <c r="A44" s="49" t="s">
        <v>4441</v>
      </c>
      <c r="B44" s="50" t="s">
        <v>4442</v>
      </c>
      <c r="C44" s="270">
        <v>45</v>
      </c>
      <c r="D44" s="270">
        <v>18</v>
      </c>
      <c r="E44" s="271">
        <f t="shared" si="2"/>
        <v>40</v>
      </c>
      <c r="F44" s="272">
        <v>911</v>
      </c>
      <c r="G44" s="272">
        <v>426</v>
      </c>
      <c r="H44" s="271">
        <f t="shared" si="3"/>
        <v>46.761800219538969</v>
      </c>
      <c r="I44" s="1170">
        <f t="shared" si="4"/>
        <v>956</v>
      </c>
      <c r="J44" s="1170">
        <f t="shared" si="5"/>
        <v>444</v>
      </c>
      <c r="K44" s="273">
        <f t="shared" si="6"/>
        <v>46.443514644351467</v>
      </c>
    </row>
    <row r="45" spans="1:11" ht="25.5">
      <c r="A45" s="49" t="s">
        <v>2720</v>
      </c>
      <c r="B45" s="50" t="s">
        <v>2721</v>
      </c>
      <c r="C45" s="270">
        <v>176</v>
      </c>
      <c r="D45" s="270">
        <v>112</v>
      </c>
      <c r="E45" s="271">
        <f t="shared" si="2"/>
        <v>63.636363636363633</v>
      </c>
      <c r="F45" s="272">
        <v>3212</v>
      </c>
      <c r="G45" s="272">
        <v>1822</v>
      </c>
      <c r="H45" s="271">
        <f t="shared" si="3"/>
        <v>56.724782067247823</v>
      </c>
      <c r="I45" s="1170">
        <f t="shared" si="4"/>
        <v>3388</v>
      </c>
      <c r="J45" s="1170">
        <f t="shared" si="5"/>
        <v>1934</v>
      </c>
      <c r="K45" s="273">
        <f t="shared" si="6"/>
        <v>57.083825265643448</v>
      </c>
    </row>
    <row r="46" spans="1:11" ht="25.5">
      <c r="A46" s="49" t="s">
        <v>2722</v>
      </c>
      <c r="B46" s="50" t="s">
        <v>2723</v>
      </c>
      <c r="C46" s="270">
        <v>292</v>
      </c>
      <c r="D46" s="270">
        <v>176</v>
      </c>
      <c r="E46" s="271">
        <f t="shared" si="2"/>
        <v>60.273972602739725</v>
      </c>
      <c r="F46" s="272">
        <v>5048</v>
      </c>
      <c r="G46" s="272">
        <v>2945</v>
      </c>
      <c r="H46" s="271">
        <f t="shared" si="3"/>
        <v>58.339936608557842</v>
      </c>
      <c r="I46" s="1170">
        <f t="shared" si="4"/>
        <v>5340</v>
      </c>
      <c r="J46" s="1170">
        <f t="shared" si="5"/>
        <v>3121</v>
      </c>
      <c r="K46" s="273">
        <f t="shared" si="6"/>
        <v>58.445692883895127</v>
      </c>
    </row>
    <row r="47" spans="1:11" ht="25.5">
      <c r="A47" s="49" t="s">
        <v>2724</v>
      </c>
      <c r="B47" s="50" t="s">
        <v>2725</v>
      </c>
      <c r="C47" s="270">
        <v>124</v>
      </c>
      <c r="D47" s="270">
        <v>83</v>
      </c>
      <c r="E47" s="271">
        <f t="shared" si="2"/>
        <v>66.935483870967744</v>
      </c>
      <c r="F47" s="272">
        <v>3042</v>
      </c>
      <c r="G47" s="272">
        <v>1837</v>
      </c>
      <c r="H47" s="271">
        <f t="shared" si="3"/>
        <v>60.38790269559501</v>
      </c>
      <c r="I47" s="1170">
        <f t="shared" si="4"/>
        <v>3166</v>
      </c>
      <c r="J47" s="1170">
        <f t="shared" si="5"/>
        <v>1920</v>
      </c>
      <c r="K47" s="273">
        <f t="shared" si="6"/>
        <v>60.644346178142769</v>
      </c>
    </row>
    <row r="48" spans="1:11">
      <c r="A48" s="49" t="s">
        <v>4449</v>
      </c>
      <c r="B48" s="50" t="s">
        <v>129</v>
      </c>
      <c r="C48" s="270">
        <v>8</v>
      </c>
      <c r="D48" s="270">
        <v>2</v>
      </c>
      <c r="E48" s="271">
        <f t="shared" si="2"/>
        <v>25</v>
      </c>
      <c r="F48" s="272">
        <v>688</v>
      </c>
      <c r="G48" s="272">
        <v>348</v>
      </c>
      <c r="H48" s="271">
        <f t="shared" si="3"/>
        <v>50.581395348837212</v>
      </c>
      <c r="I48" s="1170">
        <f t="shared" si="4"/>
        <v>696</v>
      </c>
      <c r="J48" s="1170">
        <f t="shared" si="5"/>
        <v>350</v>
      </c>
      <c r="K48" s="273">
        <f t="shared" si="6"/>
        <v>50.287356321839084</v>
      </c>
    </row>
    <row r="49" spans="1:11" ht="25.5">
      <c r="A49" s="49" t="s">
        <v>1002</v>
      </c>
      <c r="B49" s="50" t="s">
        <v>130</v>
      </c>
      <c r="C49" s="272"/>
      <c r="D49" s="272"/>
      <c r="E49" s="271" t="e">
        <f t="shared" si="2"/>
        <v>#DIV/0!</v>
      </c>
      <c r="F49" s="272">
        <v>11</v>
      </c>
      <c r="G49" s="272">
        <v>2</v>
      </c>
      <c r="H49" s="271">
        <f t="shared" si="3"/>
        <v>18.181818181818183</v>
      </c>
      <c r="I49" s="1170">
        <f t="shared" si="4"/>
        <v>11</v>
      </c>
      <c r="J49" s="1170">
        <f t="shared" si="5"/>
        <v>2</v>
      </c>
      <c r="K49" s="273">
        <f t="shared" si="6"/>
        <v>18.181818181818183</v>
      </c>
    </row>
    <row r="50" spans="1:11">
      <c r="A50" s="49" t="s">
        <v>2728</v>
      </c>
      <c r="B50" s="380" t="s">
        <v>2729</v>
      </c>
      <c r="C50" s="270">
        <v>1</v>
      </c>
      <c r="D50" s="270"/>
      <c r="E50" s="271">
        <f t="shared" si="2"/>
        <v>0</v>
      </c>
      <c r="F50" s="272">
        <v>4</v>
      </c>
      <c r="G50" s="272"/>
      <c r="H50" s="271">
        <f t="shared" si="3"/>
        <v>0</v>
      </c>
      <c r="I50" s="1170">
        <f t="shared" si="4"/>
        <v>5</v>
      </c>
      <c r="J50" s="1170">
        <f t="shared" si="5"/>
        <v>0</v>
      </c>
      <c r="K50" s="273">
        <f t="shared" si="6"/>
        <v>0</v>
      </c>
    </row>
    <row r="51" spans="1:11">
      <c r="A51" s="52" t="s">
        <v>124</v>
      </c>
      <c r="B51" s="380" t="s">
        <v>125</v>
      </c>
      <c r="C51" s="272"/>
      <c r="D51" s="272"/>
      <c r="E51" s="271" t="e">
        <f t="shared" si="2"/>
        <v>#DIV/0!</v>
      </c>
      <c r="F51" s="272"/>
      <c r="G51" s="272"/>
      <c r="H51" s="271" t="e">
        <f t="shared" si="3"/>
        <v>#DIV/0!</v>
      </c>
      <c r="I51" s="1170">
        <f t="shared" si="4"/>
        <v>0</v>
      </c>
      <c r="J51" s="1170">
        <f t="shared" si="5"/>
        <v>0</v>
      </c>
      <c r="K51" s="273" t="e">
        <f t="shared" si="6"/>
        <v>#DIV/0!</v>
      </c>
    </row>
    <row r="52" spans="1:11">
      <c r="A52" s="49" t="s">
        <v>6004</v>
      </c>
      <c r="B52" s="50" t="s">
        <v>6005</v>
      </c>
      <c r="C52" s="270">
        <v>5</v>
      </c>
      <c r="D52" s="270">
        <v>6</v>
      </c>
      <c r="E52" s="271">
        <f t="shared" si="2"/>
        <v>120</v>
      </c>
      <c r="F52" s="272">
        <v>542</v>
      </c>
      <c r="G52" s="272">
        <v>220</v>
      </c>
      <c r="H52" s="271">
        <f t="shared" si="3"/>
        <v>40.59040590405904</v>
      </c>
      <c r="I52" s="1170">
        <f t="shared" si="4"/>
        <v>547</v>
      </c>
      <c r="J52" s="1170">
        <f t="shared" si="5"/>
        <v>226</v>
      </c>
      <c r="K52" s="273">
        <f t="shared" si="6"/>
        <v>41.316270566727603</v>
      </c>
    </row>
    <row r="53" spans="1:11">
      <c r="A53" s="52" t="s">
        <v>4066</v>
      </c>
      <c r="B53" s="380" t="s">
        <v>132</v>
      </c>
      <c r="C53" s="270"/>
      <c r="D53" s="270">
        <v>3</v>
      </c>
      <c r="E53" s="271" t="e">
        <f t="shared" si="2"/>
        <v>#DIV/0!</v>
      </c>
      <c r="F53" s="272">
        <v>3</v>
      </c>
      <c r="G53" s="272"/>
      <c r="H53" s="271">
        <f t="shared" si="3"/>
        <v>0</v>
      </c>
      <c r="I53" s="1170">
        <f t="shared" si="4"/>
        <v>3</v>
      </c>
      <c r="J53" s="1170">
        <f t="shared" si="5"/>
        <v>3</v>
      </c>
      <c r="K53" s="273">
        <f t="shared" si="6"/>
        <v>100</v>
      </c>
    </row>
    <row r="54" spans="1:11" ht="25.5">
      <c r="A54" s="52" t="s">
        <v>1018</v>
      </c>
      <c r="B54" s="380" t="s">
        <v>133</v>
      </c>
      <c r="C54" s="272"/>
      <c r="D54" s="272"/>
      <c r="E54" s="271" t="e">
        <f t="shared" si="2"/>
        <v>#DIV/0!</v>
      </c>
      <c r="F54" s="272">
        <v>1</v>
      </c>
      <c r="G54" s="272"/>
      <c r="H54" s="271">
        <f t="shared" si="3"/>
        <v>0</v>
      </c>
      <c r="I54" s="1170">
        <f t="shared" si="4"/>
        <v>1</v>
      </c>
      <c r="J54" s="1170">
        <f t="shared" si="5"/>
        <v>0</v>
      </c>
      <c r="K54" s="273">
        <f t="shared" si="6"/>
        <v>0</v>
      </c>
    </row>
    <row r="55" spans="1:11" ht="25.5">
      <c r="A55" s="52" t="s">
        <v>134</v>
      </c>
      <c r="B55" s="380" t="s">
        <v>1146</v>
      </c>
      <c r="C55" s="270"/>
      <c r="D55" s="270"/>
      <c r="E55" s="271" t="e">
        <f t="shared" si="2"/>
        <v>#DIV/0!</v>
      </c>
      <c r="F55" s="272">
        <v>11</v>
      </c>
      <c r="G55" s="272">
        <v>2</v>
      </c>
      <c r="H55" s="271">
        <f t="shared" si="3"/>
        <v>18.181818181818183</v>
      </c>
      <c r="I55" s="1170">
        <f t="shared" si="4"/>
        <v>11</v>
      </c>
      <c r="J55" s="1170">
        <f t="shared" si="5"/>
        <v>2</v>
      </c>
      <c r="K55" s="273">
        <f t="shared" si="6"/>
        <v>18.181818181818183</v>
      </c>
    </row>
    <row r="56" spans="1:11">
      <c r="A56" s="49" t="s">
        <v>4482</v>
      </c>
      <c r="B56" s="50" t="s">
        <v>4483</v>
      </c>
      <c r="C56" s="270">
        <v>1</v>
      </c>
      <c r="D56" s="270"/>
      <c r="E56" s="271">
        <f t="shared" si="2"/>
        <v>0</v>
      </c>
      <c r="F56" s="272">
        <v>103</v>
      </c>
      <c r="G56" s="272">
        <v>46</v>
      </c>
      <c r="H56" s="271">
        <f t="shared" si="3"/>
        <v>44.660194174757287</v>
      </c>
      <c r="I56" s="1170">
        <f t="shared" si="4"/>
        <v>104</v>
      </c>
      <c r="J56" s="1170">
        <f t="shared" si="5"/>
        <v>46</v>
      </c>
      <c r="K56" s="273">
        <f t="shared" si="6"/>
        <v>44.230769230769226</v>
      </c>
    </row>
    <row r="57" spans="1:11">
      <c r="A57" s="52" t="s">
        <v>2370</v>
      </c>
      <c r="B57" s="380" t="s">
        <v>1147</v>
      </c>
      <c r="C57" s="272">
        <v>1</v>
      </c>
      <c r="D57" s="272"/>
      <c r="E57" s="271">
        <f t="shared" si="2"/>
        <v>0</v>
      </c>
      <c r="F57" s="272">
        <v>2843</v>
      </c>
      <c r="G57" s="272">
        <v>1410</v>
      </c>
      <c r="H57" s="271">
        <f t="shared" si="3"/>
        <v>49.595497713682732</v>
      </c>
      <c r="I57" s="1170">
        <f t="shared" si="4"/>
        <v>2844</v>
      </c>
      <c r="J57" s="1170">
        <f t="shared" si="5"/>
        <v>1410</v>
      </c>
      <c r="K57" s="273">
        <f t="shared" si="6"/>
        <v>49.57805907172996</v>
      </c>
    </row>
    <row r="58" spans="1:11">
      <c r="A58" s="52" t="s">
        <v>4088</v>
      </c>
      <c r="B58" s="380" t="s">
        <v>4089</v>
      </c>
      <c r="C58" s="272"/>
      <c r="D58" s="272"/>
      <c r="E58" s="271" t="e">
        <f t="shared" si="2"/>
        <v>#DIV/0!</v>
      </c>
      <c r="F58" s="272">
        <v>8</v>
      </c>
      <c r="G58" s="272">
        <v>4</v>
      </c>
      <c r="H58" s="271">
        <f t="shared" si="3"/>
        <v>50</v>
      </c>
      <c r="I58" s="1170">
        <f t="shared" si="4"/>
        <v>8</v>
      </c>
      <c r="J58" s="1170">
        <f t="shared" si="5"/>
        <v>4</v>
      </c>
      <c r="K58" s="273">
        <f t="shared" si="6"/>
        <v>50</v>
      </c>
    </row>
    <row r="59" spans="1:11" ht="25.5">
      <c r="A59" s="52" t="s">
        <v>6016</v>
      </c>
      <c r="B59" s="380" t="s">
        <v>6017</v>
      </c>
      <c r="C59" s="272">
        <v>1</v>
      </c>
      <c r="D59" s="272"/>
      <c r="E59" s="271">
        <f t="shared" si="2"/>
        <v>0</v>
      </c>
      <c r="F59" s="272">
        <v>11</v>
      </c>
      <c r="G59" s="272">
        <v>10</v>
      </c>
      <c r="H59" s="271">
        <f t="shared" si="3"/>
        <v>90.909090909090907</v>
      </c>
      <c r="I59" s="1170">
        <f t="shared" si="4"/>
        <v>12</v>
      </c>
      <c r="J59" s="1170">
        <f t="shared" si="5"/>
        <v>10</v>
      </c>
      <c r="K59" s="273">
        <f t="shared" si="6"/>
        <v>83.333333333333343</v>
      </c>
    </row>
    <row r="60" spans="1:11">
      <c r="A60" s="52" t="s">
        <v>6018</v>
      </c>
      <c r="B60" s="380" t="s">
        <v>6019</v>
      </c>
      <c r="C60" s="270">
        <v>4</v>
      </c>
      <c r="D60" s="270">
        <v>2</v>
      </c>
      <c r="E60" s="271">
        <f t="shared" si="2"/>
        <v>50</v>
      </c>
      <c r="F60" s="272">
        <v>76</v>
      </c>
      <c r="G60" s="272">
        <v>14</v>
      </c>
      <c r="H60" s="271">
        <f t="shared" si="3"/>
        <v>18.421052631578945</v>
      </c>
      <c r="I60" s="1170">
        <f t="shared" si="4"/>
        <v>80</v>
      </c>
      <c r="J60" s="1170">
        <f t="shared" si="5"/>
        <v>16</v>
      </c>
      <c r="K60" s="273">
        <f t="shared" si="6"/>
        <v>20</v>
      </c>
    </row>
    <row r="61" spans="1:11">
      <c r="A61" s="52" t="s">
        <v>6020</v>
      </c>
      <c r="B61" s="380" t="s">
        <v>6021</v>
      </c>
      <c r="C61" s="272"/>
      <c r="D61" s="272"/>
      <c r="E61" s="271" t="e">
        <f t="shared" si="2"/>
        <v>#DIV/0!</v>
      </c>
      <c r="F61" s="272">
        <v>1</v>
      </c>
      <c r="G61" s="272">
        <v>2</v>
      </c>
      <c r="H61" s="271">
        <f t="shared" si="3"/>
        <v>200</v>
      </c>
      <c r="I61" s="1170">
        <f t="shared" si="4"/>
        <v>1</v>
      </c>
      <c r="J61" s="1170">
        <f t="shared" si="5"/>
        <v>2</v>
      </c>
      <c r="K61" s="273">
        <f t="shared" si="6"/>
        <v>200</v>
      </c>
    </row>
    <row r="62" spans="1:11">
      <c r="A62" s="52" t="s">
        <v>6022</v>
      </c>
      <c r="B62" s="380" t="s">
        <v>1148</v>
      </c>
      <c r="C62" s="272"/>
      <c r="D62" s="272"/>
      <c r="E62" s="271" t="e">
        <f t="shared" si="2"/>
        <v>#DIV/0!</v>
      </c>
      <c r="F62" s="272">
        <v>72</v>
      </c>
      <c r="G62" s="272">
        <v>65</v>
      </c>
      <c r="H62" s="271">
        <f t="shared" si="3"/>
        <v>90.277777777777786</v>
      </c>
      <c r="I62" s="1170">
        <f t="shared" si="4"/>
        <v>72</v>
      </c>
      <c r="J62" s="1170">
        <f t="shared" si="5"/>
        <v>65</v>
      </c>
      <c r="K62" s="273">
        <f t="shared" si="6"/>
        <v>90.277777777777786</v>
      </c>
    </row>
    <row r="63" spans="1:11">
      <c r="A63" s="431" t="s">
        <v>6028</v>
      </c>
      <c r="B63" s="380" t="s">
        <v>6029</v>
      </c>
      <c r="C63" s="272"/>
      <c r="D63" s="272"/>
      <c r="E63" s="271" t="e">
        <f t="shared" si="2"/>
        <v>#DIV/0!</v>
      </c>
      <c r="F63" s="272"/>
      <c r="G63" s="272"/>
      <c r="H63" s="271" t="e">
        <f t="shared" si="3"/>
        <v>#DIV/0!</v>
      </c>
      <c r="I63" s="1170">
        <f t="shared" si="4"/>
        <v>0</v>
      </c>
      <c r="J63" s="1170">
        <f t="shared" si="5"/>
        <v>0</v>
      </c>
      <c r="K63" s="273" t="e">
        <f t="shared" si="6"/>
        <v>#DIV/0!</v>
      </c>
    </row>
    <row r="64" spans="1:11">
      <c r="A64" s="431" t="s">
        <v>1009</v>
      </c>
      <c r="B64" s="380" t="s">
        <v>4065</v>
      </c>
      <c r="C64" s="272"/>
      <c r="D64" s="272"/>
      <c r="E64" s="271" t="e">
        <f t="shared" si="2"/>
        <v>#DIV/0!</v>
      </c>
      <c r="F64" s="272"/>
      <c r="G64" s="272"/>
      <c r="H64" s="271" t="e">
        <f t="shared" si="3"/>
        <v>#DIV/0!</v>
      </c>
      <c r="I64" s="1170">
        <f t="shared" si="4"/>
        <v>0</v>
      </c>
      <c r="J64" s="1170">
        <f t="shared" si="5"/>
        <v>0</v>
      </c>
      <c r="K64" s="273" t="e">
        <f t="shared" si="6"/>
        <v>#DIV/0!</v>
      </c>
    </row>
    <row r="65" spans="1:11">
      <c r="A65" s="431" t="s">
        <v>4430</v>
      </c>
      <c r="B65" s="380" t="s">
        <v>1149</v>
      </c>
      <c r="C65" s="272">
        <v>1</v>
      </c>
      <c r="D65" s="272"/>
      <c r="E65" s="271">
        <f t="shared" si="2"/>
        <v>0</v>
      </c>
      <c r="F65" s="272">
        <v>135</v>
      </c>
      <c r="G65" s="272">
        <v>89</v>
      </c>
      <c r="H65" s="271">
        <f t="shared" si="3"/>
        <v>65.925925925925924</v>
      </c>
      <c r="I65" s="1170">
        <f t="shared" si="4"/>
        <v>136</v>
      </c>
      <c r="J65" s="1170">
        <f t="shared" si="5"/>
        <v>89</v>
      </c>
      <c r="K65" s="273">
        <f t="shared" si="6"/>
        <v>65.441176470588232</v>
      </c>
    </row>
    <row r="66" spans="1:11" ht="25.5">
      <c r="A66" s="431" t="s">
        <v>2461</v>
      </c>
      <c r="B66" s="380" t="s">
        <v>1150</v>
      </c>
      <c r="C66" s="272"/>
      <c r="D66" s="272"/>
      <c r="E66" s="271" t="e">
        <f t="shared" si="2"/>
        <v>#DIV/0!</v>
      </c>
      <c r="F66" s="272"/>
      <c r="G66" s="272"/>
      <c r="H66" s="271" t="e">
        <f t="shared" si="3"/>
        <v>#DIV/0!</v>
      </c>
      <c r="I66" s="1170">
        <f t="shared" si="4"/>
        <v>0</v>
      </c>
      <c r="J66" s="1170">
        <f t="shared" si="5"/>
        <v>0</v>
      </c>
      <c r="K66" s="273" t="e">
        <f t="shared" si="6"/>
        <v>#DIV/0!</v>
      </c>
    </row>
    <row r="67" spans="1:11">
      <c r="A67" s="431" t="s">
        <v>4091</v>
      </c>
      <c r="B67" s="380" t="s">
        <v>4092</v>
      </c>
      <c r="C67" s="272"/>
      <c r="D67" s="272"/>
      <c r="E67" s="271" t="e">
        <f t="shared" si="2"/>
        <v>#DIV/0!</v>
      </c>
      <c r="F67" s="272">
        <v>2</v>
      </c>
      <c r="G67" s="272"/>
      <c r="H67" s="271">
        <f t="shared" si="3"/>
        <v>0</v>
      </c>
      <c r="I67" s="1170">
        <f t="shared" si="4"/>
        <v>2</v>
      </c>
      <c r="J67" s="1170">
        <f t="shared" si="5"/>
        <v>0</v>
      </c>
      <c r="K67" s="273">
        <f t="shared" si="6"/>
        <v>0</v>
      </c>
    </row>
    <row r="68" spans="1:11" ht="25.5">
      <c r="A68" s="431" t="s">
        <v>4433</v>
      </c>
      <c r="B68" s="380" t="s">
        <v>1151</v>
      </c>
      <c r="C68" s="270"/>
      <c r="D68" s="270">
        <v>1</v>
      </c>
      <c r="E68" s="271" t="e">
        <f t="shared" si="2"/>
        <v>#DIV/0!</v>
      </c>
      <c r="F68" s="272"/>
      <c r="G68" s="272">
        <v>20</v>
      </c>
      <c r="H68" s="271" t="e">
        <f t="shared" si="3"/>
        <v>#DIV/0!</v>
      </c>
      <c r="I68" s="1170">
        <f t="shared" si="4"/>
        <v>0</v>
      </c>
      <c r="J68" s="1170">
        <f t="shared" si="5"/>
        <v>21</v>
      </c>
      <c r="K68" s="273" t="e">
        <f t="shared" si="6"/>
        <v>#DIV/0!</v>
      </c>
    </row>
    <row r="69" spans="1:11">
      <c r="A69" s="431" t="s">
        <v>4437</v>
      </c>
      <c r="B69" s="380" t="s">
        <v>1152</v>
      </c>
      <c r="C69" s="270"/>
      <c r="D69" s="270"/>
      <c r="E69" s="271" t="e">
        <f t="shared" si="2"/>
        <v>#DIV/0!</v>
      </c>
      <c r="F69" s="272">
        <v>4</v>
      </c>
      <c r="G69" s="272"/>
      <c r="H69" s="271">
        <f t="shared" si="3"/>
        <v>0</v>
      </c>
      <c r="I69" s="1170">
        <f t="shared" si="4"/>
        <v>4</v>
      </c>
      <c r="J69" s="1170">
        <f t="shared" si="5"/>
        <v>0</v>
      </c>
      <c r="K69" s="273">
        <f t="shared" si="6"/>
        <v>0</v>
      </c>
    </row>
    <row r="70" spans="1:11">
      <c r="A70" s="431" t="s">
        <v>4443</v>
      </c>
      <c r="B70" s="380" t="s">
        <v>1153</v>
      </c>
      <c r="C70" s="270">
        <v>2</v>
      </c>
      <c r="D70" s="270">
        <v>2</v>
      </c>
      <c r="E70" s="271">
        <f t="shared" si="2"/>
        <v>100</v>
      </c>
      <c r="F70" s="272">
        <v>284</v>
      </c>
      <c r="G70" s="272">
        <v>150</v>
      </c>
      <c r="H70" s="271">
        <f t="shared" si="3"/>
        <v>52.816901408450704</v>
      </c>
      <c r="I70" s="1170">
        <f t="shared" si="4"/>
        <v>286</v>
      </c>
      <c r="J70" s="1170">
        <f t="shared" si="5"/>
        <v>152</v>
      </c>
      <c r="K70" s="273">
        <f t="shared" si="6"/>
        <v>53.146853146853147</v>
      </c>
    </row>
    <row r="71" spans="1:11">
      <c r="A71" s="431" t="s">
        <v>4445</v>
      </c>
      <c r="B71" s="380" t="s">
        <v>1154</v>
      </c>
      <c r="C71" s="270">
        <v>24</v>
      </c>
      <c r="D71" s="270">
        <v>16</v>
      </c>
      <c r="E71" s="271">
        <f t="shared" si="2"/>
        <v>66.666666666666657</v>
      </c>
      <c r="F71" s="272">
        <v>2592</v>
      </c>
      <c r="G71" s="272">
        <v>1637</v>
      </c>
      <c r="H71" s="271">
        <f t="shared" si="3"/>
        <v>63.155864197530867</v>
      </c>
      <c r="I71" s="1170">
        <f t="shared" si="4"/>
        <v>2616</v>
      </c>
      <c r="J71" s="1170">
        <f t="shared" si="5"/>
        <v>1653</v>
      </c>
      <c r="K71" s="273">
        <f t="shared" si="6"/>
        <v>63.188073394495412</v>
      </c>
    </row>
    <row r="72" spans="1:11" ht="25.5">
      <c r="A72" s="49" t="s">
        <v>4451</v>
      </c>
      <c r="B72" s="50" t="s">
        <v>1014</v>
      </c>
      <c r="C72" s="272">
        <v>3</v>
      </c>
      <c r="D72" s="272"/>
      <c r="E72" s="271">
        <f t="shared" si="2"/>
        <v>0</v>
      </c>
      <c r="F72" s="272">
        <v>88</v>
      </c>
      <c r="G72" s="272">
        <v>35</v>
      </c>
      <c r="H72" s="271">
        <f t="shared" si="3"/>
        <v>39.772727272727273</v>
      </c>
      <c r="I72" s="1170">
        <f t="shared" si="4"/>
        <v>91</v>
      </c>
      <c r="J72" s="1170">
        <f t="shared" si="5"/>
        <v>35</v>
      </c>
      <c r="K72" s="273">
        <f t="shared" si="6"/>
        <v>38.461538461538467</v>
      </c>
    </row>
    <row r="73" spans="1:11">
      <c r="A73" s="49" t="s">
        <v>2726</v>
      </c>
      <c r="B73" s="50" t="s">
        <v>2727</v>
      </c>
      <c r="C73" s="270"/>
      <c r="D73" s="270"/>
      <c r="E73" s="271" t="e">
        <f t="shared" si="2"/>
        <v>#DIV/0!</v>
      </c>
      <c r="F73" s="272">
        <v>116</v>
      </c>
      <c r="G73" s="272">
        <v>33</v>
      </c>
      <c r="H73" s="271">
        <f t="shared" si="3"/>
        <v>28.448275862068968</v>
      </c>
      <c r="I73" s="1170">
        <f t="shared" si="4"/>
        <v>116</v>
      </c>
      <c r="J73" s="1170">
        <f t="shared" si="5"/>
        <v>33</v>
      </c>
      <c r="K73" s="273">
        <f t="shared" si="6"/>
        <v>28.448275862068968</v>
      </c>
    </row>
    <row r="74" spans="1:11">
      <c r="A74" s="49" t="s">
        <v>4452</v>
      </c>
      <c r="B74" s="50" t="s">
        <v>1155</v>
      </c>
      <c r="C74" s="270">
        <v>1</v>
      </c>
      <c r="D74" s="270"/>
      <c r="E74" s="271">
        <f t="shared" si="2"/>
        <v>0</v>
      </c>
      <c r="F74" s="272"/>
      <c r="G74" s="272"/>
      <c r="H74" s="271" t="e">
        <f t="shared" si="3"/>
        <v>#DIV/0!</v>
      </c>
      <c r="I74" s="1170">
        <f t="shared" si="4"/>
        <v>1</v>
      </c>
      <c r="J74" s="1170">
        <f t="shared" si="5"/>
        <v>0</v>
      </c>
      <c r="K74" s="273">
        <f t="shared" si="6"/>
        <v>0</v>
      </c>
    </row>
    <row r="75" spans="1:11">
      <c r="A75" s="431" t="s">
        <v>4551</v>
      </c>
      <c r="B75" s="50" t="s">
        <v>1156</v>
      </c>
      <c r="C75" s="270">
        <v>2</v>
      </c>
      <c r="D75" s="270">
        <v>6</v>
      </c>
      <c r="E75" s="271">
        <f t="shared" si="2"/>
        <v>300</v>
      </c>
      <c r="F75" s="272">
        <v>488</v>
      </c>
      <c r="G75" s="272">
        <v>287</v>
      </c>
      <c r="H75" s="271">
        <f t="shared" si="3"/>
        <v>58.811475409836063</v>
      </c>
      <c r="I75" s="1170">
        <f t="shared" si="4"/>
        <v>490</v>
      </c>
      <c r="J75" s="1170">
        <f t="shared" si="5"/>
        <v>293</v>
      </c>
      <c r="K75" s="273">
        <f t="shared" si="6"/>
        <v>59.795918367346935</v>
      </c>
    </row>
    <row r="76" spans="1:11">
      <c r="A76" s="431" t="s">
        <v>2312</v>
      </c>
      <c r="B76" s="50" t="s">
        <v>1157</v>
      </c>
      <c r="C76" s="272">
        <v>1</v>
      </c>
      <c r="D76" s="272"/>
      <c r="E76" s="271">
        <f t="shared" si="2"/>
        <v>0</v>
      </c>
      <c r="F76" s="272">
        <v>155</v>
      </c>
      <c r="G76" s="272">
        <v>119</v>
      </c>
      <c r="H76" s="271">
        <f t="shared" si="3"/>
        <v>76.774193548387089</v>
      </c>
      <c r="I76" s="1170">
        <f t="shared" si="4"/>
        <v>156</v>
      </c>
      <c r="J76" s="1170">
        <f t="shared" si="5"/>
        <v>119</v>
      </c>
      <c r="K76" s="273">
        <f t="shared" si="6"/>
        <v>76.28205128205127</v>
      </c>
    </row>
    <row r="77" spans="1:11" ht="25.5">
      <c r="A77" s="49" t="s">
        <v>4552</v>
      </c>
      <c r="B77" s="50" t="s">
        <v>1158</v>
      </c>
      <c r="C77" s="270">
        <v>58</v>
      </c>
      <c r="D77" s="270">
        <v>39</v>
      </c>
      <c r="E77" s="271">
        <f t="shared" si="2"/>
        <v>67.241379310344826</v>
      </c>
      <c r="F77" s="272">
        <v>4535</v>
      </c>
      <c r="G77" s="272">
        <v>2434</v>
      </c>
      <c r="H77" s="271">
        <f t="shared" si="3"/>
        <v>53.671444321940463</v>
      </c>
      <c r="I77" s="1170">
        <f t="shared" si="4"/>
        <v>4593</v>
      </c>
      <c r="J77" s="1170">
        <f t="shared" si="5"/>
        <v>2473</v>
      </c>
      <c r="K77" s="273">
        <f t="shared" si="6"/>
        <v>53.842804267363377</v>
      </c>
    </row>
    <row r="78" spans="1:11" ht="25.5">
      <c r="A78" s="431" t="s">
        <v>2316</v>
      </c>
      <c r="B78" s="380" t="s">
        <v>1159</v>
      </c>
      <c r="C78" s="272"/>
      <c r="D78" s="272"/>
      <c r="E78" s="271" t="e">
        <f t="shared" ref="E78:E101" si="7">SUM(D78/C78*100)</f>
        <v>#DIV/0!</v>
      </c>
      <c r="F78" s="272"/>
      <c r="G78" s="272">
        <v>1</v>
      </c>
      <c r="H78" s="271" t="e">
        <f t="shared" ref="H78:H101" si="8">SUM(G78/F78*100)</f>
        <v>#DIV/0!</v>
      </c>
      <c r="I78" s="1170">
        <f t="shared" ref="I78:I101" si="9">C78+F78</f>
        <v>0</v>
      </c>
      <c r="J78" s="1170">
        <f t="shared" ref="J78:J101" si="10">D78+G78</f>
        <v>1</v>
      </c>
      <c r="K78" s="273" t="e">
        <f t="shared" ref="K78:K101" si="11">SUM(J78/I78*100)</f>
        <v>#DIV/0!</v>
      </c>
    </row>
    <row r="79" spans="1:11">
      <c r="A79" s="431" t="s">
        <v>2318</v>
      </c>
      <c r="B79" s="380" t="s">
        <v>1160</v>
      </c>
      <c r="C79" s="272"/>
      <c r="D79" s="272"/>
      <c r="E79" s="271" t="e">
        <f t="shared" si="7"/>
        <v>#DIV/0!</v>
      </c>
      <c r="F79" s="272"/>
      <c r="G79" s="272"/>
      <c r="H79" s="271" t="e">
        <f t="shared" si="8"/>
        <v>#DIV/0!</v>
      </c>
      <c r="I79" s="1170">
        <f t="shared" si="9"/>
        <v>0</v>
      </c>
      <c r="J79" s="1170">
        <f t="shared" si="10"/>
        <v>0</v>
      </c>
      <c r="K79" s="273" t="e">
        <f t="shared" si="11"/>
        <v>#DIV/0!</v>
      </c>
    </row>
    <row r="80" spans="1:11" ht="25.5">
      <c r="A80" s="49" t="s">
        <v>2314</v>
      </c>
      <c r="B80" s="50" t="s">
        <v>1016</v>
      </c>
      <c r="C80" s="272">
        <v>1</v>
      </c>
      <c r="D80" s="272"/>
      <c r="E80" s="271">
        <f t="shared" si="7"/>
        <v>0</v>
      </c>
      <c r="F80" s="272">
        <v>63</v>
      </c>
      <c r="G80" s="272">
        <v>24</v>
      </c>
      <c r="H80" s="271">
        <f t="shared" si="8"/>
        <v>38.095238095238095</v>
      </c>
      <c r="I80" s="1170">
        <f t="shared" si="9"/>
        <v>64</v>
      </c>
      <c r="J80" s="1170">
        <f t="shared" si="10"/>
        <v>24</v>
      </c>
      <c r="K80" s="273">
        <f t="shared" si="11"/>
        <v>37.5</v>
      </c>
    </row>
    <row r="81" spans="1:11">
      <c r="A81" s="52" t="s">
        <v>3966</v>
      </c>
      <c r="B81" s="380" t="s">
        <v>131</v>
      </c>
      <c r="C81" s="270"/>
      <c r="D81" s="270"/>
      <c r="E81" s="271" t="e">
        <f t="shared" si="7"/>
        <v>#DIV/0!</v>
      </c>
      <c r="F81" s="272"/>
      <c r="G81" s="272"/>
      <c r="H81" s="271" t="e">
        <f t="shared" si="8"/>
        <v>#DIV/0!</v>
      </c>
      <c r="I81" s="1170">
        <f t="shared" si="9"/>
        <v>0</v>
      </c>
      <c r="J81" s="1170">
        <f t="shared" si="10"/>
        <v>0</v>
      </c>
      <c r="K81" s="273" t="e">
        <f t="shared" si="11"/>
        <v>#DIV/0!</v>
      </c>
    </row>
    <row r="82" spans="1:11">
      <c r="A82" s="52" t="s">
        <v>584</v>
      </c>
      <c r="B82" s="380" t="s">
        <v>585</v>
      </c>
      <c r="C82" s="270"/>
      <c r="D82" s="270"/>
      <c r="E82" s="271" t="e">
        <f t="shared" si="7"/>
        <v>#DIV/0!</v>
      </c>
      <c r="F82" s="195">
        <v>16</v>
      </c>
      <c r="G82" s="195">
        <v>6</v>
      </c>
      <c r="H82" s="271">
        <f t="shared" si="8"/>
        <v>37.5</v>
      </c>
      <c r="I82" s="1170">
        <f t="shared" si="9"/>
        <v>16</v>
      </c>
      <c r="J82" s="1170">
        <f t="shared" si="10"/>
        <v>6</v>
      </c>
      <c r="K82" s="273">
        <f t="shared" si="11"/>
        <v>37.5</v>
      </c>
    </row>
    <row r="83" spans="1:11" ht="15">
      <c r="A83" s="729" t="s">
        <v>3993</v>
      </c>
      <c r="B83" s="284" t="s">
        <v>3994</v>
      </c>
      <c r="C83" s="112"/>
      <c r="D83" s="112"/>
      <c r="E83" s="271" t="e">
        <f t="shared" si="7"/>
        <v>#DIV/0!</v>
      </c>
      <c r="F83" s="195"/>
      <c r="G83" s="195"/>
      <c r="H83" s="271" t="e">
        <f t="shared" si="8"/>
        <v>#DIV/0!</v>
      </c>
      <c r="I83" s="1170">
        <f t="shared" si="9"/>
        <v>0</v>
      </c>
      <c r="J83" s="1170">
        <f t="shared" si="10"/>
        <v>0</v>
      </c>
      <c r="K83" s="273" t="e">
        <f t="shared" si="11"/>
        <v>#DIV/0!</v>
      </c>
    </row>
    <row r="84" spans="1:11" ht="15">
      <c r="A84" s="729" t="s">
        <v>3995</v>
      </c>
      <c r="B84" s="284" t="s">
        <v>3996</v>
      </c>
      <c r="C84" s="112"/>
      <c r="D84" s="112"/>
      <c r="E84" s="271" t="e">
        <f t="shared" si="7"/>
        <v>#DIV/0!</v>
      </c>
      <c r="F84" s="195"/>
      <c r="G84" s="195"/>
      <c r="H84" s="271" t="e">
        <f t="shared" si="8"/>
        <v>#DIV/0!</v>
      </c>
      <c r="I84" s="1170">
        <f t="shared" si="9"/>
        <v>0</v>
      </c>
      <c r="J84" s="1170">
        <f t="shared" si="10"/>
        <v>0</v>
      </c>
      <c r="K84" s="273" t="e">
        <f t="shared" si="11"/>
        <v>#DIV/0!</v>
      </c>
    </row>
    <row r="85" spans="1:11" ht="15">
      <c r="A85" s="729" t="s">
        <v>3997</v>
      </c>
      <c r="B85" s="284" t="s">
        <v>3998</v>
      </c>
      <c r="C85" s="112"/>
      <c r="D85" s="112"/>
      <c r="E85" s="271" t="e">
        <f t="shared" si="7"/>
        <v>#DIV/0!</v>
      </c>
      <c r="F85" s="195"/>
      <c r="G85" s="195"/>
      <c r="H85" s="271" t="e">
        <f t="shared" si="8"/>
        <v>#DIV/0!</v>
      </c>
      <c r="I85" s="1170">
        <f t="shared" si="9"/>
        <v>0</v>
      </c>
      <c r="J85" s="1170">
        <f t="shared" si="10"/>
        <v>0</v>
      </c>
      <c r="K85" s="273" t="e">
        <f t="shared" si="11"/>
        <v>#DIV/0!</v>
      </c>
    </row>
    <row r="86" spans="1:11" ht="15">
      <c r="A86" s="729" t="s">
        <v>4494</v>
      </c>
      <c r="B86" s="284" t="s">
        <v>3999</v>
      </c>
      <c r="C86" s="112"/>
      <c r="D86" s="112"/>
      <c r="E86" s="271" t="e">
        <f t="shared" si="7"/>
        <v>#DIV/0!</v>
      </c>
      <c r="F86" s="195"/>
      <c r="G86" s="195"/>
      <c r="H86" s="271" t="e">
        <f t="shared" si="8"/>
        <v>#DIV/0!</v>
      </c>
      <c r="I86" s="1170">
        <f t="shared" si="9"/>
        <v>0</v>
      </c>
      <c r="J86" s="1170">
        <f t="shared" si="10"/>
        <v>0</v>
      </c>
      <c r="K86" s="273" t="e">
        <f t="shared" si="11"/>
        <v>#DIV/0!</v>
      </c>
    </row>
    <row r="87" spans="1:11" ht="15">
      <c r="A87" s="729" t="s">
        <v>4000</v>
      </c>
      <c r="B87" s="284" t="s">
        <v>4001</v>
      </c>
      <c r="C87" s="112"/>
      <c r="D87" s="112"/>
      <c r="E87" s="271" t="e">
        <f t="shared" si="7"/>
        <v>#DIV/0!</v>
      </c>
      <c r="F87" s="195"/>
      <c r="G87" s="195"/>
      <c r="H87" s="271" t="e">
        <f t="shared" si="8"/>
        <v>#DIV/0!</v>
      </c>
      <c r="I87" s="1170">
        <f t="shared" si="9"/>
        <v>0</v>
      </c>
      <c r="J87" s="1170">
        <f t="shared" si="10"/>
        <v>0</v>
      </c>
      <c r="K87" s="273" t="e">
        <f t="shared" si="11"/>
        <v>#DIV/0!</v>
      </c>
    </row>
    <row r="88" spans="1:11" ht="25.5">
      <c r="A88" s="729" t="s">
        <v>4002</v>
      </c>
      <c r="B88" s="284" t="s">
        <v>4003</v>
      </c>
      <c r="C88" s="112"/>
      <c r="D88" s="112"/>
      <c r="E88" s="271" t="e">
        <f t="shared" si="7"/>
        <v>#DIV/0!</v>
      </c>
      <c r="F88" s="195"/>
      <c r="G88" s="195"/>
      <c r="H88" s="271" t="e">
        <f t="shared" si="8"/>
        <v>#DIV/0!</v>
      </c>
      <c r="I88" s="1170">
        <f t="shared" si="9"/>
        <v>0</v>
      </c>
      <c r="J88" s="1170">
        <f t="shared" si="10"/>
        <v>0</v>
      </c>
      <c r="K88" s="273" t="e">
        <f t="shared" si="11"/>
        <v>#DIV/0!</v>
      </c>
    </row>
    <row r="89" spans="1:11" ht="24" customHeight="1">
      <c r="A89" s="729" t="s">
        <v>4004</v>
      </c>
      <c r="B89" s="284" t="s">
        <v>4005</v>
      </c>
      <c r="C89" s="112"/>
      <c r="D89" s="112"/>
      <c r="E89" s="271" t="e">
        <f t="shared" si="7"/>
        <v>#DIV/0!</v>
      </c>
      <c r="F89" s="195"/>
      <c r="G89" s="195"/>
      <c r="H89" s="271" t="e">
        <f t="shared" si="8"/>
        <v>#DIV/0!</v>
      </c>
      <c r="I89" s="1170">
        <f t="shared" si="9"/>
        <v>0</v>
      </c>
      <c r="J89" s="1170">
        <f t="shared" si="10"/>
        <v>0</v>
      </c>
      <c r="K89" s="273" t="e">
        <f t="shared" si="11"/>
        <v>#DIV/0!</v>
      </c>
    </row>
    <row r="90" spans="1:11" ht="24.75" customHeight="1">
      <c r="A90" s="729" t="s">
        <v>4006</v>
      </c>
      <c r="B90" s="284" t="s">
        <v>4007</v>
      </c>
      <c r="C90" s="112"/>
      <c r="D90" s="112"/>
      <c r="E90" s="271" t="e">
        <f t="shared" si="7"/>
        <v>#DIV/0!</v>
      </c>
      <c r="F90" s="195"/>
      <c r="G90" s="195"/>
      <c r="H90" s="271" t="e">
        <f t="shared" si="8"/>
        <v>#DIV/0!</v>
      </c>
      <c r="I90" s="1170">
        <f t="shared" si="9"/>
        <v>0</v>
      </c>
      <c r="J90" s="1170">
        <f t="shared" si="10"/>
        <v>0</v>
      </c>
      <c r="K90" s="273" t="e">
        <f t="shared" si="11"/>
        <v>#DIV/0!</v>
      </c>
    </row>
    <row r="91" spans="1:11" ht="22.5" customHeight="1">
      <c r="A91" s="729" t="s">
        <v>4008</v>
      </c>
      <c r="B91" s="284" t="s">
        <v>4009</v>
      </c>
      <c r="C91" s="112"/>
      <c r="D91" s="112"/>
      <c r="E91" s="271" t="e">
        <f t="shared" si="7"/>
        <v>#DIV/0!</v>
      </c>
      <c r="F91" s="195"/>
      <c r="G91" s="195"/>
      <c r="H91" s="271" t="e">
        <f t="shared" si="8"/>
        <v>#DIV/0!</v>
      </c>
      <c r="I91" s="1170">
        <f t="shared" si="9"/>
        <v>0</v>
      </c>
      <c r="J91" s="1170">
        <f t="shared" si="10"/>
        <v>0</v>
      </c>
      <c r="K91" s="273" t="e">
        <f t="shared" si="11"/>
        <v>#DIV/0!</v>
      </c>
    </row>
    <row r="92" spans="1:11" ht="24.75" customHeight="1">
      <c r="A92" s="729" t="s">
        <v>4010</v>
      </c>
      <c r="B92" s="284" t="s">
        <v>4011</v>
      </c>
      <c r="C92" s="112"/>
      <c r="D92" s="112"/>
      <c r="E92" s="271" t="e">
        <f t="shared" si="7"/>
        <v>#DIV/0!</v>
      </c>
      <c r="F92" s="195"/>
      <c r="G92" s="195"/>
      <c r="H92" s="271" t="e">
        <f t="shared" si="8"/>
        <v>#DIV/0!</v>
      </c>
      <c r="I92" s="1170">
        <f t="shared" si="9"/>
        <v>0</v>
      </c>
      <c r="J92" s="1170">
        <f t="shared" si="10"/>
        <v>0</v>
      </c>
      <c r="K92" s="273" t="e">
        <f t="shared" si="11"/>
        <v>#DIV/0!</v>
      </c>
    </row>
    <row r="93" spans="1:11" ht="42.75" customHeight="1">
      <c r="A93" s="729" t="s">
        <v>4012</v>
      </c>
      <c r="B93" s="284" t="s">
        <v>4013</v>
      </c>
      <c r="C93" s="112"/>
      <c r="D93" s="112"/>
      <c r="E93" s="271" t="e">
        <f t="shared" si="7"/>
        <v>#DIV/0!</v>
      </c>
      <c r="F93" s="195"/>
      <c r="G93" s="195"/>
      <c r="H93" s="271" t="e">
        <f t="shared" si="8"/>
        <v>#DIV/0!</v>
      </c>
      <c r="I93" s="1170">
        <f t="shared" si="9"/>
        <v>0</v>
      </c>
      <c r="J93" s="1170">
        <f t="shared" si="10"/>
        <v>0</v>
      </c>
      <c r="K93" s="273" t="e">
        <f t="shared" si="11"/>
        <v>#DIV/0!</v>
      </c>
    </row>
    <row r="94" spans="1:11" ht="23.25" customHeight="1">
      <c r="A94" s="729" t="s">
        <v>4014</v>
      </c>
      <c r="B94" s="284" t="s">
        <v>4015</v>
      </c>
      <c r="C94" s="112"/>
      <c r="D94" s="112"/>
      <c r="E94" s="271" t="e">
        <f t="shared" si="7"/>
        <v>#DIV/0!</v>
      </c>
      <c r="F94" s="195"/>
      <c r="G94" s="195"/>
      <c r="H94" s="271" t="e">
        <f t="shared" si="8"/>
        <v>#DIV/0!</v>
      </c>
      <c r="I94" s="1170">
        <f t="shared" si="9"/>
        <v>0</v>
      </c>
      <c r="J94" s="1170">
        <f t="shared" si="10"/>
        <v>0</v>
      </c>
      <c r="K94" s="273" t="e">
        <f t="shared" si="11"/>
        <v>#DIV/0!</v>
      </c>
    </row>
    <row r="95" spans="1:11" ht="23.25" customHeight="1">
      <c r="A95" s="729" t="s">
        <v>4482</v>
      </c>
      <c r="B95" s="386" t="s">
        <v>4483</v>
      </c>
      <c r="C95" s="387"/>
      <c r="D95" s="387"/>
      <c r="E95" s="271" t="e">
        <f t="shared" si="7"/>
        <v>#DIV/0!</v>
      </c>
      <c r="F95" s="200"/>
      <c r="G95" s="200"/>
      <c r="H95" s="271" t="e">
        <f t="shared" si="8"/>
        <v>#DIV/0!</v>
      </c>
      <c r="I95" s="1170">
        <f t="shared" si="9"/>
        <v>0</v>
      </c>
      <c r="J95" s="1170">
        <f t="shared" si="10"/>
        <v>0</v>
      </c>
      <c r="K95" s="273" t="e">
        <f t="shared" si="11"/>
        <v>#DIV/0!</v>
      </c>
    </row>
    <row r="96" spans="1:11" ht="23.25" customHeight="1">
      <c r="A96" s="729" t="s">
        <v>4022</v>
      </c>
      <c r="B96" s="386" t="s">
        <v>4023</v>
      </c>
      <c r="C96" s="387"/>
      <c r="D96" s="387"/>
      <c r="E96" s="271" t="e">
        <f t="shared" si="7"/>
        <v>#DIV/0!</v>
      </c>
      <c r="F96" s="200">
        <v>16</v>
      </c>
      <c r="G96" s="200">
        <v>6</v>
      </c>
      <c r="H96" s="271">
        <f t="shared" si="8"/>
        <v>37.5</v>
      </c>
      <c r="I96" s="1170">
        <f t="shared" si="9"/>
        <v>16</v>
      </c>
      <c r="J96" s="1170">
        <f t="shared" si="10"/>
        <v>6</v>
      </c>
      <c r="K96" s="273">
        <f t="shared" si="11"/>
        <v>37.5</v>
      </c>
    </row>
    <row r="97" spans="1:11" ht="23.25" customHeight="1">
      <c r="A97" s="729"/>
      <c r="B97" s="1130"/>
      <c r="C97" s="387"/>
      <c r="D97" s="387"/>
      <c r="E97" s="271" t="e">
        <f t="shared" ref="E97:E98" si="12">SUM(D97/C97*100)</f>
        <v>#DIV/0!</v>
      </c>
      <c r="F97" s="200"/>
      <c r="G97" s="200"/>
      <c r="H97" s="271" t="e">
        <f t="shared" ref="H97:H98" si="13">SUM(G97/F97*100)</f>
        <v>#DIV/0!</v>
      </c>
      <c r="I97" s="1170">
        <f t="shared" si="9"/>
        <v>0</v>
      </c>
      <c r="J97" s="1170">
        <f t="shared" si="10"/>
        <v>0</v>
      </c>
      <c r="K97" s="273" t="e">
        <f t="shared" si="11"/>
        <v>#DIV/0!</v>
      </c>
    </row>
    <row r="98" spans="1:11" ht="23.25" customHeight="1">
      <c r="A98" s="729"/>
      <c r="B98" s="1130"/>
      <c r="C98" s="387"/>
      <c r="D98" s="387"/>
      <c r="E98" s="271" t="e">
        <f t="shared" si="12"/>
        <v>#DIV/0!</v>
      </c>
      <c r="F98" s="200"/>
      <c r="G98" s="200"/>
      <c r="H98" s="271" t="e">
        <f t="shared" si="13"/>
        <v>#DIV/0!</v>
      </c>
      <c r="I98" s="1170">
        <f t="shared" si="9"/>
        <v>0</v>
      </c>
      <c r="J98" s="1170">
        <f t="shared" si="10"/>
        <v>0</v>
      </c>
      <c r="K98" s="273" t="e">
        <f t="shared" si="11"/>
        <v>#DIV/0!</v>
      </c>
    </row>
    <row r="99" spans="1:11" ht="23.25" customHeight="1">
      <c r="A99" s="729"/>
      <c r="B99" s="386"/>
      <c r="C99" s="387"/>
      <c r="D99" s="387"/>
      <c r="E99" s="271" t="e">
        <f t="shared" si="7"/>
        <v>#DIV/0!</v>
      </c>
      <c r="F99" s="200"/>
      <c r="G99" s="200"/>
      <c r="H99" s="271" t="e">
        <f t="shared" si="8"/>
        <v>#DIV/0!</v>
      </c>
      <c r="I99" s="1170">
        <f t="shared" si="9"/>
        <v>0</v>
      </c>
      <c r="J99" s="1170">
        <f t="shared" si="10"/>
        <v>0</v>
      </c>
      <c r="K99" s="273" t="e">
        <f t="shared" si="11"/>
        <v>#DIV/0!</v>
      </c>
    </row>
    <row r="100" spans="1:11">
      <c r="A100" s="991" t="s">
        <v>4016</v>
      </c>
      <c r="B100" s="386"/>
      <c r="C100" s="387"/>
      <c r="D100" s="387"/>
      <c r="E100" s="271" t="e">
        <f t="shared" si="7"/>
        <v>#DIV/0!</v>
      </c>
      <c r="F100" s="200"/>
      <c r="G100" s="200"/>
      <c r="H100" s="271" t="e">
        <f t="shared" si="8"/>
        <v>#DIV/0!</v>
      </c>
      <c r="I100" s="1170">
        <f t="shared" si="9"/>
        <v>0</v>
      </c>
      <c r="J100" s="1170">
        <f t="shared" si="10"/>
        <v>0</v>
      </c>
      <c r="K100" s="273" t="e">
        <f t="shared" si="11"/>
        <v>#DIV/0!</v>
      </c>
    </row>
    <row r="101" spans="1:11" ht="16.5" customHeight="1">
      <c r="A101" s="276" t="s">
        <v>4017</v>
      </c>
      <c r="B101" s="277"/>
      <c r="C101" s="278">
        <f>SUM(C10:C99)</f>
        <v>838</v>
      </c>
      <c r="D101" s="278">
        <f>SUM(D10:D99)</f>
        <v>507</v>
      </c>
      <c r="E101" s="273">
        <f t="shared" si="7"/>
        <v>60.501193317422434</v>
      </c>
      <c r="F101" s="278">
        <f>SUM(F10:F99)</f>
        <v>27583</v>
      </c>
      <c r="G101" s="278">
        <f>SUM(G10:G99)</f>
        <v>15544</v>
      </c>
      <c r="H101" s="273">
        <f t="shared" si="8"/>
        <v>56.353551100315414</v>
      </c>
      <c r="I101" s="1170">
        <f t="shared" si="9"/>
        <v>28421</v>
      </c>
      <c r="J101" s="1170">
        <f t="shared" si="10"/>
        <v>16051</v>
      </c>
      <c r="K101" s="273">
        <f t="shared" si="11"/>
        <v>56.475845325639497</v>
      </c>
    </row>
    <row r="102" spans="1:11" ht="18.75" customHeight="1">
      <c r="A102" s="1498" t="s">
        <v>4018</v>
      </c>
      <c r="B102" s="1498"/>
      <c r="C102" s="1498"/>
      <c r="D102" s="1498"/>
      <c r="E102" s="1498"/>
      <c r="F102" s="1498"/>
      <c r="G102" s="1498"/>
      <c r="H102" s="1498"/>
      <c r="I102" s="1498"/>
      <c r="J102" s="1499"/>
    </row>
    <row r="103" spans="1:11" ht="28.5" customHeight="1">
      <c r="A103" s="1448" t="s">
        <v>4067</v>
      </c>
      <c r="B103" s="1448"/>
      <c r="C103" s="1448"/>
      <c r="D103" s="1448"/>
      <c r="E103" s="1448"/>
      <c r="F103" s="1448"/>
      <c r="G103" s="1448"/>
      <c r="H103" s="1448"/>
      <c r="I103" s="1448"/>
      <c r="J103" s="1490"/>
    </row>
    <row r="104" spans="1:11" ht="15">
      <c r="A104" s="333"/>
      <c r="B104" s="392"/>
      <c r="C104" s="392"/>
      <c r="D104" s="392"/>
      <c r="E104" s="392"/>
      <c r="F104" s="20"/>
      <c r="G104" s="20"/>
      <c r="H104" s="20"/>
      <c r="I104" s="17"/>
      <c r="J104" s="809"/>
    </row>
    <row r="105" spans="1:11">
      <c r="A105" s="12"/>
      <c r="B105" s="12"/>
      <c r="C105" s="12"/>
      <c r="D105" s="12"/>
      <c r="E105" s="12"/>
      <c r="F105" s="12"/>
      <c r="G105" s="12"/>
      <c r="H105" s="12"/>
      <c r="I105" s="12"/>
      <c r="J105" s="810"/>
    </row>
  </sheetData>
  <mergeCells count="8">
    <mergeCell ref="I7:K7"/>
    <mergeCell ref="A102:J102"/>
    <mergeCell ref="A103:J103"/>
    <mergeCell ref="C2:D2"/>
    <mergeCell ref="A7:A8"/>
    <mergeCell ref="B7:B8"/>
    <mergeCell ref="C7:E7"/>
    <mergeCell ref="F7:H7"/>
  </mergeCells>
  <phoneticPr fontId="44" type="noConversion"/>
  <pageMargins left="0.75" right="0.75" top="0.98" bottom="0.98" header="0.51" footer="0.51"/>
  <pageSetup paperSize="9" scale="5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7"/>
  <sheetViews>
    <sheetView topLeftCell="A40" workbookViewId="0">
      <selection activeCell="N91" sqref="N91"/>
    </sheetView>
  </sheetViews>
  <sheetFormatPr defaultRowHeight="12.75"/>
  <cols>
    <col min="1" max="1" width="12.7109375" style="11" customWidth="1"/>
    <col min="2" max="2" width="40.5703125" style="11" customWidth="1"/>
    <col min="3" max="4" width="8.7109375" style="11" customWidth="1"/>
    <col min="5" max="5" width="9" style="11" customWidth="1"/>
    <col min="6" max="8" width="9.7109375" style="11" customWidth="1"/>
    <col min="9" max="9" width="9.85546875" style="11" customWidth="1"/>
    <col min="10" max="10" width="9.7109375" style="11" customWidth="1"/>
    <col min="11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</row>
    <row r="2" spans="1:1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</row>
    <row r="3" spans="1:11">
      <c r="A3" s="114"/>
      <c r="B3" s="115"/>
      <c r="C3" s="69" t="s">
        <v>7088</v>
      </c>
      <c r="D3" s="116"/>
      <c r="E3" s="116"/>
      <c r="F3" s="116"/>
      <c r="G3" s="116"/>
      <c r="H3" s="116"/>
      <c r="I3" s="116"/>
      <c r="J3" s="116"/>
    </row>
    <row r="4" spans="1:11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</row>
    <row r="5" spans="1:11" ht="15.75">
      <c r="A5" s="114"/>
      <c r="B5" s="115" t="s">
        <v>4094</v>
      </c>
      <c r="C5" s="266" t="s">
        <v>4117</v>
      </c>
      <c r="D5" s="267"/>
      <c r="E5" s="267"/>
      <c r="F5" s="267"/>
      <c r="G5" s="267"/>
      <c r="H5" s="267"/>
      <c r="I5" s="80"/>
      <c r="J5" s="80"/>
    </row>
    <row r="6" spans="1:11" ht="15.75">
      <c r="A6" s="315"/>
      <c r="B6" s="315"/>
      <c r="C6" s="315" t="s">
        <v>67</v>
      </c>
      <c r="D6" s="315"/>
      <c r="E6" s="315"/>
      <c r="F6" s="315"/>
      <c r="G6" s="315"/>
      <c r="H6" s="315"/>
      <c r="I6" s="315"/>
      <c r="J6" s="315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36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36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1" ht="15.75" customHeight="1">
      <c r="A10" s="49" t="s">
        <v>1161</v>
      </c>
      <c r="B10" s="50" t="s">
        <v>1162</v>
      </c>
      <c r="C10" s="270">
        <v>13</v>
      </c>
      <c r="D10" s="270">
        <v>5</v>
      </c>
      <c r="E10" s="926">
        <f>SUM(D10/C10*100)</f>
        <v>38.461538461538467</v>
      </c>
      <c r="F10" s="110">
        <v>1</v>
      </c>
      <c r="G10" s="110">
        <v>1</v>
      </c>
      <c r="H10" s="926">
        <f>SUM(G10/F10*100)</f>
        <v>100</v>
      </c>
      <c r="I10" s="439">
        <f t="shared" ref="I10" si="0">C10+F10</f>
        <v>14</v>
      </c>
      <c r="J10" s="439">
        <f t="shared" ref="J10" si="1">D10+G10</f>
        <v>6</v>
      </c>
      <c r="K10" s="927">
        <f>SUM(J10/I10*100)</f>
        <v>42.857142857142854</v>
      </c>
    </row>
    <row r="11" spans="1:11" ht="30.75" customHeight="1">
      <c r="A11" s="49" t="s">
        <v>1163</v>
      </c>
      <c r="B11" s="50" t="s">
        <v>1164</v>
      </c>
      <c r="C11" s="110">
        <v>19</v>
      </c>
      <c r="D11" s="110">
        <v>17</v>
      </c>
      <c r="E11" s="926">
        <f t="shared" ref="E11:E75" si="2">SUM(D11/C11*100)</f>
        <v>89.473684210526315</v>
      </c>
      <c r="F11" s="185">
        <v>9</v>
      </c>
      <c r="G11" s="185">
        <v>8</v>
      </c>
      <c r="H11" s="926">
        <f t="shared" ref="H11:H40" si="3">SUM(G11/F11*100)</f>
        <v>88.888888888888886</v>
      </c>
      <c r="I11" s="439">
        <f t="shared" ref="I11:I40" si="4">C11+F11</f>
        <v>28</v>
      </c>
      <c r="J11" s="439">
        <f t="shared" ref="J11:J40" si="5">D11+G11</f>
        <v>25</v>
      </c>
      <c r="K11" s="927">
        <f t="shared" ref="K11:K40" si="6">SUM(J11/I11*100)</f>
        <v>89.285714285714292</v>
      </c>
    </row>
    <row r="12" spans="1:11" ht="13.5" customHeight="1">
      <c r="A12" s="49" t="s">
        <v>1165</v>
      </c>
      <c r="B12" s="50" t="s">
        <v>1166</v>
      </c>
      <c r="C12" s="110">
        <v>11</v>
      </c>
      <c r="D12" s="110">
        <v>3</v>
      </c>
      <c r="E12" s="926">
        <f t="shared" si="2"/>
        <v>27.27272727272727</v>
      </c>
      <c r="F12" s="110"/>
      <c r="G12" s="110"/>
      <c r="H12" s="926" t="e">
        <f t="shared" si="3"/>
        <v>#DIV/0!</v>
      </c>
      <c r="I12" s="439">
        <f t="shared" si="4"/>
        <v>11</v>
      </c>
      <c r="J12" s="439">
        <f t="shared" si="5"/>
        <v>3</v>
      </c>
      <c r="K12" s="927">
        <f t="shared" si="6"/>
        <v>27.27272727272727</v>
      </c>
    </row>
    <row r="13" spans="1:11" ht="18.75" customHeight="1">
      <c r="A13" s="49" t="s">
        <v>1167</v>
      </c>
      <c r="B13" s="50" t="s">
        <v>1168</v>
      </c>
      <c r="C13" s="110"/>
      <c r="D13" s="110"/>
      <c r="E13" s="926" t="e">
        <f t="shared" si="2"/>
        <v>#DIV/0!</v>
      </c>
      <c r="F13" s="185">
        <v>1</v>
      </c>
      <c r="G13" s="185">
        <v>1</v>
      </c>
      <c r="H13" s="926">
        <f t="shared" si="3"/>
        <v>100</v>
      </c>
      <c r="I13" s="439">
        <f t="shared" si="4"/>
        <v>1</v>
      </c>
      <c r="J13" s="439">
        <f t="shared" si="5"/>
        <v>1</v>
      </c>
      <c r="K13" s="927">
        <f t="shared" si="6"/>
        <v>100</v>
      </c>
    </row>
    <row r="14" spans="1:11" ht="15.75" customHeight="1">
      <c r="A14" s="49" t="s">
        <v>1169</v>
      </c>
      <c r="B14" s="50" t="s">
        <v>1170</v>
      </c>
      <c r="C14" s="110"/>
      <c r="D14" s="110"/>
      <c r="E14" s="926" t="e">
        <f t="shared" si="2"/>
        <v>#DIV/0!</v>
      </c>
      <c r="F14" s="185">
        <v>4</v>
      </c>
      <c r="G14" s="185">
        <v>4</v>
      </c>
      <c r="H14" s="926">
        <f t="shared" si="3"/>
        <v>100</v>
      </c>
      <c r="I14" s="439">
        <f t="shared" si="4"/>
        <v>4</v>
      </c>
      <c r="J14" s="439">
        <f t="shared" si="5"/>
        <v>4</v>
      </c>
      <c r="K14" s="927">
        <f t="shared" si="6"/>
        <v>100</v>
      </c>
    </row>
    <row r="15" spans="1:11" ht="24" customHeight="1">
      <c r="A15" s="49" t="s">
        <v>1171</v>
      </c>
      <c r="B15" s="50" t="s">
        <v>1172</v>
      </c>
      <c r="C15" s="110"/>
      <c r="D15" s="110"/>
      <c r="E15" s="926" t="e">
        <f t="shared" si="2"/>
        <v>#DIV/0!</v>
      </c>
      <c r="F15" s="185">
        <v>20</v>
      </c>
      <c r="G15" s="185">
        <v>1</v>
      </c>
      <c r="H15" s="926">
        <f t="shared" si="3"/>
        <v>5</v>
      </c>
      <c r="I15" s="439">
        <f t="shared" si="4"/>
        <v>20</v>
      </c>
      <c r="J15" s="439">
        <f t="shared" si="5"/>
        <v>1</v>
      </c>
      <c r="K15" s="927">
        <f t="shared" si="6"/>
        <v>5</v>
      </c>
    </row>
    <row r="16" spans="1:11" ht="24" customHeight="1">
      <c r="A16" s="49" t="s">
        <v>1173</v>
      </c>
      <c r="B16" s="50" t="s">
        <v>1174</v>
      </c>
      <c r="C16" s="110">
        <v>1</v>
      </c>
      <c r="D16" s="110">
        <v>1</v>
      </c>
      <c r="E16" s="926">
        <f t="shared" si="2"/>
        <v>100</v>
      </c>
      <c r="F16" s="110">
        <v>1</v>
      </c>
      <c r="G16" s="110"/>
      <c r="H16" s="926">
        <f t="shared" si="3"/>
        <v>0</v>
      </c>
      <c r="I16" s="439">
        <f t="shared" si="4"/>
        <v>2</v>
      </c>
      <c r="J16" s="439">
        <f t="shared" si="5"/>
        <v>1</v>
      </c>
      <c r="K16" s="927">
        <f t="shared" si="6"/>
        <v>50</v>
      </c>
    </row>
    <row r="17" spans="1:11" ht="24" customHeight="1">
      <c r="A17" s="49" t="s">
        <v>1175</v>
      </c>
      <c r="B17" s="50" t="s">
        <v>1176</v>
      </c>
      <c r="C17" s="110">
        <v>3</v>
      </c>
      <c r="D17" s="110"/>
      <c r="E17" s="926">
        <f t="shared" si="2"/>
        <v>0</v>
      </c>
      <c r="F17" s="110"/>
      <c r="G17" s="110"/>
      <c r="H17" s="926" t="e">
        <f t="shared" si="3"/>
        <v>#DIV/0!</v>
      </c>
      <c r="I17" s="439">
        <f t="shared" si="4"/>
        <v>3</v>
      </c>
      <c r="J17" s="439">
        <f t="shared" si="5"/>
        <v>0</v>
      </c>
      <c r="K17" s="927">
        <f t="shared" si="6"/>
        <v>0</v>
      </c>
    </row>
    <row r="18" spans="1:11" ht="24" customHeight="1">
      <c r="A18" s="49" t="s">
        <v>1177</v>
      </c>
      <c r="B18" s="50" t="s">
        <v>1178</v>
      </c>
      <c r="C18" s="110">
        <v>4</v>
      </c>
      <c r="D18" s="110"/>
      <c r="E18" s="926">
        <f t="shared" si="2"/>
        <v>0</v>
      </c>
      <c r="F18" s="110"/>
      <c r="G18" s="110"/>
      <c r="H18" s="926" t="e">
        <f t="shared" si="3"/>
        <v>#DIV/0!</v>
      </c>
      <c r="I18" s="439">
        <f t="shared" si="4"/>
        <v>4</v>
      </c>
      <c r="J18" s="439">
        <f t="shared" si="5"/>
        <v>0</v>
      </c>
      <c r="K18" s="927">
        <f t="shared" si="6"/>
        <v>0</v>
      </c>
    </row>
    <row r="19" spans="1:11" ht="24" customHeight="1">
      <c r="A19" s="49" t="s">
        <v>1179</v>
      </c>
      <c r="B19" s="371" t="s">
        <v>1180</v>
      </c>
      <c r="C19" s="110">
        <v>2</v>
      </c>
      <c r="D19" s="110"/>
      <c r="E19" s="926">
        <f t="shared" si="2"/>
        <v>0</v>
      </c>
      <c r="F19" s="185">
        <v>2</v>
      </c>
      <c r="G19" s="185">
        <v>1</v>
      </c>
      <c r="H19" s="926">
        <f t="shared" si="3"/>
        <v>50</v>
      </c>
      <c r="I19" s="439">
        <f t="shared" si="4"/>
        <v>4</v>
      </c>
      <c r="J19" s="439">
        <f t="shared" si="5"/>
        <v>1</v>
      </c>
      <c r="K19" s="927">
        <f t="shared" si="6"/>
        <v>25</v>
      </c>
    </row>
    <row r="20" spans="1:11" ht="24" customHeight="1">
      <c r="A20" s="49" t="s">
        <v>1181</v>
      </c>
      <c r="B20" s="371" t="s">
        <v>1182</v>
      </c>
      <c r="C20" s="110"/>
      <c r="D20" s="110">
        <v>1</v>
      </c>
      <c r="E20" s="926" t="e">
        <f t="shared" si="2"/>
        <v>#DIV/0!</v>
      </c>
      <c r="F20" s="185">
        <v>1</v>
      </c>
      <c r="G20" s="185"/>
      <c r="H20" s="926">
        <f t="shared" si="3"/>
        <v>0</v>
      </c>
      <c r="I20" s="439">
        <f t="shared" si="4"/>
        <v>1</v>
      </c>
      <c r="J20" s="439">
        <f t="shared" si="5"/>
        <v>1</v>
      </c>
      <c r="K20" s="927">
        <f t="shared" si="6"/>
        <v>100</v>
      </c>
    </row>
    <row r="21" spans="1:11" ht="24" customHeight="1">
      <c r="A21" s="49" t="s">
        <v>1183</v>
      </c>
      <c r="B21" s="50" t="s">
        <v>1184</v>
      </c>
      <c r="C21" s="270"/>
      <c r="D21" s="270"/>
      <c r="E21" s="926" t="e">
        <f t="shared" si="2"/>
        <v>#DIV/0!</v>
      </c>
      <c r="F21" s="110"/>
      <c r="G21" s="110"/>
      <c r="H21" s="926" t="e">
        <f t="shared" si="3"/>
        <v>#DIV/0!</v>
      </c>
      <c r="I21" s="439">
        <f t="shared" si="4"/>
        <v>0</v>
      </c>
      <c r="J21" s="439">
        <f t="shared" si="5"/>
        <v>0</v>
      </c>
      <c r="K21" s="927" t="e">
        <f t="shared" si="6"/>
        <v>#DIV/0!</v>
      </c>
    </row>
    <row r="22" spans="1:11" ht="24" customHeight="1">
      <c r="A22" s="49" t="s">
        <v>242</v>
      </c>
      <c r="B22" s="371" t="s">
        <v>243</v>
      </c>
      <c r="C22" s="110"/>
      <c r="D22" s="110"/>
      <c r="E22" s="926" t="e">
        <f t="shared" si="2"/>
        <v>#DIV/0!</v>
      </c>
      <c r="F22" s="110">
        <v>2</v>
      </c>
      <c r="G22" s="110"/>
      <c r="H22" s="926">
        <f t="shared" si="3"/>
        <v>0</v>
      </c>
      <c r="I22" s="439">
        <f t="shared" si="4"/>
        <v>2</v>
      </c>
      <c r="J22" s="439">
        <f t="shared" si="5"/>
        <v>0</v>
      </c>
      <c r="K22" s="927">
        <f t="shared" si="6"/>
        <v>0</v>
      </c>
    </row>
    <row r="23" spans="1:11" ht="24" customHeight="1">
      <c r="A23" s="49" t="s">
        <v>1548</v>
      </c>
      <c r="B23" s="371" t="s">
        <v>244</v>
      </c>
      <c r="C23" s="110"/>
      <c r="D23" s="110"/>
      <c r="E23" s="926" t="e">
        <f t="shared" si="2"/>
        <v>#DIV/0!</v>
      </c>
      <c r="F23" s="110"/>
      <c r="G23" s="110"/>
      <c r="H23" s="926" t="e">
        <f t="shared" si="3"/>
        <v>#DIV/0!</v>
      </c>
      <c r="I23" s="439">
        <f t="shared" si="4"/>
        <v>0</v>
      </c>
      <c r="J23" s="439">
        <f t="shared" si="5"/>
        <v>0</v>
      </c>
      <c r="K23" s="927" t="e">
        <f t="shared" si="6"/>
        <v>#DIV/0!</v>
      </c>
    </row>
    <row r="24" spans="1:11" ht="24" customHeight="1">
      <c r="A24" s="49" t="s">
        <v>245</v>
      </c>
      <c r="B24" s="371" t="s">
        <v>246</v>
      </c>
      <c r="C24" s="110"/>
      <c r="D24" s="110"/>
      <c r="E24" s="926" t="e">
        <f t="shared" si="2"/>
        <v>#DIV/0!</v>
      </c>
      <c r="F24" s="110"/>
      <c r="G24" s="110"/>
      <c r="H24" s="926" t="e">
        <f t="shared" si="3"/>
        <v>#DIV/0!</v>
      </c>
      <c r="I24" s="439">
        <f t="shared" si="4"/>
        <v>0</v>
      </c>
      <c r="J24" s="439">
        <f t="shared" si="5"/>
        <v>0</v>
      </c>
      <c r="K24" s="927" t="e">
        <f t="shared" si="6"/>
        <v>#DIV/0!</v>
      </c>
    </row>
    <row r="25" spans="1:11" ht="24" customHeight="1">
      <c r="A25" s="49" t="s">
        <v>247</v>
      </c>
      <c r="B25" s="371" t="s">
        <v>248</v>
      </c>
      <c r="C25" s="110"/>
      <c r="D25" s="110"/>
      <c r="E25" s="926" t="e">
        <f t="shared" si="2"/>
        <v>#DIV/0!</v>
      </c>
      <c r="F25" s="110"/>
      <c r="G25" s="110"/>
      <c r="H25" s="926" t="e">
        <f t="shared" si="3"/>
        <v>#DIV/0!</v>
      </c>
      <c r="I25" s="439">
        <f t="shared" si="4"/>
        <v>0</v>
      </c>
      <c r="J25" s="439">
        <f t="shared" si="5"/>
        <v>0</v>
      </c>
      <c r="K25" s="927" t="e">
        <f t="shared" si="6"/>
        <v>#DIV/0!</v>
      </c>
    </row>
    <row r="26" spans="1:11" ht="24" customHeight="1">
      <c r="A26" s="49" t="s">
        <v>249</v>
      </c>
      <c r="B26" s="371" t="s">
        <v>250</v>
      </c>
      <c r="C26" s="110"/>
      <c r="D26" s="110"/>
      <c r="E26" s="926" t="e">
        <f t="shared" si="2"/>
        <v>#DIV/0!</v>
      </c>
      <c r="F26" s="110"/>
      <c r="G26" s="110"/>
      <c r="H26" s="926" t="e">
        <f t="shared" si="3"/>
        <v>#DIV/0!</v>
      </c>
      <c r="I26" s="439">
        <f t="shared" si="4"/>
        <v>0</v>
      </c>
      <c r="J26" s="439">
        <f t="shared" si="5"/>
        <v>0</v>
      </c>
      <c r="K26" s="927" t="e">
        <f t="shared" si="6"/>
        <v>#DIV/0!</v>
      </c>
    </row>
    <row r="27" spans="1:11" ht="24" customHeight="1">
      <c r="A27" s="49" t="s">
        <v>251</v>
      </c>
      <c r="B27" s="371" t="s">
        <v>252</v>
      </c>
      <c r="C27" s="110"/>
      <c r="D27" s="110"/>
      <c r="E27" s="926" t="e">
        <f t="shared" si="2"/>
        <v>#DIV/0!</v>
      </c>
      <c r="F27" s="110"/>
      <c r="G27" s="110"/>
      <c r="H27" s="926" t="e">
        <f t="shared" si="3"/>
        <v>#DIV/0!</v>
      </c>
      <c r="I27" s="439">
        <f t="shared" si="4"/>
        <v>0</v>
      </c>
      <c r="J27" s="439">
        <f t="shared" si="5"/>
        <v>0</v>
      </c>
      <c r="K27" s="927" t="e">
        <f t="shared" si="6"/>
        <v>#DIV/0!</v>
      </c>
    </row>
    <row r="28" spans="1:11" ht="24" customHeight="1">
      <c r="A28" s="49" t="s">
        <v>251</v>
      </c>
      <c r="B28" s="371" t="s">
        <v>253</v>
      </c>
      <c r="C28" s="110"/>
      <c r="D28" s="110"/>
      <c r="E28" s="926" t="e">
        <f t="shared" si="2"/>
        <v>#DIV/0!</v>
      </c>
      <c r="F28" s="110"/>
      <c r="G28" s="110"/>
      <c r="H28" s="926" t="e">
        <f t="shared" si="3"/>
        <v>#DIV/0!</v>
      </c>
      <c r="I28" s="439">
        <f t="shared" si="4"/>
        <v>0</v>
      </c>
      <c r="J28" s="439">
        <f t="shared" si="5"/>
        <v>0</v>
      </c>
      <c r="K28" s="927" t="e">
        <f t="shared" si="6"/>
        <v>#DIV/0!</v>
      </c>
    </row>
    <row r="29" spans="1:11" ht="24" customHeight="1">
      <c r="A29" s="49" t="s">
        <v>255</v>
      </c>
      <c r="B29" s="371" t="s">
        <v>256</v>
      </c>
      <c r="C29" s="110">
        <v>4</v>
      </c>
      <c r="D29" s="110"/>
      <c r="E29" s="926">
        <f t="shared" si="2"/>
        <v>0</v>
      </c>
      <c r="F29" s="110"/>
      <c r="G29" s="110"/>
      <c r="H29" s="926" t="e">
        <f t="shared" si="3"/>
        <v>#DIV/0!</v>
      </c>
      <c r="I29" s="439">
        <f t="shared" si="4"/>
        <v>4</v>
      </c>
      <c r="J29" s="439">
        <f t="shared" si="5"/>
        <v>0</v>
      </c>
      <c r="K29" s="927">
        <f t="shared" si="6"/>
        <v>0</v>
      </c>
    </row>
    <row r="30" spans="1:11" ht="24" customHeight="1">
      <c r="A30" s="49" t="s">
        <v>203</v>
      </c>
      <c r="B30" s="371" t="s">
        <v>204</v>
      </c>
      <c r="C30" s="110"/>
      <c r="D30" s="110"/>
      <c r="E30" s="926" t="e">
        <f t="shared" si="2"/>
        <v>#DIV/0!</v>
      </c>
      <c r="F30" s="185">
        <v>5</v>
      </c>
      <c r="G30" s="185">
        <v>3</v>
      </c>
      <c r="H30" s="926">
        <f t="shared" si="3"/>
        <v>60</v>
      </c>
      <c r="I30" s="439">
        <f t="shared" si="4"/>
        <v>5</v>
      </c>
      <c r="J30" s="439">
        <f t="shared" si="5"/>
        <v>3</v>
      </c>
      <c r="K30" s="927">
        <f t="shared" si="6"/>
        <v>60</v>
      </c>
    </row>
    <row r="31" spans="1:11" ht="24" customHeight="1">
      <c r="A31" s="49" t="s">
        <v>279</v>
      </c>
      <c r="B31" s="371" t="s">
        <v>4362</v>
      </c>
      <c r="C31" s="110"/>
      <c r="D31" s="110"/>
      <c r="E31" s="926" t="e">
        <f t="shared" si="2"/>
        <v>#DIV/0!</v>
      </c>
      <c r="F31" s="185"/>
      <c r="G31" s="185"/>
      <c r="H31" s="926" t="e">
        <f t="shared" si="3"/>
        <v>#DIV/0!</v>
      </c>
      <c r="I31" s="439">
        <f t="shared" si="4"/>
        <v>0</v>
      </c>
      <c r="J31" s="439">
        <f t="shared" si="5"/>
        <v>0</v>
      </c>
      <c r="K31" s="927" t="e">
        <f t="shared" si="6"/>
        <v>#DIV/0!</v>
      </c>
    </row>
    <row r="32" spans="1:11" ht="36.75" customHeight="1">
      <c r="A32" s="49" t="s">
        <v>1549</v>
      </c>
      <c r="B32" s="371" t="s">
        <v>1550</v>
      </c>
      <c r="C32" s="110"/>
      <c r="D32" s="110"/>
      <c r="E32" s="926" t="e">
        <f t="shared" si="2"/>
        <v>#DIV/0!</v>
      </c>
      <c r="F32" s="185"/>
      <c r="G32" s="185"/>
      <c r="H32" s="926" t="e">
        <f t="shared" si="3"/>
        <v>#DIV/0!</v>
      </c>
      <c r="I32" s="439">
        <f t="shared" si="4"/>
        <v>0</v>
      </c>
      <c r="J32" s="439">
        <f t="shared" si="5"/>
        <v>0</v>
      </c>
      <c r="K32" s="927" t="e">
        <f t="shared" si="6"/>
        <v>#DIV/0!</v>
      </c>
    </row>
    <row r="33" spans="1:11" ht="13.5" customHeight="1">
      <c r="A33" s="49" t="s">
        <v>6140</v>
      </c>
      <c r="B33" s="371" t="s">
        <v>6141</v>
      </c>
      <c r="C33" s="110">
        <v>5</v>
      </c>
      <c r="D33" s="110"/>
      <c r="E33" s="926">
        <f t="shared" si="2"/>
        <v>0</v>
      </c>
      <c r="F33" s="185"/>
      <c r="G33" s="185">
        <v>1</v>
      </c>
      <c r="H33" s="926" t="e">
        <f t="shared" si="3"/>
        <v>#DIV/0!</v>
      </c>
      <c r="I33" s="439">
        <f t="shared" si="4"/>
        <v>5</v>
      </c>
      <c r="J33" s="439">
        <f t="shared" si="5"/>
        <v>1</v>
      </c>
      <c r="K33" s="927">
        <f t="shared" si="6"/>
        <v>20</v>
      </c>
    </row>
    <row r="34" spans="1:11" ht="15" customHeight="1">
      <c r="A34" s="49" t="s">
        <v>1187</v>
      </c>
      <c r="B34" s="371" t="s">
        <v>4913</v>
      </c>
      <c r="C34" s="110">
        <v>26</v>
      </c>
      <c r="D34" s="110"/>
      <c r="E34" s="926">
        <f t="shared" si="2"/>
        <v>0</v>
      </c>
      <c r="F34" s="185"/>
      <c r="G34" s="185"/>
      <c r="H34" s="926" t="e">
        <f t="shared" si="3"/>
        <v>#DIV/0!</v>
      </c>
      <c r="I34" s="439">
        <f t="shared" si="4"/>
        <v>26</v>
      </c>
      <c r="J34" s="439">
        <f t="shared" si="5"/>
        <v>0</v>
      </c>
      <c r="K34" s="927">
        <f t="shared" si="6"/>
        <v>0</v>
      </c>
    </row>
    <row r="35" spans="1:11" ht="15" customHeight="1">
      <c r="A35" s="49" t="s">
        <v>1191</v>
      </c>
      <c r="B35" s="371" t="s">
        <v>1192</v>
      </c>
      <c r="C35" s="110">
        <v>10</v>
      </c>
      <c r="D35" s="110"/>
      <c r="E35" s="926">
        <f t="shared" si="2"/>
        <v>0</v>
      </c>
      <c r="F35" s="185"/>
      <c r="G35" s="185"/>
      <c r="H35" s="926" t="e">
        <f t="shared" si="3"/>
        <v>#DIV/0!</v>
      </c>
      <c r="I35" s="439">
        <f t="shared" si="4"/>
        <v>10</v>
      </c>
      <c r="J35" s="439">
        <f t="shared" si="5"/>
        <v>0</v>
      </c>
      <c r="K35" s="927">
        <f t="shared" si="6"/>
        <v>0</v>
      </c>
    </row>
    <row r="36" spans="1:11" ht="15" customHeight="1">
      <c r="A36" s="49" t="s">
        <v>5009</v>
      </c>
      <c r="B36" s="371" t="s">
        <v>5074</v>
      </c>
      <c r="C36" s="110"/>
      <c r="D36" s="110"/>
      <c r="E36" s="926" t="e">
        <f t="shared" si="2"/>
        <v>#DIV/0!</v>
      </c>
      <c r="F36" s="185">
        <v>1</v>
      </c>
      <c r="G36" s="185"/>
      <c r="H36" s="926">
        <f t="shared" si="3"/>
        <v>0</v>
      </c>
      <c r="I36" s="439">
        <f t="shared" si="4"/>
        <v>1</v>
      </c>
      <c r="J36" s="439">
        <f t="shared" si="5"/>
        <v>0</v>
      </c>
      <c r="K36" s="927">
        <f t="shared" si="6"/>
        <v>0</v>
      </c>
    </row>
    <row r="37" spans="1:11" ht="15" customHeight="1">
      <c r="A37" s="49" t="s">
        <v>5015</v>
      </c>
      <c r="B37" s="371" t="s">
        <v>5075</v>
      </c>
      <c r="C37" s="110"/>
      <c r="D37" s="110"/>
      <c r="E37" s="926" t="e">
        <f t="shared" si="2"/>
        <v>#DIV/0!</v>
      </c>
      <c r="F37" s="185">
        <v>1</v>
      </c>
      <c r="G37" s="185"/>
      <c r="H37" s="926">
        <f t="shared" si="3"/>
        <v>0</v>
      </c>
      <c r="I37" s="439">
        <f t="shared" si="4"/>
        <v>1</v>
      </c>
      <c r="J37" s="439">
        <f t="shared" si="5"/>
        <v>0</v>
      </c>
      <c r="K37" s="927">
        <f t="shared" si="6"/>
        <v>0</v>
      </c>
    </row>
    <row r="38" spans="1:11" ht="15" customHeight="1">
      <c r="A38" s="49" t="s">
        <v>7207</v>
      </c>
      <c r="B38" s="371" t="s">
        <v>7208</v>
      </c>
      <c r="C38" s="110"/>
      <c r="D38" s="110"/>
      <c r="E38" s="926" t="e">
        <f t="shared" ref="E38" si="7">SUM(D38/C38*100)</f>
        <v>#DIV/0!</v>
      </c>
      <c r="F38" s="1145"/>
      <c r="G38" s="1145">
        <v>1</v>
      </c>
      <c r="H38" s="926" t="e">
        <f t="shared" ref="H38" si="8">SUM(G38/F38*100)</f>
        <v>#DIV/0!</v>
      </c>
      <c r="I38" s="439">
        <f t="shared" si="4"/>
        <v>0</v>
      </c>
      <c r="J38" s="439">
        <f t="shared" si="5"/>
        <v>1</v>
      </c>
      <c r="K38" s="927" t="e">
        <f t="shared" si="6"/>
        <v>#DIV/0!</v>
      </c>
    </row>
    <row r="39" spans="1:11" ht="14.25" customHeight="1">
      <c r="A39" s="49"/>
      <c r="B39" s="371"/>
      <c r="C39" s="110"/>
      <c r="D39" s="110"/>
      <c r="E39" s="926" t="e">
        <f t="shared" si="2"/>
        <v>#DIV/0!</v>
      </c>
      <c r="F39" s="185"/>
      <c r="G39" s="185"/>
      <c r="H39" s="926" t="e">
        <f t="shared" si="3"/>
        <v>#DIV/0!</v>
      </c>
      <c r="I39" s="439">
        <f t="shared" si="4"/>
        <v>0</v>
      </c>
      <c r="J39" s="439">
        <f t="shared" si="5"/>
        <v>0</v>
      </c>
      <c r="K39" s="927" t="e">
        <f t="shared" si="6"/>
        <v>#DIV/0!</v>
      </c>
    </row>
    <row r="40" spans="1:11" ht="18" customHeight="1">
      <c r="A40" s="376" t="s">
        <v>4476</v>
      </c>
      <c r="B40" s="377"/>
      <c r="C40" s="288">
        <f>SUM(C10:C39)</f>
        <v>98</v>
      </c>
      <c r="D40" s="288">
        <f>SUM(D10:D39)</f>
        <v>27</v>
      </c>
      <c r="E40" s="927">
        <f t="shared" si="2"/>
        <v>27.551020408163261</v>
      </c>
      <c r="F40" s="288">
        <f>SUM(F10:F39)</f>
        <v>48</v>
      </c>
      <c r="G40" s="288">
        <f>SUM(G10:G39)</f>
        <v>21</v>
      </c>
      <c r="H40" s="927">
        <f t="shared" si="3"/>
        <v>43.75</v>
      </c>
      <c r="I40" s="439">
        <f t="shared" si="4"/>
        <v>146</v>
      </c>
      <c r="J40" s="439">
        <f t="shared" si="5"/>
        <v>48</v>
      </c>
      <c r="K40" s="927">
        <f t="shared" si="6"/>
        <v>32.87671232876712</v>
      </c>
    </row>
    <row r="41" spans="1:11" ht="36" customHeight="1">
      <c r="A41" s="441"/>
      <c r="B41" s="396" t="s">
        <v>4477</v>
      </c>
      <c r="C41" s="1500"/>
      <c r="D41" s="1500"/>
      <c r="E41" s="1500"/>
      <c r="F41" s="1500"/>
      <c r="G41" s="1500"/>
      <c r="H41" s="1500"/>
      <c r="I41" s="1500"/>
      <c r="J41" s="1501"/>
      <c r="K41" s="282"/>
    </row>
    <row r="42" spans="1:11">
      <c r="A42" s="49" t="s">
        <v>1185</v>
      </c>
      <c r="B42" s="50" t="s">
        <v>1186</v>
      </c>
      <c r="C42" s="270">
        <v>5366</v>
      </c>
      <c r="D42" s="270">
        <v>2843</v>
      </c>
      <c r="E42" s="926">
        <f t="shared" si="2"/>
        <v>52.981736861721949</v>
      </c>
      <c r="F42" s="272">
        <v>99</v>
      </c>
      <c r="G42" s="272">
        <v>76</v>
      </c>
      <c r="H42" s="926">
        <f t="shared" ref="H42:H105" si="9">SUM(G42/F42*100)</f>
        <v>76.767676767676761</v>
      </c>
      <c r="I42" s="173">
        <f t="shared" ref="I42" si="10">C42+F42</f>
        <v>5465</v>
      </c>
      <c r="J42" s="173">
        <f t="shared" ref="J42" si="11">D42+G42</f>
        <v>2919</v>
      </c>
      <c r="K42" s="927">
        <f t="shared" ref="K42" si="12">SUM(J42/I42*100)</f>
        <v>53.412625800548952</v>
      </c>
    </row>
    <row r="43" spans="1:11" ht="25.5">
      <c r="A43" s="49" t="s">
        <v>1187</v>
      </c>
      <c r="B43" s="50" t="s">
        <v>1188</v>
      </c>
      <c r="C43" s="270">
        <v>217</v>
      </c>
      <c r="D43" s="270">
        <v>93</v>
      </c>
      <c r="E43" s="926">
        <f t="shared" si="2"/>
        <v>42.857142857142854</v>
      </c>
      <c r="F43" s="110">
        <v>1</v>
      </c>
      <c r="G43" s="110"/>
      <c r="H43" s="926">
        <f t="shared" si="9"/>
        <v>0</v>
      </c>
      <c r="I43" s="1170">
        <f t="shared" ref="I43:I106" si="13">C43+F43</f>
        <v>218</v>
      </c>
      <c r="J43" s="1170">
        <f t="shared" ref="J43:J106" si="14">D43+G43</f>
        <v>93</v>
      </c>
      <c r="K43" s="927">
        <f t="shared" ref="K43:K106" si="15">SUM(J43/I43*100)</f>
        <v>42.660550458715598</v>
      </c>
    </row>
    <row r="44" spans="1:11" ht="25.5">
      <c r="A44" s="49" t="s">
        <v>1183</v>
      </c>
      <c r="B44" s="50" t="s">
        <v>1184</v>
      </c>
      <c r="C44" s="270">
        <v>25</v>
      </c>
      <c r="D44" s="270">
        <v>5</v>
      </c>
      <c r="E44" s="926">
        <f t="shared" si="2"/>
        <v>20</v>
      </c>
      <c r="F44" s="110"/>
      <c r="G44" s="110"/>
      <c r="H44" s="926" t="e">
        <f t="shared" si="9"/>
        <v>#DIV/0!</v>
      </c>
      <c r="I44" s="1170">
        <f t="shared" si="13"/>
        <v>25</v>
      </c>
      <c r="J44" s="1170">
        <f t="shared" si="14"/>
        <v>5</v>
      </c>
      <c r="K44" s="927">
        <f t="shared" si="15"/>
        <v>20</v>
      </c>
    </row>
    <row r="45" spans="1:11">
      <c r="A45" s="49" t="s">
        <v>100</v>
      </c>
      <c r="B45" s="50" t="s">
        <v>101</v>
      </c>
      <c r="C45" s="270">
        <v>6536</v>
      </c>
      <c r="D45" s="270">
        <v>3374</v>
      </c>
      <c r="E45" s="926">
        <f t="shared" si="2"/>
        <v>51.621787025703789</v>
      </c>
      <c r="F45" s="272">
        <v>642</v>
      </c>
      <c r="G45" s="272">
        <v>388</v>
      </c>
      <c r="H45" s="926">
        <f t="shared" si="9"/>
        <v>60.436137071651089</v>
      </c>
      <c r="I45" s="1170">
        <f t="shared" si="13"/>
        <v>7178</v>
      </c>
      <c r="J45" s="1170">
        <f t="shared" si="14"/>
        <v>3762</v>
      </c>
      <c r="K45" s="927">
        <f t="shared" si="15"/>
        <v>52.410142100863752</v>
      </c>
    </row>
    <row r="46" spans="1:11">
      <c r="A46" s="49" t="s">
        <v>1189</v>
      </c>
      <c r="B46" s="50" t="s">
        <v>1190</v>
      </c>
      <c r="C46" s="270"/>
      <c r="D46" s="270"/>
      <c r="E46" s="926" t="e">
        <f t="shared" si="2"/>
        <v>#DIV/0!</v>
      </c>
      <c r="F46" s="272"/>
      <c r="G46" s="272"/>
      <c r="H46" s="926" t="e">
        <f t="shared" si="9"/>
        <v>#DIV/0!</v>
      </c>
      <c r="I46" s="1170">
        <f t="shared" si="13"/>
        <v>0</v>
      </c>
      <c r="J46" s="1170">
        <f t="shared" si="14"/>
        <v>0</v>
      </c>
      <c r="K46" s="927" t="e">
        <f t="shared" si="15"/>
        <v>#DIV/0!</v>
      </c>
    </row>
    <row r="47" spans="1:11">
      <c r="A47" s="49" t="s">
        <v>1191</v>
      </c>
      <c r="B47" s="50" t="s">
        <v>1192</v>
      </c>
      <c r="C47" s="270">
        <v>39</v>
      </c>
      <c r="D47" s="270">
        <v>13</v>
      </c>
      <c r="E47" s="926">
        <f t="shared" si="2"/>
        <v>33.333333333333329</v>
      </c>
      <c r="F47" s="110"/>
      <c r="G47" s="110"/>
      <c r="H47" s="926" t="e">
        <f t="shared" si="9"/>
        <v>#DIV/0!</v>
      </c>
      <c r="I47" s="1170">
        <f t="shared" si="13"/>
        <v>39</v>
      </c>
      <c r="J47" s="1170">
        <f t="shared" si="14"/>
        <v>13</v>
      </c>
      <c r="K47" s="927">
        <f t="shared" si="15"/>
        <v>33.333333333333329</v>
      </c>
    </row>
    <row r="48" spans="1:11">
      <c r="A48" s="49" t="s">
        <v>1193</v>
      </c>
      <c r="B48" s="50" t="s">
        <v>1194</v>
      </c>
      <c r="C48" s="270">
        <v>23</v>
      </c>
      <c r="D48" s="270">
        <v>1</v>
      </c>
      <c r="E48" s="926">
        <f t="shared" si="2"/>
        <v>4.3478260869565215</v>
      </c>
      <c r="F48" s="110"/>
      <c r="G48" s="110"/>
      <c r="H48" s="926" t="e">
        <f t="shared" si="9"/>
        <v>#DIV/0!</v>
      </c>
      <c r="I48" s="1170">
        <f t="shared" si="13"/>
        <v>23</v>
      </c>
      <c r="J48" s="1170">
        <f t="shared" si="14"/>
        <v>1</v>
      </c>
      <c r="K48" s="927">
        <f t="shared" si="15"/>
        <v>4.3478260869565215</v>
      </c>
    </row>
    <row r="49" spans="1:11">
      <c r="A49" s="49" t="s">
        <v>912</v>
      </c>
      <c r="B49" s="50" t="s">
        <v>913</v>
      </c>
      <c r="C49" s="270"/>
      <c r="D49" s="270"/>
      <c r="E49" s="926" t="e">
        <f t="shared" si="2"/>
        <v>#DIV/0!</v>
      </c>
      <c r="F49" s="110"/>
      <c r="G49" s="110"/>
      <c r="H49" s="926" t="e">
        <f t="shared" si="9"/>
        <v>#DIV/0!</v>
      </c>
      <c r="I49" s="1170">
        <f t="shared" si="13"/>
        <v>0</v>
      </c>
      <c r="J49" s="1170">
        <f t="shared" si="14"/>
        <v>0</v>
      </c>
      <c r="K49" s="927" t="e">
        <f t="shared" si="15"/>
        <v>#DIV/0!</v>
      </c>
    </row>
    <row r="50" spans="1:11">
      <c r="A50" s="49" t="s">
        <v>314</v>
      </c>
      <c r="B50" s="50" t="s">
        <v>1195</v>
      </c>
      <c r="C50" s="270"/>
      <c r="D50" s="270"/>
      <c r="E50" s="926" t="e">
        <f t="shared" si="2"/>
        <v>#DIV/0!</v>
      </c>
      <c r="F50" s="110"/>
      <c r="G50" s="110"/>
      <c r="H50" s="926" t="e">
        <f t="shared" si="9"/>
        <v>#DIV/0!</v>
      </c>
      <c r="I50" s="1170">
        <f t="shared" si="13"/>
        <v>0</v>
      </c>
      <c r="J50" s="1170">
        <f t="shared" si="14"/>
        <v>0</v>
      </c>
      <c r="K50" s="927" t="e">
        <f t="shared" si="15"/>
        <v>#DIV/0!</v>
      </c>
    </row>
    <row r="51" spans="1:11" ht="25.5">
      <c r="A51" s="49" t="s">
        <v>332</v>
      </c>
      <c r="B51" s="50" t="s">
        <v>1196</v>
      </c>
      <c r="C51" s="270"/>
      <c r="D51" s="270"/>
      <c r="E51" s="926" t="e">
        <f t="shared" si="2"/>
        <v>#DIV/0!</v>
      </c>
      <c r="F51" s="173"/>
      <c r="G51" s="173"/>
      <c r="H51" s="926" t="e">
        <f t="shared" si="9"/>
        <v>#DIV/0!</v>
      </c>
      <c r="I51" s="1170">
        <f t="shared" si="13"/>
        <v>0</v>
      </c>
      <c r="J51" s="1170">
        <f t="shared" si="14"/>
        <v>0</v>
      </c>
      <c r="K51" s="927" t="e">
        <f t="shared" si="15"/>
        <v>#DIV/0!</v>
      </c>
    </row>
    <row r="52" spans="1:11" ht="25.5">
      <c r="A52" s="49" t="s">
        <v>1443</v>
      </c>
      <c r="B52" s="50" t="s">
        <v>1197</v>
      </c>
      <c r="C52" s="270">
        <v>2</v>
      </c>
      <c r="D52" s="270"/>
      <c r="E52" s="926">
        <f t="shared" si="2"/>
        <v>0</v>
      </c>
      <c r="F52" s="173"/>
      <c r="G52" s="173"/>
      <c r="H52" s="926" t="e">
        <f t="shared" si="9"/>
        <v>#DIV/0!</v>
      </c>
      <c r="I52" s="1170">
        <f t="shared" si="13"/>
        <v>2</v>
      </c>
      <c r="J52" s="1170">
        <f t="shared" si="14"/>
        <v>0</v>
      </c>
      <c r="K52" s="927">
        <f t="shared" si="15"/>
        <v>0</v>
      </c>
    </row>
    <row r="53" spans="1:11">
      <c r="A53" s="49" t="s">
        <v>315</v>
      </c>
      <c r="B53" s="50" t="s">
        <v>1198</v>
      </c>
      <c r="C53" s="270">
        <v>60</v>
      </c>
      <c r="D53" s="270">
        <v>35</v>
      </c>
      <c r="E53" s="926">
        <f t="shared" si="2"/>
        <v>58.333333333333336</v>
      </c>
      <c r="F53" s="110"/>
      <c r="G53" s="110"/>
      <c r="H53" s="926" t="e">
        <f t="shared" si="9"/>
        <v>#DIV/0!</v>
      </c>
      <c r="I53" s="1170">
        <f t="shared" si="13"/>
        <v>60</v>
      </c>
      <c r="J53" s="1170">
        <f t="shared" si="14"/>
        <v>35</v>
      </c>
      <c r="K53" s="927">
        <f t="shared" si="15"/>
        <v>58.333333333333336</v>
      </c>
    </row>
    <row r="54" spans="1:11">
      <c r="A54" s="49" t="s">
        <v>316</v>
      </c>
      <c r="B54" s="50" t="s">
        <v>1199</v>
      </c>
      <c r="C54" s="270">
        <v>60</v>
      </c>
      <c r="D54" s="270">
        <v>36</v>
      </c>
      <c r="E54" s="926">
        <f t="shared" si="2"/>
        <v>60</v>
      </c>
      <c r="F54" s="110"/>
      <c r="G54" s="110"/>
      <c r="H54" s="926" t="e">
        <f t="shared" si="9"/>
        <v>#DIV/0!</v>
      </c>
      <c r="I54" s="1170">
        <f t="shared" si="13"/>
        <v>60</v>
      </c>
      <c r="J54" s="1170">
        <f t="shared" si="14"/>
        <v>36</v>
      </c>
      <c r="K54" s="927">
        <f t="shared" si="15"/>
        <v>60</v>
      </c>
    </row>
    <row r="55" spans="1:11">
      <c r="A55" s="49" t="s">
        <v>317</v>
      </c>
      <c r="B55" s="50" t="s">
        <v>1200</v>
      </c>
      <c r="C55" s="270">
        <v>60</v>
      </c>
      <c r="D55" s="270">
        <v>35</v>
      </c>
      <c r="E55" s="926">
        <f t="shared" si="2"/>
        <v>58.333333333333336</v>
      </c>
      <c r="F55" s="110"/>
      <c r="G55" s="110"/>
      <c r="H55" s="926" t="e">
        <f t="shared" si="9"/>
        <v>#DIV/0!</v>
      </c>
      <c r="I55" s="1170">
        <f t="shared" si="13"/>
        <v>60</v>
      </c>
      <c r="J55" s="1170">
        <f t="shared" si="14"/>
        <v>35</v>
      </c>
      <c r="K55" s="927">
        <f t="shared" si="15"/>
        <v>58.333333333333336</v>
      </c>
    </row>
    <row r="56" spans="1:11" ht="25.5">
      <c r="A56" s="49" t="s">
        <v>318</v>
      </c>
      <c r="B56" s="50" t="s">
        <v>1201</v>
      </c>
      <c r="C56" s="270">
        <v>60</v>
      </c>
      <c r="D56" s="270">
        <v>36</v>
      </c>
      <c r="E56" s="926">
        <f t="shared" si="2"/>
        <v>60</v>
      </c>
      <c r="F56" s="110"/>
      <c r="G56" s="110"/>
      <c r="H56" s="926" t="e">
        <f t="shared" si="9"/>
        <v>#DIV/0!</v>
      </c>
      <c r="I56" s="1170">
        <f t="shared" si="13"/>
        <v>60</v>
      </c>
      <c r="J56" s="1170">
        <f t="shared" si="14"/>
        <v>36</v>
      </c>
      <c r="K56" s="927">
        <f t="shared" si="15"/>
        <v>60</v>
      </c>
    </row>
    <row r="57" spans="1:11">
      <c r="A57" s="49" t="s">
        <v>319</v>
      </c>
      <c r="B57" s="50" t="s">
        <v>1202</v>
      </c>
      <c r="C57" s="270">
        <v>59</v>
      </c>
      <c r="D57" s="270">
        <v>34</v>
      </c>
      <c r="E57" s="926">
        <f t="shared" si="2"/>
        <v>57.627118644067799</v>
      </c>
      <c r="F57" s="110"/>
      <c r="G57" s="110"/>
      <c r="H57" s="926" t="e">
        <f t="shared" si="9"/>
        <v>#DIV/0!</v>
      </c>
      <c r="I57" s="1170">
        <f t="shared" si="13"/>
        <v>59</v>
      </c>
      <c r="J57" s="1170">
        <f t="shared" si="14"/>
        <v>34</v>
      </c>
      <c r="K57" s="927">
        <f t="shared" si="15"/>
        <v>57.627118644067799</v>
      </c>
    </row>
    <row r="58" spans="1:11" ht="38.25">
      <c r="A58" s="49" t="s">
        <v>320</v>
      </c>
      <c r="B58" s="50" t="s">
        <v>1203</v>
      </c>
      <c r="C58" s="270">
        <v>58</v>
      </c>
      <c r="D58" s="270">
        <v>32</v>
      </c>
      <c r="E58" s="926">
        <f t="shared" si="2"/>
        <v>55.172413793103445</v>
      </c>
      <c r="F58" s="110"/>
      <c r="G58" s="110"/>
      <c r="H58" s="926" t="e">
        <f t="shared" si="9"/>
        <v>#DIV/0!</v>
      </c>
      <c r="I58" s="1170">
        <f t="shared" si="13"/>
        <v>58</v>
      </c>
      <c r="J58" s="1170">
        <f t="shared" si="14"/>
        <v>32</v>
      </c>
      <c r="K58" s="927">
        <f t="shared" si="15"/>
        <v>55.172413793103445</v>
      </c>
    </row>
    <row r="59" spans="1:11">
      <c r="A59" s="49" t="s">
        <v>321</v>
      </c>
      <c r="B59" s="50" t="s">
        <v>1204</v>
      </c>
      <c r="C59" s="270">
        <v>1</v>
      </c>
      <c r="D59" s="270"/>
      <c r="E59" s="926">
        <f t="shared" si="2"/>
        <v>0</v>
      </c>
      <c r="F59" s="110"/>
      <c r="G59" s="110"/>
      <c r="H59" s="926" t="e">
        <f t="shared" si="9"/>
        <v>#DIV/0!</v>
      </c>
      <c r="I59" s="1170">
        <f t="shared" si="13"/>
        <v>1</v>
      </c>
      <c r="J59" s="1170">
        <f t="shared" si="14"/>
        <v>0</v>
      </c>
      <c r="K59" s="927">
        <f t="shared" si="15"/>
        <v>0</v>
      </c>
    </row>
    <row r="60" spans="1:11">
      <c r="A60" s="49" t="s">
        <v>322</v>
      </c>
      <c r="B60" s="50" t="s">
        <v>1205</v>
      </c>
      <c r="C60" s="270"/>
      <c r="D60" s="270"/>
      <c r="E60" s="926" t="e">
        <f t="shared" si="2"/>
        <v>#DIV/0!</v>
      </c>
      <c r="F60" s="110"/>
      <c r="G60" s="110"/>
      <c r="H60" s="926" t="e">
        <f t="shared" si="9"/>
        <v>#DIV/0!</v>
      </c>
      <c r="I60" s="1170">
        <f t="shared" si="13"/>
        <v>0</v>
      </c>
      <c r="J60" s="1170">
        <f t="shared" si="14"/>
        <v>0</v>
      </c>
      <c r="K60" s="927" t="e">
        <f t="shared" si="15"/>
        <v>#DIV/0!</v>
      </c>
    </row>
    <row r="61" spans="1:11">
      <c r="A61" s="49" t="s">
        <v>323</v>
      </c>
      <c r="B61" s="50" t="s">
        <v>1206</v>
      </c>
      <c r="C61" s="270"/>
      <c r="D61" s="270"/>
      <c r="E61" s="926" t="e">
        <f t="shared" si="2"/>
        <v>#DIV/0!</v>
      </c>
      <c r="F61" s="110"/>
      <c r="G61" s="110"/>
      <c r="H61" s="926" t="e">
        <f t="shared" si="9"/>
        <v>#DIV/0!</v>
      </c>
      <c r="I61" s="1170">
        <f t="shared" si="13"/>
        <v>0</v>
      </c>
      <c r="J61" s="1170">
        <f t="shared" si="14"/>
        <v>0</v>
      </c>
      <c r="K61" s="927" t="e">
        <f t="shared" si="15"/>
        <v>#DIV/0!</v>
      </c>
    </row>
    <row r="62" spans="1:11" ht="25.5">
      <c r="A62" s="49" t="s">
        <v>325</v>
      </c>
      <c r="B62" s="50" t="s">
        <v>1207</v>
      </c>
      <c r="C62" s="270">
        <v>570</v>
      </c>
      <c r="D62" s="270">
        <v>338</v>
      </c>
      <c r="E62" s="926">
        <f t="shared" si="2"/>
        <v>59.298245614035082</v>
      </c>
      <c r="F62" s="110"/>
      <c r="G62" s="110"/>
      <c r="H62" s="926" t="e">
        <f t="shared" si="9"/>
        <v>#DIV/0!</v>
      </c>
      <c r="I62" s="1170">
        <f t="shared" si="13"/>
        <v>570</v>
      </c>
      <c r="J62" s="1170">
        <f t="shared" si="14"/>
        <v>338</v>
      </c>
      <c r="K62" s="927">
        <f t="shared" si="15"/>
        <v>59.298245614035082</v>
      </c>
    </row>
    <row r="63" spans="1:11" ht="25.5">
      <c r="A63" s="49" t="s">
        <v>326</v>
      </c>
      <c r="B63" s="50" t="s">
        <v>1208</v>
      </c>
      <c r="C63" s="270">
        <v>11</v>
      </c>
      <c r="D63" s="270">
        <v>2</v>
      </c>
      <c r="E63" s="926">
        <f t="shared" si="2"/>
        <v>18.181818181818183</v>
      </c>
      <c r="F63" s="110"/>
      <c r="G63" s="110"/>
      <c r="H63" s="926" t="e">
        <f t="shared" si="9"/>
        <v>#DIV/0!</v>
      </c>
      <c r="I63" s="1170">
        <f t="shared" si="13"/>
        <v>11</v>
      </c>
      <c r="J63" s="1170">
        <f t="shared" si="14"/>
        <v>2</v>
      </c>
      <c r="K63" s="927">
        <f t="shared" si="15"/>
        <v>18.181818181818183</v>
      </c>
    </row>
    <row r="64" spans="1:11">
      <c r="A64" s="49" t="s">
        <v>327</v>
      </c>
      <c r="B64" s="50" t="s">
        <v>1209</v>
      </c>
      <c r="C64" s="270"/>
      <c r="D64" s="270"/>
      <c r="E64" s="926" t="e">
        <f t="shared" si="2"/>
        <v>#DIV/0!</v>
      </c>
      <c r="F64" s="110"/>
      <c r="G64" s="110"/>
      <c r="H64" s="926" t="e">
        <f t="shared" si="9"/>
        <v>#DIV/0!</v>
      </c>
      <c r="I64" s="1170">
        <f t="shared" si="13"/>
        <v>0</v>
      </c>
      <c r="J64" s="1170">
        <f t="shared" si="14"/>
        <v>0</v>
      </c>
      <c r="K64" s="927" t="e">
        <f t="shared" si="15"/>
        <v>#DIV/0!</v>
      </c>
    </row>
    <row r="65" spans="1:11">
      <c r="A65" s="49" t="s">
        <v>328</v>
      </c>
      <c r="B65" s="50" t="s">
        <v>1210</v>
      </c>
      <c r="C65" s="270"/>
      <c r="D65" s="270"/>
      <c r="E65" s="926" t="e">
        <f t="shared" si="2"/>
        <v>#DIV/0!</v>
      </c>
      <c r="F65" s="110"/>
      <c r="G65" s="110"/>
      <c r="H65" s="926" t="e">
        <f t="shared" si="9"/>
        <v>#DIV/0!</v>
      </c>
      <c r="I65" s="1170">
        <f t="shared" si="13"/>
        <v>0</v>
      </c>
      <c r="J65" s="1170">
        <f t="shared" si="14"/>
        <v>0</v>
      </c>
      <c r="K65" s="927" t="e">
        <f t="shared" si="15"/>
        <v>#DIV/0!</v>
      </c>
    </row>
    <row r="66" spans="1:11">
      <c r="A66" s="49" t="s">
        <v>329</v>
      </c>
      <c r="B66" s="50" t="s">
        <v>1211</v>
      </c>
      <c r="C66" s="270"/>
      <c r="D66" s="270"/>
      <c r="E66" s="926" t="e">
        <f t="shared" si="2"/>
        <v>#DIV/0!</v>
      </c>
      <c r="F66" s="110"/>
      <c r="G66" s="110"/>
      <c r="H66" s="926" t="e">
        <f t="shared" si="9"/>
        <v>#DIV/0!</v>
      </c>
      <c r="I66" s="1170">
        <f t="shared" si="13"/>
        <v>0</v>
      </c>
      <c r="J66" s="1170">
        <f t="shared" si="14"/>
        <v>0</v>
      </c>
      <c r="K66" s="927" t="e">
        <f t="shared" si="15"/>
        <v>#DIV/0!</v>
      </c>
    </row>
    <row r="67" spans="1:11" ht="25.5">
      <c r="A67" s="49" t="s">
        <v>330</v>
      </c>
      <c r="B67" s="50" t="s">
        <v>1212</v>
      </c>
      <c r="C67" s="270"/>
      <c r="D67" s="270"/>
      <c r="E67" s="926" t="e">
        <f t="shared" si="2"/>
        <v>#DIV/0!</v>
      </c>
      <c r="F67" s="110"/>
      <c r="G67" s="110"/>
      <c r="H67" s="926" t="e">
        <f t="shared" si="9"/>
        <v>#DIV/0!</v>
      </c>
      <c r="I67" s="1170">
        <f t="shared" si="13"/>
        <v>0</v>
      </c>
      <c r="J67" s="1170">
        <f t="shared" si="14"/>
        <v>0</v>
      </c>
      <c r="K67" s="927" t="e">
        <f t="shared" si="15"/>
        <v>#DIV/0!</v>
      </c>
    </row>
    <row r="68" spans="1:11">
      <c r="A68" s="49" t="s">
        <v>1213</v>
      </c>
      <c r="B68" s="50" t="s">
        <v>1214</v>
      </c>
      <c r="C68" s="270">
        <v>4165</v>
      </c>
      <c r="D68" s="270">
        <v>2292</v>
      </c>
      <c r="E68" s="926">
        <f t="shared" si="2"/>
        <v>55.030012004801918</v>
      </c>
      <c r="F68" s="272">
        <v>192</v>
      </c>
      <c r="G68" s="272">
        <v>131</v>
      </c>
      <c r="H68" s="926">
        <f t="shared" si="9"/>
        <v>68.229166666666657</v>
      </c>
      <c r="I68" s="1170">
        <f t="shared" si="13"/>
        <v>4357</v>
      </c>
      <c r="J68" s="1170">
        <f t="shared" si="14"/>
        <v>2423</v>
      </c>
      <c r="K68" s="927">
        <f t="shared" si="15"/>
        <v>55.611659398668813</v>
      </c>
    </row>
    <row r="69" spans="1:11">
      <c r="A69" s="49" t="s">
        <v>1110</v>
      </c>
      <c r="B69" s="50" t="s">
        <v>1111</v>
      </c>
      <c r="C69" s="270">
        <v>4448</v>
      </c>
      <c r="D69" s="270">
        <v>2260</v>
      </c>
      <c r="E69" s="926">
        <f t="shared" si="2"/>
        <v>50.809352517985609</v>
      </c>
      <c r="F69" s="272">
        <v>835</v>
      </c>
      <c r="G69" s="272">
        <v>510</v>
      </c>
      <c r="H69" s="926">
        <f t="shared" si="9"/>
        <v>61.077844311377248</v>
      </c>
      <c r="I69" s="1170">
        <f t="shared" si="13"/>
        <v>5283</v>
      </c>
      <c r="J69" s="1170">
        <f t="shared" si="14"/>
        <v>2770</v>
      </c>
      <c r="K69" s="927">
        <f t="shared" si="15"/>
        <v>52.432330115464701</v>
      </c>
    </row>
    <row r="70" spans="1:11" ht="25.5">
      <c r="A70" s="49" t="s">
        <v>1215</v>
      </c>
      <c r="B70" s="50" t="s">
        <v>1216</v>
      </c>
      <c r="C70" s="270">
        <v>35</v>
      </c>
      <c r="D70" s="270">
        <v>20</v>
      </c>
      <c r="E70" s="926">
        <f t="shared" si="2"/>
        <v>57.142857142857139</v>
      </c>
      <c r="F70" s="272"/>
      <c r="G70" s="272"/>
      <c r="H70" s="926" t="e">
        <f t="shared" si="9"/>
        <v>#DIV/0!</v>
      </c>
      <c r="I70" s="1170">
        <f t="shared" si="13"/>
        <v>35</v>
      </c>
      <c r="J70" s="1170">
        <f t="shared" si="14"/>
        <v>20</v>
      </c>
      <c r="K70" s="927">
        <f t="shared" si="15"/>
        <v>57.142857142857139</v>
      </c>
    </row>
    <row r="71" spans="1:11">
      <c r="A71" s="49" t="s">
        <v>1217</v>
      </c>
      <c r="B71" s="50" t="s">
        <v>1218</v>
      </c>
      <c r="C71" s="270">
        <v>6327</v>
      </c>
      <c r="D71" s="270">
        <v>3232</v>
      </c>
      <c r="E71" s="926">
        <f t="shared" si="2"/>
        <v>51.082661608977396</v>
      </c>
      <c r="F71" s="272">
        <v>206</v>
      </c>
      <c r="G71" s="272">
        <v>145</v>
      </c>
      <c r="H71" s="926">
        <f t="shared" si="9"/>
        <v>70.388349514563103</v>
      </c>
      <c r="I71" s="1170">
        <f t="shared" si="13"/>
        <v>6533</v>
      </c>
      <c r="J71" s="1170">
        <f t="shared" si="14"/>
        <v>3377</v>
      </c>
      <c r="K71" s="927">
        <f t="shared" si="15"/>
        <v>51.691412827185054</v>
      </c>
    </row>
    <row r="72" spans="1:11" ht="25.5">
      <c r="A72" s="49" t="s">
        <v>1219</v>
      </c>
      <c r="B72" s="50" t="s">
        <v>1220</v>
      </c>
      <c r="C72" s="270">
        <v>6534</v>
      </c>
      <c r="D72" s="270">
        <v>3392</v>
      </c>
      <c r="E72" s="926">
        <f t="shared" si="2"/>
        <v>51.913070094888283</v>
      </c>
      <c r="F72" s="272">
        <v>125</v>
      </c>
      <c r="G72" s="272">
        <v>80</v>
      </c>
      <c r="H72" s="926">
        <f t="shared" si="9"/>
        <v>64</v>
      </c>
      <c r="I72" s="1170">
        <f t="shared" si="13"/>
        <v>6659</v>
      </c>
      <c r="J72" s="1170">
        <f t="shared" si="14"/>
        <v>3472</v>
      </c>
      <c r="K72" s="927">
        <f t="shared" si="15"/>
        <v>52.13996095509836</v>
      </c>
    </row>
    <row r="73" spans="1:11">
      <c r="A73" s="49" t="s">
        <v>1221</v>
      </c>
      <c r="B73" s="50" t="s">
        <v>200</v>
      </c>
      <c r="C73" s="270">
        <v>492</v>
      </c>
      <c r="D73" s="270">
        <v>167</v>
      </c>
      <c r="E73" s="926">
        <f t="shared" si="2"/>
        <v>33.943089430894311</v>
      </c>
      <c r="F73" s="272">
        <v>372</v>
      </c>
      <c r="G73" s="272">
        <v>146</v>
      </c>
      <c r="H73" s="926">
        <f t="shared" si="9"/>
        <v>39.247311827956985</v>
      </c>
      <c r="I73" s="1170">
        <f t="shared" si="13"/>
        <v>864</v>
      </c>
      <c r="J73" s="1170">
        <f t="shared" si="14"/>
        <v>313</v>
      </c>
      <c r="K73" s="927">
        <f t="shared" si="15"/>
        <v>36.226851851851855</v>
      </c>
    </row>
    <row r="74" spans="1:11" ht="38.25">
      <c r="A74" s="49" t="s">
        <v>2314</v>
      </c>
      <c r="B74" s="50" t="s">
        <v>201</v>
      </c>
      <c r="C74" s="270">
        <v>4996</v>
      </c>
      <c r="D74" s="270">
        <v>2635</v>
      </c>
      <c r="E74" s="926">
        <f t="shared" si="2"/>
        <v>52.74219375500401</v>
      </c>
      <c r="F74" s="110">
        <v>833</v>
      </c>
      <c r="G74" s="110">
        <v>506</v>
      </c>
      <c r="H74" s="926">
        <f t="shared" si="9"/>
        <v>60.744297719087633</v>
      </c>
      <c r="I74" s="1170">
        <f t="shared" si="13"/>
        <v>5829</v>
      </c>
      <c r="J74" s="1170">
        <f t="shared" si="14"/>
        <v>3141</v>
      </c>
      <c r="K74" s="927">
        <f t="shared" si="15"/>
        <v>53.885743695316521</v>
      </c>
    </row>
    <row r="75" spans="1:11">
      <c r="A75" s="49" t="s">
        <v>331</v>
      </c>
      <c r="B75" s="371" t="s">
        <v>202</v>
      </c>
      <c r="C75" s="270">
        <v>2</v>
      </c>
      <c r="D75" s="270"/>
      <c r="E75" s="926">
        <f t="shared" si="2"/>
        <v>0</v>
      </c>
      <c r="F75" s="110"/>
      <c r="G75" s="110"/>
      <c r="H75" s="926" t="e">
        <f t="shared" si="9"/>
        <v>#DIV/0!</v>
      </c>
      <c r="I75" s="1170">
        <f t="shared" si="13"/>
        <v>2</v>
      </c>
      <c r="J75" s="1170">
        <f t="shared" si="14"/>
        <v>0</v>
      </c>
      <c r="K75" s="927">
        <f t="shared" si="15"/>
        <v>0</v>
      </c>
    </row>
    <row r="76" spans="1:11" ht="25.5">
      <c r="A76" s="49" t="s">
        <v>205</v>
      </c>
      <c r="B76" s="371" t="s">
        <v>206</v>
      </c>
      <c r="C76" s="110"/>
      <c r="D76" s="110"/>
      <c r="E76" s="926" t="e">
        <f t="shared" ref="E76:E134" si="16">SUM(D76/C76*100)</f>
        <v>#DIV/0!</v>
      </c>
      <c r="F76" s="185">
        <v>3</v>
      </c>
      <c r="G76" s="185">
        <v>2</v>
      </c>
      <c r="H76" s="926">
        <f t="shared" si="9"/>
        <v>66.666666666666657</v>
      </c>
      <c r="I76" s="1170">
        <f t="shared" si="13"/>
        <v>3</v>
      </c>
      <c r="J76" s="1170">
        <f t="shared" si="14"/>
        <v>2</v>
      </c>
      <c r="K76" s="927">
        <f t="shared" si="15"/>
        <v>66.666666666666657</v>
      </c>
    </row>
    <row r="77" spans="1:11">
      <c r="A77" s="49" t="s">
        <v>2728</v>
      </c>
      <c r="B77" s="371" t="s">
        <v>2729</v>
      </c>
      <c r="C77" s="270">
        <v>2</v>
      </c>
      <c r="D77" s="270">
        <v>1</v>
      </c>
      <c r="E77" s="926">
        <f t="shared" si="16"/>
        <v>50</v>
      </c>
      <c r="F77" s="185">
        <v>108</v>
      </c>
      <c r="G77" s="185">
        <v>47</v>
      </c>
      <c r="H77" s="926">
        <f t="shared" si="9"/>
        <v>43.518518518518519</v>
      </c>
      <c r="I77" s="1170">
        <f t="shared" si="13"/>
        <v>110</v>
      </c>
      <c r="J77" s="1170">
        <f t="shared" si="14"/>
        <v>48</v>
      </c>
      <c r="K77" s="927">
        <f t="shared" si="15"/>
        <v>43.636363636363633</v>
      </c>
    </row>
    <row r="78" spans="1:11">
      <c r="A78" s="49" t="s">
        <v>6006</v>
      </c>
      <c r="B78" s="371" t="s">
        <v>207</v>
      </c>
      <c r="C78" s="110">
        <v>1</v>
      </c>
      <c r="D78" s="110"/>
      <c r="E78" s="926">
        <f t="shared" si="16"/>
        <v>0</v>
      </c>
      <c r="F78" s="1343">
        <v>2</v>
      </c>
      <c r="G78" s="442"/>
      <c r="H78" s="926">
        <f t="shared" si="9"/>
        <v>0</v>
      </c>
      <c r="I78" s="1170">
        <f t="shared" si="13"/>
        <v>3</v>
      </c>
      <c r="J78" s="1170">
        <f t="shared" si="14"/>
        <v>0</v>
      </c>
      <c r="K78" s="927">
        <f t="shared" si="15"/>
        <v>0</v>
      </c>
    </row>
    <row r="79" spans="1:11">
      <c r="A79" s="49" t="s">
        <v>6028</v>
      </c>
      <c r="B79" s="371" t="s">
        <v>6029</v>
      </c>
      <c r="C79" s="110"/>
      <c r="D79" s="110"/>
      <c r="E79" s="926" t="e">
        <f t="shared" si="16"/>
        <v>#DIV/0!</v>
      </c>
      <c r="F79" s="185">
        <v>5</v>
      </c>
      <c r="G79" s="185">
        <v>2</v>
      </c>
      <c r="H79" s="926">
        <f t="shared" si="9"/>
        <v>40</v>
      </c>
      <c r="I79" s="1170">
        <f t="shared" si="13"/>
        <v>5</v>
      </c>
      <c r="J79" s="1170">
        <f t="shared" si="14"/>
        <v>2</v>
      </c>
      <c r="K79" s="927">
        <f t="shared" si="15"/>
        <v>40</v>
      </c>
    </row>
    <row r="80" spans="1:11">
      <c r="A80" s="49" t="s">
        <v>1009</v>
      </c>
      <c r="B80" s="371" t="s">
        <v>208</v>
      </c>
      <c r="C80" s="110">
        <v>3</v>
      </c>
      <c r="D80" s="110">
        <v>3</v>
      </c>
      <c r="E80" s="926">
        <f t="shared" si="16"/>
        <v>100</v>
      </c>
      <c r="F80" s="185">
        <v>5</v>
      </c>
      <c r="G80" s="185">
        <v>1</v>
      </c>
      <c r="H80" s="926">
        <f t="shared" si="9"/>
        <v>20</v>
      </c>
      <c r="I80" s="1170">
        <f t="shared" si="13"/>
        <v>8</v>
      </c>
      <c r="J80" s="1170">
        <f t="shared" si="14"/>
        <v>4</v>
      </c>
      <c r="K80" s="927">
        <f t="shared" si="15"/>
        <v>50</v>
      </c>
    </row>
    <row r="81" spans="1:11">
      <c r="A81" s="49" t="s">
        <v>6004</v>
      </c>
      <c r="B81" s="50" t="s">
        <v>6005</v>
      </c>
      <c r="C81" s="110">
        <v>1</v>
      </c>
      <c r="D81" s="110"/>
      <c r="E81" s="926">
        <f t="shared" si="16"/>
        <v>0</v>
      </c>
      <c r="F81" s="185">
        <v>127</v>
      </c>
      <c r="G81" s="185">
        <v>53</v>
      </c>
      <c r="H81" s="926">
        <f t="shared" si="9"/>
        <v>41.732283464566926</v>
      </c>
      <c r="I81" s="1170">
        <f t="shared" si="13"/>
        <v>128</v>
      </c>
      <c r="J81" s="1170">
        <f t="shared" si="14"/>
        <v>53</v>
      </c>
      <c r="K81" s="927">
        <f t="shared" si="15"/>
        <v>41.40625</v>
      </c>
    </row>
    <row r="82" spans="1:11" ht="25.5">
      <c r="A82" s="49" t="s">
        <v>209</v>
      </c>
      <c r="B82" s="371" t="s">
        <v>1253</v>
      </c>
      <c r="C82" s="110"/>
      <c r="D82" s="110"/>
      <c r="E82" s="926" t="e">
        <f t="shared" si="16"/>
        <v>#DIV/0!</v>
      </c>
      <c r="F82" s="185">
        <v>1</v>
      </c>
      <c r="G82" s="185"/>
      <c r="H82" s="926">
        <f t="shared" si="9"/>
        <v>0</v>
      </c>
      <c r="I82" s="1170">
        <f t="shared" si="13"/>
        <v>1</v>
      </c>
      <c r="J82" s="1170">
        <f t="shared" si="14"/>
        <v>0</v>
      </c>
      <c r="K82" s="927">
        <f t="shared" si="15"/>
        <v>0</v>
      </c>
    </row>
    <row r="83" spans="1:11" ht="25.5">
      <c r="A83" s="49" t="s">
        <v>134</v>
      </c>
      <c r="B83" s="371" t="s">
        <v>4087</v>
      </c>
      <c r="C83" s="110"/>
      <c r="D83" s="110"/>
      <c r="E83" s="926" t="e">
        <f t="shared" si="16"/>
        <v>#DIV/0!</v>
      </c>
      <c r="F83" s="185">
        <v>3</v>
      </c>
      <c r="G83" s="185"/>
      <c r="H83" s="926">
        <f t="shared" si="9"/>
        <v>0</v>
      </c>
      <c r="I83" s="1170">
        <f t="shared" si="13"/>
        <v>3</v>
      </c>
      <c r="J83" s="1170">
        <f t="shared" si="14"/>
        <v>0</v>
      </c>
      <c r="K83" s="927">
        <f t="shared" si="15"/>
        <v>0</v>
      </c>
    </row>
    <row r="84" spans="1:11">
      <c r="A84" s="49" t="s">
        <v>4482</v>
      </c>
      <c r="B84" s="371" t="s">
        <v>4483</v>
      </c>
      <c r="C84" s="110"/>
      <c r="D84" s="110"/>
      <c r="E84" s="926" t="e">
        <f t="shared" si="16"/>
        <v>#DIV/0!</v>
      </c>
      <c r="F84" s="185"/>
      <c r="G84" s="185"/>
      <c r="H84" s="926" t="e">
        <f t="shared" si="9"/>
        <v>#DIV/0!</v>
      </c>
      <c r="I84" s="1170">
        <f t="shared" si="13"/>
        <v>0</v>
      </c>
      <c r="J84" s="1170">
        <f t="shared" si="14"/>
        <v>0</v>
      </c>
      <c r="K84" s="927" t="e">
        <f t="shared" si="15"/>
        <v>#DIV/0!</v>
      </c>
    </row>
    <row r="85" spans="1:11">
      <c r="A85" s="49" t="s">
        <v>1254</v>
      </c>
      <c r="B85" s="371" t="s">
        <v>1255</v>
      </c>
      <c r="C85" s="110">
        <v>23</v>
      </c>
      <c r="D85" s="110">
        <v>24</v>
      </c>
      <c r="E85" s="926">
        <f t="shared" si="16"/>
        <v>104.34782608695652</v>
      </c>
      <c r="F85" s="185">
        <v>34</v>
      </c>
      <c r="G85" s="185">
        <v>53</v>
      </c>
      <c r="H85" s="926">
        <f t="shared" si="9"/>
        <v>155.88235294117646</v>
      </c>
      <c r="I85" s="1170">
        <f t="shared" si="13"/>
        <v>57</v>
      </c>
      <c r="J85" s="1170">
        <f t="shared" si="14"/>
        <v>77</v>
      </c>
      <c r="K85" s="927">
        <f t="shared" si="15"/>
        <v>135.08771929824562</v>
      </c>
    </row>
    <row r="86" spans="1:11" ht="25.5">
      <c r="A86" s="49" t="s">
        <v>2716</v>
      </c>
      <c r="B86" s="50" t="s">
        <v>4076</v>
      </c>
      <c r="C86" s="110"/>
      <c r="D86" s="110"/>
      <c r="E86" s="926" t="e">
        <f t="shared" si="16"/>
        <v>#DIV/0!</v>
      </c>
      <c r="F86" s="185">
        <v>41</v>
      </c>
      <c r="G86" s="185">
        <v>7</v>
      </c>
      <c r="H86" s="926">
        <f t="shared" si="9"/>
        <v>17.073170731707318</v>
      </c>
      <c r="I86" s="1170">
        <f t="shared" si="13"/>
        <v>41</v>
      </c>
      <c r="J86" s="1170">
        <f t="shared" si="14"/>
        <v>7</v>
      </c>
      <c r="K86" s="927">
        <f t="shared" si="15"/>
        <v>17.073170731707318</v>
      </c>
    </row>
    <row r="87" spans="1:11" ht="25.5">
      <c r="A87" s="49" t="s">
        <v>4066</v>
      </c>
      <c r="B87" s="50" t="s">
        <v>1256</v>
      </c>
      <c r="C87" s="110">
        <v>5</v>
      </c>
      <c r="D87" s="110"/>
      <c r="E87" s="926">
        <f t="shared" si="16"/>
        <v>0</v>
      </c>
      <c r="F87" s="185">
        <v>58</v>
      </c>
      <c r="G87" s="185">
        <v>19</v>
      </c>
      <c r="H87" s="926">
        <f t="shared" si="9"/>
        <v>32.758620689655174</v>
      </c>
      <c r="I87" s="1170">
        <f t="shared" si="13"/>
        <v>63</v>
      </c>
      <c r="J87" s="1170">
        <f t="shared" si="14"/>
        <v>19</v>
      </c>
      <c r="K87" s="927">
        <f t="shared" si="15"/>
        <v>30.158730158730158</v>
      </c>
    </row>
    <row r="88" spans="1:11" ht="38.25">
      <c r="A88" s="49" t="s">
        <v>2718</v>
      </c>
      <c r="B88" s="50" t="s">
        <v>992</v>
      </c>
      <c r="C88" s="110">
        <v>4</v>
      </c>
      <c r="D88" s="110"/>
      <c r="E88" s="926">
        <f t="shared" si="16"/>
        <v>0</v>
      </c>
      <c r="F88" s="185">
        <v>75</v>
      </c>
      <c r="G88" s="185">
        <v>17</v>
      </c>
      <c r="H88" s="926">
        <f t="shared" si="9"/>
        <v>22.666666666666664</v>
      </c>
      <c r="I88" s="1170">
        <f t="shared" si="13"/>
        <v>79</v>
      </c>
      <c r="J88" s="1170">
        <f t="shared" si="14"/>
        <v>17</v>
      </c>
      <c r="K88" s="927">
        <f t="shared" si="15"/>
        <v>21.518987341772153</v>
      </c>
    </row>
    <row r="89" spans="1:11" ht="25.5">
      <c r="A89" s="49" t="s">
        <v>4439</v>
      </c>
      <c r="B89" s="50" t="s">
        <v>2878</v>
      </c>
      <c r="C89" s="110">
        <v>1</v>
      </c>
      <c r="D89" s="110"/>
      <c r="E89" s="926">
        <f t="shared" si="16"/>
        <v>0</v>
      </c>
      <c r="F89" s="185">
        <v>164</v>
      </c>
      <c r="G89" s="185">
        <v>97</v>
      </c>
      <c r="H89" s="926">
        <f t="shared" si="9"/>
        <v>59.146341463414629</v>
      </c>
      <c r="I89" s="1170">
        <f t="shared" si="13"/>
        <v>165</v>
      </c>
      <c r="J89" s="1170">
        <f t="shared" si="14"/>
        <v>97</v>
      </c>
      <c r="K89" s="927">
        <f t="shared" si="15"/>
        <v>58.787878787878789</v>
      </c>
    </row>
    <row r="90" spans="1:11" ht="25.5">
      <c r="A90" s="52" t="s">
        <v>4441</v>
      </c>
      <c r="B90" s="50" t="s">
        <v>1257</v>
      </c>
      <c r="C90" s="110">
        <v>2</v>
      </c>
      <c r="D90" s="110"/>
      <c r="E90" s="926">
        <f t="shared" si="16"/>
        <v>0</v>
      </c>
      <c r="F90" s="185">
        <v>91</v>
      </c>
      <c r="G90" s="185">
        <v>47</v>
      </c>
      <c r="H90" s="926">
        <f t="shared" si="9"/>
        <v>51.648351648351657</v>
      </c>
      <c r="I90" s="1170">
        <f t="shared" si="13"/>
        <v>93</v>
      </c>
      <c r="J90" s="1170">
        <f t="shared" si="14"/>
        <v>47</v>
      </c>
      <c r="K90" s="927">
        <f t="shared" si="15"/>
        <v>50.537634408602152</v>
      </c>
    </row>
    <row r="91" spans="1:11" ht="25.5">
      <c r="A91" s="49" t="s">
        <v>2720</v>
      </c>
      <c r="B91" s="50" t="s">
        <v>2721</v>
      </c>
      <c r="C91" s="110">
        <v>1</v>
      </c>
      <c r="D91" s="110"/>
      <c r="E91" s="926">
        <f t="shared" si="16"/>
        <v>0</v>
      </c>
      <c r="F91" s="185">
        <v>8</v>
      </c>
      <c r="G91" s="185">
        <v>1</v>
      </c>
      <c r="H91" s="926">
        <f t="shared" si="9"/>
        <v>12.5</v>
      </c>
      <c r="I91" s="1170">
        <f t="shared" si="13"/>
        <v>9</v>
      </c>
      <c r="J91" s="1170">
        <f t="shared" si="14"/>
        <v>1</v>
      </c>
      <c r="K91" s="927">
        <f t="shared" si="15"/>
        <v>11.111111111111111</v>
      </c>
    </row>
    <row r="92" spans="1:11" ht="25.5">
      <c r="A92" s="49" t="s">
        <v>2722</v>
      </c>
      <c r="B92" s="50" t="s">
        <v>2723</v>
      </c>
      <c r="C92" s="110">
        <v>6</v>
      </c>
      <c r="D92" s="110"/>
      <c r="E92" s="926">
        <f t="shared" si="16"/>
        <v>0</v>
      </c>
      <c r="F92" s="185">
        <v>262</v>
      </c>
      <c r="G92" s="185">
        <v>157</v>
      </c>
      <c r="H92" s="926">
        <f t="shared" si="9"/>
        <v>59.92366412213741</v>
      </c>
      <c r="I92" s="1170">
        <f t="shared" si="13"/>
        <v>268</v>
      </c>
      <c r="J92" s="1170">
        <f t="shared" si="14"/>
        <v>157</v>
      </c>
      <c r="K92" s="927">
        <f t="shared" si="15"/>
        <v>58.582089552238806</v>
      </c>
    </row>
    <row r="93" spans="1:11" ht="38.25">
      <c r="A93" s="49" t="s">
        <v>2724</v>
      </c>
      <c r="B93" s="50" t="s">
        <v>2725</v>
      </c>
      <c r="C93" s="110">
        <v>15</v>
      </c>
      <c r="D93" s="110">
        <v>4</v>
      </c>
      <c r="E93" s="926">
        <f t="shared" si="16"/>
        <v>26.666666666666668</v>
      </c>
      <c r="F93" s="185">
        <v>405</v>
      </c>
      <c r="G93" s="185">
        <v>177</v>
      </c>
      <c r="H93" s="926">
        <f t="shared" si="9"/>
        <v>43.703703703703702</v>
      </c>
      <c r="I93" s="1170">
        <f t="shared" si="13"/>
        <v>420</v>
      </c>
      <c r="J93" s="1170">
        <f t="shared" si="14"/>
        <v>181</v>
      </c>
      <c r="K93" s="927">
        <f t="shared" si="15"/>
        <v>43.095238095238095</v>
      </c>
    </row>
    <row r="94" spans="1:11">
      <c r="A94" s="49" t="s">
        <v>4445</v>
      </c>
      <c r="B94" s="50" t="s">
        <v>1258</v>
      </c>
      <c r="C94" s="110"/>
      <c r="D94" s="110"/>
      <c r="E94" s="926" t="e">
        <f t="shared" si="16"/>
        <v>#DIV/0!</v>
      </c>
      <c r="F94" s="185">
        <v>2</v>
      </c>
      <c r="G94" s="185">
        <v>13</v>
      </c>
      <c r="H94" s="926">
        <f t="shared" si="9"/>
        <v>650</v>
      </c>
      <c r="I94" s="1170">
        <f t="shared" si="13"/>
        <v>2</v>
      </c>
      <c r="J94" s="1170">
        <f t="shared" si="14"/>
        <v>13</v>
      </c>
      <c r="K94" s="927">
        <f t="shared" si="15"/>
        <v>650</v>
      </c>
    </row>
    <row r="95" spans="1:11" ht="25.5">
      <c r="A95" s="49" t="s">
        <v>4449</v>
      </c>
      <c r="B95" s="50" t="s">
        <v>993</v>
      </c>
      <c r="C95" s="110"/>
      <c r="D95" s="110"/>
      <c r="E95" s="926" t="e">
        <f t="shared" si="16"/>
        <v>#DIV/0!</v>
      </c>
      <c r="F95" s="185">
        <v>44</v>
      </c>
      <c r="G95" s="185">
        <v>24</v>
      </c>
      <c r="H95" s="926">
        <f t="shared" si="9"/>
        <v>54.54545454545454</v>
      </c>
      <c r="I95" s="1170">
        <f t="shared" si="13"/>
        <v>44</v>
      </c>
      <c r="J95" s="1170">
        <f t="shared" si="14"/>
        <v>24</v>
      </c>
      <c r="K95" s="927">
        <f t="shared" si="15"/>
        <v>54.54545454545454</v>
      </c>
    </row>
    <row r="96" spans="1:11" ht="25.5">
      <c r="A96" s="49" t="s">
        <v>4451</v>
      </c>
      <c r="B96" s="50" t="s">
        <v>1014</v>
      </c>
      <c r="C96" s="110"/>
      <c r="D96" s="110"/>
      <c r="E96" s="926" t="e">
        <f t="shared" si="16"/>
        <v>#DIV/0!</v>
      </c>
      <c r="F96" s="185"/>
      <c r="G96" s="185">
        <v>5</v>
      </c>
      <c r="H96" s="926" t="e">
        <f t="shared" si="9"/>
        <v>#DIV/0!</v>
      </c>
      <c r="I96" s="1170">
        <f t="shared" si="13"/>
        <v>0</v>
      </c>
      <c r="J96" s="1170">
        <f t="shared" si="14"/>
        <v>5</v>
      </c>
      <c r="K96" s="927" t="e">
        <f t="shared" si="15"/>
        <v>#DIV/0!</v>
      </c>
    </row>
    <row r="97" spans="1:11">
      <c r="A97" s="49" t="s">
        <v>2726</v>
      </c>
      <c r="B97" s="50" t="s">
        <v>1259</v>
      </c>
      <c r="C97" s="110"/>
      <c r="D97" s="110"/>
      <c r="E97" s="926" t="e">
        <f t="shared" si="16"/>
        <v>#DIV/0!</v>
      </c>
      <c r="F97" s="185">
        <v>25</v>
      </c>
      <c r="G97" s="185">
        <v>6</v>
      </c>
      <c r="H97" s="926">
        <f t="shared" si="9"/>
        <v>24</v>
      </c>
      <c r="I97" s="1170">
        <f t="shared" si="13"/>
        <v>25</v>
      </c>
      <c r="J97" s="1170">
        <f t="shared" si="14"/>
        <v>6</v>
      </c>
      <c r="K97" s="927">
        <f t="shared" si="15"/>
        <v>24</v>
      </c>
    </row>
    <row r="98" spans="1:11">
      <c r="A98" s="49" t="s">
        <v>4452</v>
      </c>
      <c r="B98" s="50" t="s">
        <v>1260</v>
      </c>
      <c r="C98" s="110"/>
      <c r="D98" s="110"/>
      <c r="E98" s="926" t="e">
        <f t="shared" si="16"/>
        <v>#DIV/0!</v>
      </c>
      <c r="F98" s="185">
        <v>2</v>
      </c>
      <c r="G98" s="185">
        <v>12</v>
      </c>
      <c r="H98" s="926">
        <f t="shared" si="9"/>
        <v>600</v>
      </c>
      <c r="I98" s="1170">
        <f t="shared" si="13"/>
        <v>2</v>
      </c>
      <c r="J98" s="1170">
        <f t="shared" si="14"/>
        <v>12</v>
      </c>
      <c r="K98" s="927">
        <f t="shared" si="15"/>
        <v>600</v>
      </c>
    </row>
    <row r="99" spans="1:11">
      <c r="A99" s="431" t="s">
        <v>4551</v>
      </c>
      <c r="B99" s="50" t="s">
        <v>1156</v>
      </c>
      <c r="C99" s="110"/>
      <c r="D99" s="110"/>
      <c r="E99" s="926" t="e">
        <f t="shared" si="16"/>
        <v>#DIV/0!</v>
      </c>
      <c r="F99" s="185">
        <v>92</v>
      </c>
      <c r="G99" s="185">
        <v>45</v>
      </c>
      <c r="H99" s="926">
        <f t="shared" si="9"/>
        <v>48.913043478260867</v>
      </c>
      <c r="I99" s="1170">
        <f t="shared" si="13"/>
        <v>92</v>
      </c>
      <c r="J99" s="1170">
        <f t="shared" si="14"/>
        <v>45</v>
      </c>
      <c r="K99" s="927">
        <f t="shared" si="15"/>
        <v>48.913043478260867</v>
      </c>
    </row>
    <row r="100" spans="1:11" ht="25.5">
      <c r="A100" s="49" t="s">
        <v>4552</v>
      </c>
      <c r="B100" s="50" t="s">
        <v>1261</v>
      </c>
      <c r="C100" s="110"/>
      <c r="D100" s="110">
        <v>1</v>
      </c>
      <c r="E100" s="926" t="e">
        <f t="shared" si="16"/>
        <v>#DIV/0!</v>
      </c>
      <c r="F100" s="185">
        <v>587</v>
      </c>
      <c r="G100" s="185">
        <v>341</v>
      </c>
      <c r="H100" s="926">
        <f t="shared" si="9"/>
        <v>58.091993185689951</v>
      </c>
      <c r="I100" s="1170">
        <f t="shared" si="13"/>
        <v>587</v>
      </c>
      <c r="J100" s="1170">
        <f t="shared" si="14"/>
        <v>342</v>
      </c>
      <c r="K100" s="927">
        <f t="shared" si="15"/>
        <v>58.262350936967636</v>
      </c>
    </row>
    <row r="101" spans="1:11" ht="25.5">
      <c r="A101" s="49" t="s">
        <v>2314</v>
      </c>
      <c r="B101" s="50" t="s">
        <v>1016</v>
      </c>
      <c r="C101" s="110"/>
      <c r="D101" s="110"/>
      <c r="E101" s="926" t="e">
        <f t="shared" si="16"/>
        <v>#DIV/0!</v>
      </c>
      <c r="F101" s="185"/>
      <c r="G101" s="185"/>
      <c r="H101" s="926" t="e">
        <f t="shared" si="9"/>
        <v>#DIV/0!</v>
      </c>
      <c r="I101" s="1170">
        <f t="shared" si="13"/>
        <v>0</v>
      </c>
      <c r="J101" s="1170">
        <f t="shared" si="14"/>
        <v>0</v>
      </c>
      <c r="K101" s="927" t="e">
        <f t="shared" si="15"/>
        <v>#DIV/0!</v>
      </c>
    </row>
    <row r="102" spans="1:11" ht="25.5">
      <c r="A102" s="49" t="s">
        <v>95</v>
      </c>
      <c r="B102" s="371" t="s">
        <v>254</v>
      </c>
      <c r="C102" s="110"/>
      <c r="D102" s="110"/>
      <c r="E102" s="926" t="e">
        <f t="shared" si="16"/>
        <v>#DIV/0!</v>
      </c>
      <c r="F102" s="272"/>
      <c r="G102" s="272"/>
      <c r="H102" s="926" t="e">
        <f t="shared" si="9"/>
        <v>#DIV/0!</v>
      </c>
      <c r="I102" s="1170">
        <f t="shared" si="13"/>
        <v>0</v>
      </c>
      <c r="J102" s="1170">
        <f t="shared" si="14"/>
        <v>0</v>
      </c>
      <c r="K102" s="927" t="e">
        <f t="shared" si="15"/>
        <v>#DIV/0!</v>
      </c>
    </row>
    <row r="103" spans="1:11" ht="25.5">
      <c r="A103" s="49" t="s">
        <v>1215</v>
      </c>
      <c r="B103" s="371" t="s">
        <v>257</v>
      </c>
      <c r="C103" s="110"/>
      <c r="D103" s="110"/>
      <c r="E103" s="926" t="e">
        <f t="shared" si="16"/>
        <v>#DIV/0!</v>
      </c>
      <c r="F103" s="272"/>
      <c r="G103" s="272"/>
      <c r="H103" s="926" t="e">
        <f t="shared" si="9"/>
        <v>#DIV/0!</v>
      </c>
      <c r="I103" s="1170">
        <f t="shared" si="13"/>
        <v>0</v>
      </c>
      <c r="J103" s="1170">
        <f t="shared" si="14"/>
        <v>0</v>
      </c>
      <c r="K103" s="927" t="e">
        <f t="shared" si="15"/>
        <v>#DIV/0!</v>
      </c>
    </row>
    <row r="104" spans="1:11">
      <c r="A104" s="49" t="s">
        <v>1441</v>
      </c>
      <c r="B104" s="371" t="s">
        <v>1442</v>
      </c>
      <c r="C104" s="270">
        <v>1</v>
      </c>
      <c r="D104" s="270">
        <v>3</v>
      </c>
      <c r="E104" s="926">
        <f t="shared" si="16"/>
        <v>300</v>
      </c>
      <c r="F104" s="110"/>
      <c r="G104" s="110"/>
      <c r="H104" s="926" t="e">
        <f t="shared" si="9"/>
        <v>#DIV/0!</v>
      </c>
      <c r="I104" s="1170">
        <f t="shared" si="13"/>
        <v>1</v>
      </c>
      <c r="J104" s="1170">
        <f t="shared" si="14"/>
        <v>3</v>
      </c>
      <c r="K104" s="927">
        <f t="shared" si="15"/>
        <v>300</v>
      </c>
    </row>
    <row r="105" spans="1:11" ht="25.5">
      <c r="A105" s="49" t="s">
        <v>324</v>
      </c>
      <c r="B105" s="371" t="s">
        <v>1444</v>
      </c>
      <c r="C105" s="270">
        <v>445</v>
      </c>
      <c r="D105" s="270">
        <v>207</v>
      </c>
      <c r="E105" s="926">
        <f t="shared" si="16"/>
        <v>46.516853932584269</v>
      </c>
      <c r="F105" s="110"/>
      <c r="G105" s="110"/>
      <c r="H105" s="926" t="e">
        <f t="shared" si="9"/>
        <v>#DIV/0!</v>
      </c>
      <c r="I105" s="1170">
        <f t="shared" si="13"/>
        <v>445</v>
      </c>
      <c r="J105" s="1170">
        <f t="shared" si="14"/>
        <v>207</v>
      </c>
      <c r="K105" s="927">
        <f t="shared" si="15"/>
        <v>46.516853932584269</v>
      </c>
    </row>
    <row r="106" spans="1:11" ht="25.5">
      <c r="A106" s="49" t="s">
        <v>1445</v>
      </c>
      <c r="B106" s="371" t="s">
        <v>1446</v>
      </c>
      <c r="C106" s="270"/>
      <c r="D106" s="270"/>
      <c r="E106" s="926" t="e">
        <f t="shared" si="16"/>
        <v>#DIV/0!</v>
      </c>
      <c r="F106" s="110"/>
      <c r="G106" s="110"/>
      <c r="H106" s="926" t="e">
        <f t="shared" ref="H106:H119" si="17">SUM(G106/F106*100)</f>
        <v>#DIV/0!</v>
      </c>
      <c r="I106" s="1170">
        <f t="shared" si="13"/>
        <v>0</v>
      </c>
      <c r="J106" s="1170">
        <f t="shared" si="14"/>
        <v>0</v>
      </c>
      <c r="K106" s="927" t="e">
        <f t="shared" si="15"/>
        <v>#DIV/0!</v>
      </c>
    </row>
    <row r="107" spans="1:11" ht="25.5">
      <c r="A107" s="49" t="s">
        <v>1163</v>
      </c>
      <c r="B107" s="371" t="s">
        <v>6142</v>
      </c>
      <c r="C107" s="270">
        <v>2</v>
      </c>
      <c r="D107" s="270"/>
      <c r="E107" s="926">
        <f t="shared" si="16"/>
        <v>0</v>
      </c>
      <c r="F107" s="272"/>
      <c r="G107" s="272"/>
      <c r="H107" s="926" t="e">
        <f t="shared" si="17"/>
        <v>#DIV/0!</v>
      </c>
      <c r="I107" s="1170">
        <f t="shared" ref="I107:I119" si="18">C107+F107</f>
        <v>2</v>
      </c>
      <c r="J107" s="1170">
        <f t="shared" ref="J107:J119" si="19">D107+G107</f>
        <v>0</v>
      </c>
      <c r="K107" s="927">
        <f t="shared" ref="K107:K119" si="20">SUM(J107/I107*100)</f>
        <v>0</v>
      </c>
    </row>
    <row r="108" spans="1:11">
      <c r="A108" s="49" t="s">
        <v>6140</v>
      </c>
      <c r="B108" s="371" t="s">
        <v>6141</v>
      </c>
      <c r="C108" s="270">
        <v>1</v>
      </c>
      <c r="D108" s="270"/>
      <c r="E108" s="926">
        <f t="shared" si="16"/>
        <v>0</v>
      </c>
      <c r="F108" s="272"/>
      <c r="G108" s="272"/>
      <c r="H108" s="926" t="e">
        <f t="shared" si="17"/>
        <v>#DIV/0!</v>
      </c>
      <c r="I108" s="1170">
        <f t="shared" si="18"/>
        <v>1</v>
      </c>
      <c r="J108" s="1170">
        <f t="shared" si="19"/>
        <v>0</v>
      </c>
      <c r="K108" s="927">
        <f t="shared" si="20"/>
        <v>0</v>
      </c>
    </row>
    <row r="109" spans="1:11">
      <c r="A109" s="49" t="s">
        <v>1193</v>
      </c>
      <c r="B109" s="371" t="s">
        <v>6143</v>
      </c>
      <c r="C109" s="270"/>
      <c r="D109" s="270"/>
      <c r="E109" s="926" t="e">
        <f t="shared" si="16"/>
        <v>#DIV/0!</v>
      </c>
      <c r="F109" s="272"/>
      <c r="G109" s="272"/>
      <c r="H109" s="926" t="e">
        <f t="shared" si="17"/>
        <v>#DIV/0!</v>
      </c>
      <c r="I109" s="1170">
        <f t="shared" si="18"/>
        <v>0</v>
      </c>
      <c r="J109" s="1170">
        <f t="shared" si="19"/>
        <v>0</v>
      </c>
      <c r="K109" s="927" t="e">
        <f t="shared" si="20"/>
        <v>#DIV/0!</v>
      </c>
    </row>
    <row r="110" spans="1:11">
      <c r="A110" s="49" t="s">
        <v>255</v>
      </c>
      <c r="B110" s="371" t="s">
        <v>256</v>
      </c>
      <c r="C110" s="270">
        <v>1</v>
      </c>
      <c r="D110" s="270"/>
      <c r="E110" s="926">
        <f t="shared" si="16"/>
        <v>0</v>
      </c>
      <c r="F110" s="272"/>
      <c r="G110" s="272"/>
      <c r="H110" s="926" t="e">
        <f t="shared" si="17"/>
        <v>#DIV/0!</v>
      </c>
      <c r="I110" s="1170">
        <f t="shared" si="18"/>
        <v>1</v>
      </c>
      <c r="J110" s="1170">
        <f t="shared" si="19"/>
        <v>0</v>
      </c>
      <c r="K110" s="927">
        <f t="shared" si="20"/>
        <v>0</v>
      </c>
    </row>
    <row r="111" spans="1:11" ht="25.5">
      <c r="A111" s="49" t="s">
        <v>2316</v>
      </c>
      <c r="B111" s="371" t="s">
        <v>5073</v>
      </c>
      <c r="C111" s="270">
        <v>1</v>
      </c>
      <c r="D111" s="270"/>
      <c r="E111" s="926">
        <f t="shared" si="16"/>
        <v>0</v>
      </c>
      <c r="F111" s="272"/>
      <c r="G111" s="272"/>
      <c r="H111" s="926" t="e">
        <f t="shared" si="17"/>
        <v>#DIV/0!</v>
      </c>
      <c r="I111" s="1170">
        <f t="shared" si="18"/>
        <v>1</v>
      </c>
      <c r="J111" s="1170">
        <f t="shared" si="19"/>
        <v>0</v>
      </c>
      <c r="K111" s="927">
        <f t="shared" si="20"/>
        <v>0</v>
      </c>
    </row>
    <row r="112" spans="1:11">
      <c r="A112" s="49" t="s">
        <v>1221</v>
      </c>
      <c r="B112" s="371" t="s">
        <v>200</v>
      </c>
      <c r="C112" s="270"/>
      <c r="D112" s="270"/>
      <c r="E112" s="926" t="e">
        <f t="shared" si="16"/>
        <v>#DIV/0!</v>
      </c>
      <c r="F112" s="272"/>
      <c r="G112" s="272"/>
      <c r="H112" s="926" t="e">
        <f t="shared" si="17"/>
        <v>#DIV/0!</v>
      </c>
      <c r="I112" s="1170">
        <f t="shared" si="18"/>
        <v>0</v>
      </c>
      <c r="J112" s="1170">
        <f t="shared" si="19"/>
        <v>0</v>
      </c>
      <c r="K112" s="927" t="e">
        <f t="shared" si="20"/>
        <v>#DIV/0!</v>
      </c>
    </row>
    <row r="113" spans="1:11">
      <c r="A113" s="49" t="s">
        <v>1181</v>
      </c>
      <c r="B113" s="371" t="s">
        <v>1182</v>
      </c>
      <c r="C113" s="270"/>
      <c r="D113" s="270">
        <v>1</v>
      </c>
      <c r="E113" s="926" t="e">
        <f t="shared" si="16"/>
        <v>#DIV/0!</v>
      </c>
      <c r="F113" s="272"/>
      <c r="G113" s="272"/>
      <c r="H113" s="926" t="e">
        <f t="shared" si="17"/>
        <v>#DIV/0!</v>
      </c>
      <c r="I113" s="1170">
        <f t="shared" si="18"/>
        <v>0</v>
      </c>
      <c r="J113" s="1170">
        <f t="shared" si="19"/>
        <v>1</v>
      </c>
      <c r="K113" s="927" t="e">
        <f t="shared" si="20"/>
        <v>#DIV/0!</v>
      </c>
    </row>
    <row r="114" spans="1:11">
      <c r="A114" s="49" t="s">
        <v>6020</v>
      </c>
      <c r="B114" s="371" t="s">
        <v>6021</v>
      </c>
      <c r="C114" s="270"/>
      <c r="D114" s="270"/>
      <c r="E114" s="926" t="e">
        <f t="shared" si="16"/>
        <v>#DIV/0!</v>
      </c>
      <c r="F114" s="272"/>
      <c r="G114" s="272">
        <v>1</v>
      </c>
      <c r="H114" s="926" t="e">
        <f t="shared" si="17"/>
        <v>#DIV/0!</v>
      </c>
      <c r="I114" s="1170">
        <f t="shared" si="18"/>
        <v>0</v>
      </c>
      <c r="J114" s="1170">
        <f t="shared" si="19"/>
        <v>1</v>
      </c>
      <c r="K114" s="927" t="e">
        <f t="shared" si="20"/>
        <v>#DIV/0!</v>
      </c>
    </row>
    <row r="115" spans="1:11">
      <c r="A115" s="49" t="s">
        <v>1175</v>
      </c>
      <c r="B115" s="371" t="s">
        <v>1176</v>
      </c>
      <c r="C115" s="1345"/>
      <c r="D115" s="1345">
        <v>1</v>
      </c>
      <c r="E115" s="926" t="e">
        <f t="shared" ref="E115:E117" si="21">SUM(D115/C115*100)</f>
        <v>#DIV/0!</v>
      </c>
      <c r="F115" s="272"/>
      <c r="G115" s="272"/>
      <c r="H115" s="926" t="e">
        <f t="shared" ref="H115:H117" si="22">SUM(G115/F115*100)</f>
        <v>#DIV/0!</v>
      </c>
      <c r="I115" s="1344">
        <f t="shared" ref="I115:I117" si="23">C115+F115</f>
        <v>0</v>
      </c>
      <c r="J115" s="1344">
        <f t="shared" ref="J115:J117" si="24">D115+G115</f>
        <v>1</v>
      </c>
      <c r="K115" s="927" t="e">
        <f t="shared" ref="K115:K117" si="25">SUM(J115/I115*100)</f>
        <v>#DIV/0!</v>
      </c>
    </row>
    <row r="116" spans="1:11">
      <c r="A116" s="49" t="s">
        <v>7209</v>
      </c>
      <c r="B116" s="371" t="s">
        <v>1198</v>
      </c>
      <c r="C116" s="1345"/>
      <c r="D116" s="1345">
        <v>1</v>
      </c>
      <c r="E116" s="926" t="e">
        <f t="shared" si="21"/>
        <v>#DIV/0!</v>
      </c>
      <c r="F116" s="272"/>
      <c r="G116" s="272"/>
      <c r="H116" s="926" t="e">
        <f t="shared" si="22"/>
        <v>#DIV/0!</v>
      </c>
      <c r="I116" s="1344">
        <f t="shared" si="23"/>
        <v>0</v>
      </c>
      <c r="J116" s="1344">
        <f t="shared" si="24"/>
        <v>1</v>
      </c>
      <c r="K116" s="927" t="e">
        <f t="shared" si="25"/>
        <v>#DIV/0!</v>
      </c>
    </row>
    <row r="117" spans="1:11">
      <c r="A117" s="49"/>
      <c r="B117" s="371"/>
      <c r="C117" s="1345"/>
      <c r="D117" s="1345"/>
      <c r="E117" s="926" t="e">
        <f t="shared" si="21"/>
        <v>#DIV/0!</v>
      </c>
      <c r="F117" s="272"/>
      <c r="G117" s="272"/>
      <c r="H117" s="926" t="e">
        <f t="shared" si="22"/>
        <v>#DIV/0!</v>
      </c>
      <c r="I117" s="1344">
        <f t="shared" si="23"/>
        <v>0</v>
      </c>
      <c r="J117" s="1344">
        <f t="shared" si="24"/>
        <v>0</v>
      </c>
      <c r="K117" s="927" t="e">
        <f t="shared" si="25"/>
        <v>#DIV/0!</v>
      </c>
    </row>
    <row r="118" spans="1:11">
      <c r="A118" s="49"/>
      <c r="B118" s="371"/>
      <c r="C118" s="270"/>
      <c r="D118" s="270"/>
      <c r="E118" s="926" t="e">
        <f t="shared" si="16"/>
        <v>#DIV/0!</v>
      </c>
      <c r="F118" s="272"/>
      <c r="G118" s="272"/>
      <c r="H118" s="926" t="e">
        <f t="shared" si="17"/>
        <v>#DIV/0!</v>
      </c>
      <c r="I118" s="1170">
        <f t="shared" si="18"/>
        <v>0</v>
      </c>
      <c r="J118" s="1170">
        <f t="shared" si="19"/>
        <v>0</v>
      </c>
      <c r="K118" s="927" t="e">
        <f t="shared" si="20"/>
        <v>#DIV/0!</v>
      </c>
    </row>
    <row r="119" spans="1:11" ht="14.25">
      <c r="A119" s="382" t="s">
        <v>3991</v>
      </c>
      <c r="B119" s="295"/>
      <c r="C119" s="278">
        <f>SUM(C42:C118)</f>
        <v>40661</v>
      </c>
      <c r="D119" s="278">
        <f>SUM(D42:D118)</f>
        <v>21121</v>
      </c>
      <c r="E119" s="927">
        <f t="shared" si="16"/>
        <v>51.944123361452007</v>
      </c>
      <c r="F119" s="278">
        <f>SUM(F42:F118)</f>
        <v>5449</v>
      </c>
      <c r="G119" s="278">
        <f>SUM(G42:G118)</f>
        <v>3109</v>
      </c>
      <c r="H119" s="927">
        <f t="shared" si="17"/>
        <v>57.056340612956504</v>
      </c>
      <c r="I119" s="1170">
        <f t="shared" si="18"/>
        <v>46110</v>
      </c>
      <c r="J119" s="1170">
        <f t="shared" si="19"/>
        <v>24230</v>
      </c>
      <c r="K119" s="927">
        <f t="shared" si="20"/>
        <v>52.548254174799389</v>
      </c>
    </row>
    <row r="120" spans="1:11" ht="15">
      <c r="A120" s="384" t="s">
        <v>3992</v>
      </c>
      <c r="B120" s="385"/>
      <c r="C120" s="1422"/>
      <c r="D120" s="1422"/>
      <c r="E120" s="1422"/>
      <c r="F120" s="1422"/>
      <c r="G120" s="1422"/>
      <c r="H120" s="1422"/>
      <c r="I120" s="1422"/>
      <c r="J120" s="1423"/>
      <c r="K120" s="282"/>
    </row>
    <row r="121" spans="1:11" ht="15">
      <c r="A121" s="383" t="s">
        <v>3993</v>
      </c>
      <c r="B121" s="284" t="s">
        <v>3994</v>
      </c>
      <c r="C121" s="112"/>
      <c r="D121" s="111"/>
      <c r="E121" s="271" t="e">
        <f t="shared" si="16"/>
        <v>#DIV/0!</v>
      </c>
      <c r="F121" s="195"/>
      <c r="G121" s="195"/>
      <c r="H121" s="271" t="e">
        <f t="shared" ref="H121:H134" si="26">SUM(G121/F121*100)</f>
        <v>#DIV/0!</v>
      </c>
      <c r="I121" s="173">
        <f t="shared" ref="I121:I134" si="27">C121+F121</f>
        <v>0</v>
      </c>
      <c r="J121" s="173">
        <f t="shared" ref="J121:J134" si="28">D121+G121</f>
        <v>0</v>
      </c>
      <c r="K121" s="273" t="e">
        <f t="shared" ref="K121:K134" si="29">SUM(J121/I121*100)</f>
        <v>#DIV/0!</v>
      </c>
    </row>
    <row r="122" spans="1:11" ht="15">
      <c r="A122" s="383" t="s">
        <v>3995</v>
      </c>
      <c r="B122" s="284" t="s">
        <v>3996</v>
      </c>
      <c r="C122" s="112"/>
      <c r="D122" s="111"/>
      <c r="E122" s="271" t="e">
        <f t="shared" si="16"/>
        <v>#DIV/0!</v>
      </c>
      <c r="F122" s="195"/>
      <c r="G122" s="195"/>
      <c r="H122" s="271" t="e">
        <f t="shared" si="26"/>
        <v>#DIV/0!</v>
      </c>
      <c r="I122" s="173">
        <f t="shared" si="27"/>
        <v>0</v>
      </c>
      <c r="J122" s="173">
        <f t="shared" si="28"/>
        <v>0</v>
      </c>
      <c r="K122" s="273" t="e">
        <f t="shared" si="29"/>
        <v>#DIV/0!</v>
      </c>
    </row>
    <row r="123" spans="1:11" ht="15">
      <c r="A123" s="383" t="s">
        <v>3997</v>
      </c>
      <c r="B123" s="284" t="s">
        <v>3998</v>
      </c>
      <c r="C123" s="112"/>
      <c r="D123" s="111"/>
      <c r="E123" s="271" t="e">
        <f t="shared" si="16"/>
        <v>#DIV/0!</v>
      </c>
      <c r="F123" s="195"/>
      <c r="G123" s="195"/>
      <c r="H123" s="271" t="e">
        <f t="shared" si="26"/>
        <v>#DIV/0!</v>
      </c>
      <c r="I123" s="173">
        <f t="shared" si="27"/>
        <v>0</v>
      </c>
      <c r="J123" s="173">
        <f t="shared" si="28"/>
        <v>0</v>
      </c>
      <c r="K123" s="273" t="e">
        <f t="shared" si="29"/>
        <v>#DIV/0!</v>
      </c>
    </row>
    <row r="124" spans="1:11" ht="25.5">
      <c r="A124" s="383" t="s">
        <v>4494</v>
      </c>
      <c r="B124" s="284" t="s">
        <v>3999</v>
      </c>
      <c r="C124" s="112"/>
      <c r="D124" s="111"/>
      <c r="E124" s="271" t="e">
        <f t="shared" si="16"/>
        <v>#DIV/0!</v>
      </c>
      <c r="F124" s="195"/>
      <c r="G124" s="195"/>
      <c r="H124" s="271" t="e">
        <f t="shared" si="26"/>
        <v>#DIV/0!</v>
      </c>
      <c r="I124" s="173">
        <f t="shared" si="27"/>
        <v>0</v>
      </c>
      <c r="J124" s="173">
        <f t="shared" si="28"/>
        <v>0</v>
      </c>
      <c r="K124" s="273" t="e">
        <f t="shared" si="29"/>
        <v>#DIV/0!</v>
      </c>
    </row>
    <row r="125" spans="1:11" ht="15">
      <c r="A125" s="383" t="s">
        <v>4000</v>
      </c>
      <c r="B125" s="284" t="s">
        <v>4001</v>
      </c>
      <c r="C125" s="112"/>
      <c r="D125" s="111"/>
      <c r="E125" s="271" t="e">
        <f t="shared" si="16"/>
        <v>#DIV/0!</v>
      </c>
      <c r="F125" s="195"/>
      <c r="G125" s="195"/>
      <c r="H125" s="271" t="e">
        <f t="shared" si="26"/>
        <v>#DIV/0!</v>
      </c>
      <c r="I125" s="173">
        <f t="shared" si="27"/>
        <v>0</v>
      </c>
      <c r="J125" s="173">
        <f t="shared" si="28"/>
        <v>0</v>
      </c>
      <c r="K125" s="273" t="e">
        <f t="shared" si="29"/>
        <v>#DIV/0!</v>
      </c>
    </row>
    <row r="126" spans="1:11" ht="19.5" customHeight="1">
      <c r="A126" s="383" t="s">
        <v>4002</v>
      </c>
      <c r="B126" s="284" t="s">
        <v>4003</v>
      </c>
      <c r="C126" s="112"/>
      <c r="D126" s="111"/>
      <c r="E126" s="271" t="e">
        <f t="shared" si="16"/>
        <v>#DIV/0!</v>
      </c>
      <c r="F126" s="195"/>
      <c r="G126" s="195"/>
      <c r="H126" s="271" t="e">
        <f t="shared" si="26"/>
        <v>#DIV/0!</v>
      </c>
      <c r="I126" s="173">
        <f t="shared" si="27"/>
        <v>0</v>
      </c>
      <c r="J126" s="173">
        <f t="shared" si="28"/>
        <v>0</v>
      </c>
      <c r="K126" s="273" t="e">
        <f t="shared" si="29"/>
        <v>#DIV/0!</v>
      </c>
    </row>
    <row r="127" spans="1:11" ht="13.5" customHeight="1">
      <c r="A127" s="383" t="s">
        <v>4004</v>
      </c>
      <c r="B127" s="284" t="s">
        <v>4005</v>
      </c>
      <c r="C127" s="112"/>
      <c r="D127" s="111"/>
      <c r="E127" s="271" t="e">
        <f t="shared" si="16"/>
        <v>#DIV/0!</v>
      </c>
      <c r="F127" s="195"/>
      <c r="G127" s="195"/>
      <c r="H127" s="271" t="e">
        <f t="shared" si="26"/>
        <v>#DIV/0!</v>
      </c>
      <c r="I127" s="173">
        <f t="shared" si="27"/>
        <v>0</v>
      </c>
      <c r="J127" s="173">
        <f t="shared" si="28"/>
        <v>0</v>
      </c>
      <c r="K127" s="273" t="e">
        <f t="shared" si="29"/>
        <v>#DIV/0!</v>
      </c>
    </row>
    <row r="128" spans="1:11" ht="21" customHeight="1">
      <c r="A128" s="383" t="s">
        <v>4006</v>
      </c>
      <c r="B128" s="284" t="s">
        <v>4007</v>
      </c>
      <c r="C128" s="112"/>
      <c r="D128" s="111"/>
      <c r="E128" s="271" t="e">
        <f t="shared" si="16"/>
        <v>#DIV/0!</v>
      </c>
      <c r="F128" s="195"/>
      <c r="G128" s="195"/>
      <c r="H128" s="271" t="e">
        <f t="shared" si="26"/>
        <v>#DIV/0!</v>
      </c>
      <c r="I128" s="173">
        <f t="shared" si="27"/>
        <v>0</v>
      </c>
      <c r="J128" s="173">
        <f t="shared" si="28"/>
        <v>0</v>
      </c>
      <c r="K128" s="273" t="e">
        <f t="shared" si="29"/>
        <v>#DIV/0!</v>
      </c>
    </row>
    <row r="129" spans="1:11" ht="15" customHeight="1">
      <c r="A129" s="383" t="s">
        <v>4008</v>
      </c>
      <c r="B129" s="284" t="s">
        <v>4009</v>
      </c>
      <c r="C129" s="112"/>
      <c r="D129" s="111"/>
      <c r="E129" s="271" t="e">
        <f t="shared" si="16"/>
        <v>#DIV/0!</v>
      </c>
      <c r="F129" s="195"/>
      <c r="G129" s="195"/>
      <c r="H129" s="271" t="e">
        <f t="shared" si="26"/>
        <v>#DIV/0!</v>
      </c>
      <c r="I129" s="173">
        <f t="shared" si="27"/>
        <v>0</v>
      </c>
      <c r="J129" s="173">
        <f t="shared" si="28"/>
        <v>0</v>
      </c>
      <c r="K129" s="273" t="e">
        <f t="shared" si="29"/>
        <v>#DIV/0!</v>
      </c>
    </row>
    <row r="130" spans="1:11" ht="15.75" customHeight="1">
      <c r="A130" s="383" t="s">
        <v>4010</v>
      </c>
      <c r="B130" s="284" t="s">
        <v>4011</v>
      </c>
      <c r="C130" s="112"/>
      <c r="D130" s="111"/>
      <c r="E130" s="271" t="e">
        <f t="shared" si="16"/>
        <v>#DIV/0!</v>
      </c>
      <c r="F130" s="195"/>
      <c r="G130" s="195"/>
      <c r="H130" s="271" t="e">
        <f t="shared" si="26"/>
        <v>#DIV/0!</v>
      </c>
      <c r="I130" s="173">
        <f t="shared" si="27"/>
        <v>0</v>
      </c>
      <c r="J130" s="173">
        <f t="shared" si="28"/>
        <v>0</v>
      </c>
      <c r="K130" s="273" t="e">
        <f t="shared" si="29"/>
        <v>#DIV/0!</v>
      </c>
    </row>
    <row r="131" spans="1:11" ht="9" customHeight="1">
      <c r="A131" s="383" t="s">
        <v>4012</v>
      </c>
      <c r="B131" s="284" t="s">
        <v>4013</v>
      </c>
      <c r="C131" s="112"/>
      <c r="D131" s="111"/>
      <c r="E131" s="271" t="e">
        <f t="shared" si="16"/>
        <v>#DIV/0!</v>
      </c>
      <c r="F131" s="195"/>
      <c r="G131" s="195"/>
      <c r="H131" s="271" t="e">
        <f t="shared" si="26"/>
        <v>#DIV/0!</v>
      </c>
      <c r="I131" s="173">
        <f t="shared" si="27"/>
        <v>0</v>
      </c>
      <c r="J131" s="173">
        <f t="shared" si="28"/>
        <v>0</v>
      </c>
      <c r="K131" s="273" t="e">
        <f t="shared" si="29"/>
        <v>#DIV/0!</v>
      </c>
    </row>
    <row r="132" spans="1:11" ht="22.5" customHeight="1">
      <c r="A132" s="383" t="s">
        <v>4014</v>
      </c>
      <c r="B132" s="284" t="s">
        <v>4015</v>
      </c>
      <c r="C132" s="112"/>
      <c r="D132" s="111"/>
      <c r="E132" s="271" t="e">
        <f t="shared" si="16"/>
        <v>#DIV/0!</v>
      </c>
      <c r="F132" s="185"/>
      <c r="G132" s="185"/>
      <c r="H132" s="271" t="e">
        <f t="shared" si="26"/>
        <v>#DIV/0!</v>
      </c>
      <c r="I132" s="173">
        <f t="shared" si="27"/>
        <v>0</v>
      </c>
      <c r="J132" s="173">
        <f t="shared" si="28"/>
        <v>0</v>
      </c>
      <c r="K132" s="273" t="e">
        <f t="shared" si="29"/>
        <v>#DIV/0!</v>
      </c>
    </row>
    <row r="133" spans="1:11">
      <c r="A133" s="384" t="s">
        <v>4016</v>
      </c>
      <c r="B133" s="386"/>
      <c r="C133" s="387"/>
      <c r="D133" s="974"/>
      <c r="E133" s="271" t="e">
        <f t="shared" si="16"/>
        <v>#DIV/0!</v>
      </c>
      <c r="F133" s="185"/>
      <c r="G133" s="185"/>
      <c r="H133" s="271" t="e">
        <f t="shared" si="26"/>
        <v>#DIV/0!</v>
      </c>
      <c r="I133" s="173">
        <f t="shared" si="27"/>
        <v>0</v>
      </c>
      <c r="J133" s="173">
        <f t="shared" si="28"/>
        <v>0</v>
      </c>
      <c r="K133" s="273" t="e">
        <f t="shared" si="29"/>
        <v>#DIV/0!</v>
      </c>
    </row>
    <row r="134" spans="1:11" ht="14.25">
      <c r="A134" s="443" t="s">
        <v>4017</v>
      </c>
      <c r="B134" s="444"/>
      <c r="C134" s="389">
        <f>SUM(C40+C119)</f>
        <v>40759</v>
      </c>
      <c r="D134" s="445">
        <f>SUM(D40+D119)</f>
        <v>21148</v>
      </c>
      <c r="E134" s="273">
        <f t="shared" si="16"/>
        <v>51.885473147035007</v>
      </c>
      <c r="F134" s="975">
        <f>SUM(F40+F119)</f>
        <v>5497</v>
      </c>
      <c r="G134" s="975">
        <f>SUM(G40+G119)</f>
        <v>3130</v>
      </c>
      <c r="H134" s="273">
        <f t="shared" si="26"/>
        <v>56.940149172275788</v>
      </c>
      <c r="I134" s="390">
        <f t="shared" si="27"/>
        <v>46256</v>
      </c>
      <c r="J134" s="390">
        <f t="shared" si="28"/>
        <v>24278</v>
      </c>
      <c r="K134" s="273">
        <f t="shared" si="29"/>
        <v>52.486163957108268</v>
      </c>
    </row>
    <row r="135" spans="1:11" ht="18.75" customHeight="1">
      <c r="A135" s="1448" t="s">
        <v>4018</v>
      </c>
      <c r="B135" s="1448"/>
      <c r="C135" s="1448"/>
      <c r="D135" s="1448"/>
      <c r="E135" s="1448"/>
      <c r="F135" s="1448"/>
      <c r="G135" s="1448"/>
      <c r="H135" s="1448"/>
      <c r="I135" s="1448"/>
      <c r="J135" s="1490"/>
    </row>
    <row r="136" spans="1:11" ht="28.5" customHeight="1">
      <c r="A136" s="1448" t="s">
        <v>4067</v>
      </c>
      <c r="B136" s="1448"/>
      <c r="C136" s="1448"/>
      <c r="D136" s="1448"/>
      <c r="E136" s="1448"/>
      <c r="F136" s="1448"/>
      <c r="G136" s="1448"/>
      <c r="H136" s="1448"/>
      <c r="I136" s="1448"/>
      <c r="J136" s="1490"/>
    </row>
    <row r="137" spans="1:11" ht="15">
      <c r="A137" s="6"/>
      <c r="B137" s="392"/>
      <c r="C137" s="392"/>
      <c r="D137" s="392"/>
      <c r="E137" s="392"/>
      <c r="F137" s="20"/>
      <c r="G137" s="20"/>
      <c r="H137" s="20"/>
      <c r="I137" s="17"/>
      <c r="J137" s="20"/>
    </row>
  </sheetData>
  <mergeCells count="10">
    <mergeCell ref="C2:D2"/>
    <mergeCell ref="A136:J136"/>
    <mergeCell ref="A7:A8"/>
    <mergeCell ref="B7:B8"/>
    <mergeCell ref="C41:J41"/>
    <mergeCell ref="C120:J120"/>
    <mergeCell ref="A135:J135"/>
    <mergeCell ref="C7:E7"/>
    <mergeCell ref="F7:H7"/>
    <mergeCell ref="I7:K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50" orientation="portrait" verticalDpi="0" r:id="rId1"/>
  <headerFooter alignWithMargins="0"/>
  <rowBreaks count="1" manualBreakCount="1">
    <brk id="70" max="1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N331"/>
  <sheetViews>
    <sheetView topLeftCell="A307" workbookViewId="0">
      <selection activeCell="L237" sqref="L237"/>
    </sheetView>
  </sheetViews>
  <sheetFormatPr defaultRowHeight="12.75"/>
  <cols>
    <col min="1" max="1" width="12.7109375" style="11" customWidth="1"/>
    <col min="2" max="2" width="40.5703125" style="11" customWidth="1"/>
    <col min="3" max="8" width="9.140625" style="11"/>
    <col min="9" max="9" width="9.42578125" style="11" customWidth="1"/>
    <col min="10" max="10" width="8.28515625" style="11" customWidth="1"/>
    <col min="11" max="16384" width="9.140625" style="11"/>
  </cols>
  <sheetData>
    <row r="1" spans="1:12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</row>
    <row r="2" spans="1:12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  <c r="K2" s="117"/>
    </row>
    <row r="3" spans="1:12">
      <c r="A3" s="114"/>
      <c r="B3" s="115"/>
      <c r="C3" s="69" t="s">
        <v>7088</v>
      </c>
      <c r="D3" s="116"/>
      <c r="E3" s="116"/>
      <c r="F3" s="116"/>
      <c r="G3" s="116"/>
      <c r="H3" s="116"/>
      <c r="I3" s="116"/>
      <c r="J3" s="116"/>
      <c r="K3" s="117"/>
    </row>
    <row r="4" spans="1:12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  <c r="K4" s="119"/>
    </row>
    <row r="5" spans="1:12" ht="15.75">
      <c r="A5" s="114"/>
      <c r="B5" s="115" t="s">
        <v>4094</v>
      </c>
      <c r="C5" s="266" t="s">
        <v>68</v>
      </c>
      <c r="D5" s="267"/>
      <c r="E5" s="267"/>
      <c r="F5" s="267"/>
      <c r="G5" s="267"/>
      <c r="H5" s="267"/>
      <c r="I5" s="80"/>
      <c r="J5" s="80"/>
      <c r="K5" s="119"/>
    </row>
    <row r="6" spans="1:12" ht="15.7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6"/>
    </row>
    <row r="7" spans="1:12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2" ht="47.25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2" ht="25.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  <c r="L9" s="440"/>
    </row>
    <row r="10" spans="1:12" ht="19.5" customHeight="1">
      <c r="A10" s="49" t="s">
        <v>1262</v>
      </c>
      <c r="B10" s="50" t="s">
        <v>1263</v>
      </c>
      <c r="C10" s="270"/>
      <c r="D10" s="270"/>
      <c r="E10" s="926" t="e">
        <f>SUM(D10/C10*100)</f>
        <v>#DIV/0!</v>
      </c>
      <c r="F10" s="272"/>
      <c r="G10" s="272"/>
      <c r="H10" s="926" t="e">
        <f>SUM(G10/F10*100)</f>
        <v>#DIV/0!</v>
      </c>
      <c r="I10" s="173">
        <f t="shared" ref="I10" si="0">C10+F10</f>
        <v>0</v>
      </c>
      <c r="J10" s="173">
        <f t="shared" ref="J10" si="1">D10+G10</f>
        <v>0</v>
      </c>
      <c r="K10" s="927" t="e">
        <f>SUM(J10/I10*100)</f>
        <v>#DIV/0!</v>
      </c>
      <c r="L10" s="440"/>
    </row>
    <row r="11" spans="1:12" ht="24" customHeight="1">
      <c r="A11" s="49" t="s">
        <v>4024</v>
      </c>
      <c r="B11" s="50" t="s">
        <v>4025</v>
      </c>
      <c r="C11" s="270"/>
      <c r="D11" s="270"/>
      <c r="E11" s="926" t="e">
        <f t="shared" ref="E11:E74" si="2">SUM(D11/C11*100)</f>
        <v>#DIV/0!</v>
      </c>
      <c r="F11" s="272">
        <v>1</v>
      </c>
      <c r="G11" s="272"/>
      <c r="H11" s="926">
        <f t="shared" ref="H11:H74" si="3">SUM(G11/F11*100)</f>
        <v>0</v>
      </c>
      <c r="I11" s="1170">
        <f t="shared" ref="I11:I74" si="4">C11+F11</f>
        <v>1</v>
      </c>
      <c r="J11" s="1170">
        <f t="shared" ref="J11:J74" si="5">D11+G11</f>
        <v>0</v>
      </c>
      <c r="K11" s="927">
        <f t="shared" ref="K11:K74" si="6">SUM(J11/I11*100)</f>
        <v>0</v>
      </c>
      <c r="L11" s="440"/>
    </row>
    <row r="12" spans="1:12" ht="31.5" customHeight="1">
      <c r="A12" s="49" t="s">
        <v>1268</v>
      </c>
      <c r="B12" s="50" t="s">
        <v>1269</v>
      </c>
      <c r="C12" s="270"/>
      <c r="D12" s="270"/>
      <c r="E12" s="926" t="e">
        <f t="shared" si="2"/>
        <v>#DIV/0!</v>
      </c>
      <c r="F12" s="272">
        <v>2</v>
      </c>
      <c r="G12" s="272">
        <v>1</v>
      </c>
      <c r="H12" s="926">
        <f t="shared" si="3"/>
        <v>50</v>
      </c>
      <c r="I12" s="1170">
        <f t="shared" si="4"/>
        <v>2</v>
      </c>
      <c r="J12" s="1170">
        <f t="shared" si="5"/>
        <v>1</v>
      </c>
      <c r="K12" s="927">
        <f t="shared" si="6"/>
        <v>50</v>
      </c>
      <c r="L12" s="440"/>
    </row>
    <row r="13" spans="1:12" ht="19.5" customHeight="1">
      <c r="A13" s="49" t="s">
        <v>1270</v>
      </c>
      <c r="B13" s="50" t="s">
        <v>1271</v>
      </c>
      <c r="C13" s="272">
        <v>6</v>
      </c>
      <c r="D13" s="272"/>
      <c r="E13" s="926">
        <f t="shared" si="2"/>
        <v>0</v>
      </c>
      <c r="F13" s="272">
        <v>45</v>
      </c>
      <c r="G13" s="272">
        <v>21</v>
      </c>
      <c r="H13" s="926">
        <f t="shared" si="3"/>
        <v>46.666666666666664</v>
      </c>
      <c r="I13" s="1170">
        <f t="shared" si="4"/>
        <v>51</v>
      </c>
      <c r="J13" s="1170">
        <f t="shared" si="5"/>
        <v>21</v>
      </c>
      <c r="K13" s="927">
        <f t="shared" si="6"/>
        <v>41.17647058823529</v>
      </c>
      <c r="L13" s="440"/>
    </row>
    <row r="14" spans="1:12" ht="19.5" customHeight="1">
      <c r="A14" s="49" t="s">
        <v>1272</v>
      </c>
      <c r="B14" s="50" t="s">
        <v>1273</v>
      </c>
      <c r="C14" s="270"/>
      <c r="D14" s="270"/>
      <c r="E14" s="926" t="e">
        <f t="shared" si="2"/>
        <v>#DIV/0!</v>
      </c>
      <c r="F14" s="272">
        <v>7</v>
      </c>
      <c r="G14" s="272">
        <v>1</v>
      </c>
      <c r="H14" s="926">
        <f t="shared" si="3"/>
        <v>14.285714285714285</v>
      </c>
      <c r="I14" s="1170">
        <f t="shared" si="4"/>
        <v>7</v>
      </c>
      <c r="J14" s="1170">
        <f t="shared" si="5"/>
        <v>1</v>
      </c>
      <c r="K14" s="927">
        <f t="shared" si="6"/>
        <v>14.285714285714285</v>
      </c>
      <c r="L14" s="440"/>
    </row>
    <row r="15" spans="1:12" ht="19.5" customHeight="1">
      <c r="A15" s="49" t="s">
        <v>1274</v>
      </c>
      <c r="B15" s="50" t="s">
        <v>1275</v>
      </c>
      <c r="C15" s="270">
        <v>2</v>
      </c>
      <c r="D15" s="270"/>
      <c r="E15" s="926">
        <f t="shared" si="2"/>
        <v>0</v>
      </c>
      <c r="F15" s="272">
        <v>7</v>
      </c>
      <c r="G15" s="272">
        <v>6</v>
      </c>
      <c r="H15" s="926">
        <f t="shared" si="3"/>
        <v>85.714285714285708</v>
      </c>
      <c r="I15" s="1170">
        <f t="shared" si="4"/>
        <v>9</v>
      </c>
      <c r="J15" s="1170">
        <f t="shared" si="5"/>
        <v>6</v>
      </c>
      <c r="K15" s="927">
        <f t="shared" si="6"/>
        <v>66.666666666666657</v>
      </c>
      <c r="L15" s="440"/>
    </row>
    <row r="16" spans="1:12" ht="19.5" customHeight="1">
      <c r="A16" s="49" t="s">
        <v>1276</v>
      </c>
      <c r="B16" s="50" t="s">
        <v>1277</v>
      </c>
      <c r="C16" s="270"/>
      <c r="D16" s="270"/>
      <c r="E16" s="926" t="e">
        <f t="shared" si="2"/>
        <v>#DIV/0!</v>
      </c>
      <c r="F16" s="272"/>
      <c r="G16" s="272"/>
      <c r="H16" s="926" t="e">
        <f t="shared" si="3"/>
        <v>#DIV/0!</v>
      </c>
      <c r="I16" s="1170">
        <f t="shared" si="4"/>
        <v>0</v>
      </c>
      <c r="J16" s="1170">
        <f t="shared" si="5"/>
        <v>0</v>
      </c>
      <c r="K16" s="927" t="e">
        <f t="shared" si="6"/>
        <v>#DIV/0!</v>
      </c>
      <c r="L16" s="440"/>
    </row>
    <row r="17" spans="1:12" ht="30.75" customHeight="1">
      <c r="A17" s="49" t="s">
        <v>1278</v>
      </c>
      <c r="B17" s="50" t="s">
        <v>1279</v>
      </c>
      <c r="C17" s="270"/>
      <c r="D17" s="270">
        <v>1</v>
      </c>
      <c r="E17" s="926" t="e">
        <f t="shared" si="2"/>
        <v>#DIV/0!</v>
      </c>
      <c r="F17" s="272"/>
      <c r="G17" s="272"/>
      <c r="H17" s="926" t="e">
        <f t="shared" si="3"/>
        <v>#DIV/0!</v>
      </c>
      <c r="I17" s="1170">
        <f t="shared" si="4"/>
        <v>0</v>
      </c>
      <c r="J17" s="1170">
        <f t="shared" si="5"/>
        <v>1</v>
      </c>
      <c r="K17" s="927" t="e">
        <f t="shared" si="6"/>
        <v>#DIV/0!</v>
      </c>
      <c r="L17" s="440"/>
    </row>
    <row r="18" spans="1:12" ht="26.25" customHeight="1">
      <c r="A18" s="49" t="s">
        <v>1280</v>
      </c>
      <c r="B18" s="50" t="s">
        <v>1281</v>
      </c>
      <c r="C18" s="270"/>
      <c r="D18" s="270"/>
      <c r="E18" s="926" t="e">
        <f t="shared" si="2"/>
        <v>#DIV/0!</v>
      </c>
      <c r="F18" s="272">
        <v>4</v>
      </c>
      <c r="G18" s="272">
        <v>1</v>
      </c>
      <c r="H18" s="926">
        <f t="shared" si="3"/>
        <v>25</v>
      </c>
      <c r="I18" s="1170">
        <f t="shared" si="4"/>
        <v>4</v>
      </c>
      <c r="J18" s="1170">
        <f t="shared" si="5"/>
        <v>1</v>
      </c>
      <c r="K18" s="927">
        <f t="shared" si="6"/>
        <v>25</v>
      </c>
      <c r="L18" s="440"/>
    </row>
    <row r="19" spans="1:12" ht="28.5" customHeight="1">
      <c r="A19" s="49" t="s">
        <v>1284</v>
      </c>
      <c r="B19" s="50" t="s">
        <v>1285</v>
      </c>
      <c r="C19" s="270"/>
      <c r="D19" s="270"/>
      <c r="E19" s="926" t="e">
        <f t="shared" si="2"/>
        <v>#DIV/0!</v>
      </c>
      <c r="F19" s="272"/>
      <c r="G19" s="272"/>
      <c r="H19" s="926" t="e">
        <f t="shared" si="3"/>
        <v>#DIV/0!</v>
      </c>
      <c r="I19" s="1170">
        <f t="shared" si="4"/>
        <v>0</v>
      </c>
      <c r="J19" s="1170">
        <f t="shared" si="5"/>
        <v>0</v>
      </c>
      <c r="K19" s="927" t="e">
        <f t="shared" si="6"/>
        <v>#DIV/0!</v>
      </c>
      <c r="L19" s="440"/>
    </row>
    <row r="20" spans="1:12" ht="28.5" customHeight="1">
      <c r="A20" s="49" t="s">
        <v>1286</v>
      </c>
      <c r="B20" s="50" t="s">
        <v>1287</v>
      </c>
      <c r="C20" s="270"/>
      <c r="D20" s="270"/>
      <c r="E20" s="926" t="e">
        <f t="shared" si="2"/>
        <v>#DIV/0!</v>
      </c>
      <c r="F20" s="272"/>
      <c r="G20" s="272">
        <v>1</v>
      </c>
      <c r="H20" s="926" t="e">
        <f t="shared" si="3"/>
        <v>#DIV/0!</v>
      </c>
      <c r="I20" s="1170">
        <f t="shared" si="4"/>
        <v>0</v>
      </c>
      <c r="J20" s="1170">
        <f t="shared" si="5"/>
        <v>1</v>
      </c>
      <c r="K20" s="927" t="e">
        <f t="shared" si="6"/>
        <v>#DIV/0!</v>
      </c>
      <c r="L20" s="440"/>
    </row>
    <row r="21" spans="1:12" ht="28.5" customHeight="1">
      <c r="A21" s="49" t="s">
        <v>1288</v>
      </c>
      <c r="B21" s="50" t="s">
        <v>1289</v>
      </c>
      <c r="C21" s="270"/>
      <c r="D21" s="270"/>
      <c r="E21" s="926" t="e">
        <f t="shared" si="2"/>
        <v>#DIV/0!</v>
      </c>
      <c r="F21" s="272">
        <v>1</v>
      </c>
      <c r="G21" s="272">
        <v>1</v>
      </c>
      <c r="H21" s="926">
        <f t="shared" si="3"/>
        <v>100</v>
      </c>
      <c r="I21" s="1170">
        <f t="shared" si="4"/>
        <v>1</v>
      </c>
      <c r="J21" s="1170">
        <f t="shared" si="5"/>
        <v>1</v>
      </c>
      <c r="K21" s="927">
        <f t="shared" si="6"/>
        <v>100</v>
      </c>
      <c r="L21" s="440"/>
    </row>
    <row r="22" spans="1:12" ht="28.5" customHeight="1">
      <c r="A22" s="49" t="s">
        <v>2632</v>
      </c>
      <c r="B22" s="50" t="s">
        <v>2633</v>
      </c>
      <c r="C22" s="270"/>
      <c r="D22" s="270"/>
      <c r="E22" s="926" t="e">
        <f t="shared" si="2"/>
        <v>#DIV/0!</v>
      </c>
      <c r="F22" s="272">
        <v>10</v>
      </c>
      <c r="G22" s="272">
        <v>1</v>
      </c>
      <c r="H22" s="926">
        <f t="shared" si="3"/>
        <v>10</v>
      </c>
      <c r="I22" s="1170">
        <f t="shared" si="4"/>
        <v>10</v>
      </c>
      <c r="J22" s="1170">
        <f t="shared" si="5"/>
        <v>1</v>
      </c>
      <c r="K22" s="927">
        <f t="shared" si="6"/>
        <v>10</v>
      </c>
      <c r="L22" s="440"/>
    </row>
    <row r="23" spans="1:12" ht="28.5" customHeight="1">
      <c r="A23" s="49" t="s">
        <v>1290</v>
      </c>
      <c r="B23" s="50" t="s">
        <v>1291</v>
      </c>
      <c r="C23" s="270"/>
      <c r="D23" s="270"/>
      <c r="E23" s="926" t="e">
        <f t="shared" si="2"/>
        <v>#DIV/0!</v>
      </c>
      <c r="F23" s="272">
        <v>9</v>
      </c>
      <c r="G23" s="272">
        <v>3</v>
      </c>
      <c r="H23" s="926">
        <f t="shared" si="3"/>
        <v>33.333333333333329</v>
      </c>
      <c r="I23" s="1170">
        <f t="shared" si="4"/>
        <v>9</v>
      </c>
      <c r="J23" s="1170">
        <f t="shared" si="5"/>
        <v>3</v>
      </c>
      <c r="K23" s="927">
        <f t="shared" si="6"/>
        <v>33.333333333333329</v>
      </c>
      <c r="L23" s="440"/>
    </row>
    <row r="24" spans="1:12" ht="28.5" customHeight="1">
      <c r="A24" s="49" t="s">
        <v>1292</v>
      </c>
      <c r="B24" s="50" t="s">
        <v>1293</v>
      </c>
      <c r="C24" s="270"/>
      <c r="D24" s="270"/>
      <c r="E24" s="926" t="e">
        <f t="shared" si="2"/>
        <v>#DIV/0!</v>
      </c>
      <c r="F24" s="272">
        <v>2</v>
      </c>
      <c r="G24" s="272"/>
      <c r="H24" s="926">
        <f t="shared" si="3"/>
        <v>0</v>
      </c>
      <c r="I24" s="1170">
        <f t="shared" si="4"/>
        <v>2</v>
      </c>
      <c r="J24" s="1170">
        <f t="shared" si="5"/>
        <v>0</v>
      </c>
      <c r="K24" s="927">
        <f t="shared" si="6"/>
        <v>0</v>
      </c>
      <c r="L24" s="440"/>
    </row>
    <row r="25" spans="1:12" ht="28.5" customHeight="1">
      <c r="A25" s="49" t="s">
        <v>1294</v>
      </c>
      <c r="B25" s="50" t="s">
        <v>1295</v>
      </c>
      <c r="C25" s="270"/>
      <c r="D25" s="270"/>
      <c r="E25" s="926" t="e">
        <f t="shared" si="2"/>
        <v>#DIV/0!</v>
      </c>
      <c r="F25" s="272">
        <v>5</v>
      </c>
      <c r="G25" s="272">
        <v>2</v>
      </c>
      <c r="H25" s="926">
        <f t="shared" si="3"/>
        <v>40</v>
      </c>
      <c r="I25" s="1170">
        <f t="shared" si="4"/>
        <v>5</v>
      </c>
      <c r="J25" s="1170">
        <f t="shared" si="5"/>
        <v>2</v>
      </c>
      <c r="K25" s="927">
        <f t="shared" si="6"/>
        <v>40</v>
      </c>
      <c r="L25" s="440"/>
    </row>
    <row r="26" spans="1:12">
      <c r="A26" s="49" t="s">
        <v>1296</v>
      </c>
      <c r="B26" s="50" t="s">
        <v>1297</v>
      </c>
      <c r="C26" s="270"/>
      <c r="D26" s="270"/>
      <c r="E26" s="926" t="e">
        <f t="shared" si="2"/>
        <v>#DIV/0!</v>
      </c>
      <c r="F26" s="272">
        <v>3</v>
      </c>
      <c r="G26" s="272">
        <v>1</v>
      </c>
      <c r="H26" s="926">
        <f t="shared" si="3"/>
        <v>33.333333333333329</v>
      </c>
      <c r="I26" s="1170">
        <f t="shared" si="4"/>
        <v>3</v>
      </c>
      <c r="J26" s="1170">
        <f t="shared" si="5"/>
        <v>1</v>
      </c>
      <c r="K26" s="927">
        <f t="shared" si="6"/>
        <v>33.333333333333329</v>
      </c>
      <c r="L26" s="440"/>
    </row>
    <row r="27" spans="1:12">
      <c r="A27" s="49" t="s">
        <v>2634</v>
      </c>
      <c r="B27" s="50" t="s">
        <v>2635</v>
      </c>
      <c r="C27" s="270"/>
      <c r="D27" s="270"/>
      <c r="E27" s="926" t="e">
        <f t="shared" si="2"/>
        <v>#DIV/0!</v>
      </c>
      <c r="F27" s="272">
        <v>13</v>
      </c>
      <c r="G27" s="272">
        <v>6</v>
      </c>
      <c r="H27" s="926">
        <f t="shared" si="3"/>
        <v>46.153846153846153</v>
      </c>
      <c r="I27" s="1170">
        <f t="shared" si="4"/>
        <v>13</v>
      </c>
      <c r="J27" s="1170">
        <f t="shared" si="5"/>
        <v>6</v>
      </c>
      <c r="K27" s="927">
        <f t="shared" si="6"/>
        <v>46.153846153846153</v>
      </c>
      <c r="L27" s="440"/>
    </row>
    <row r="28" spans="1:12" ht="25.5">
      <c r="A28" s="49" t="s">
        <v>1298</v>
      </c>
      <c r="B28" s="50" t="s">
        <v>1299</v>
      </c>
      <c r="C28" s="270"/>
      <c r="D28" s="270"/>
      <c r="E28" s="926" t="e">
        <f t="shared" si="2"/>
        <v>#DIV/0!</v>
      </c>
      <c r="F28" s="272">
        <v>1</v>
      </c>
      <c r="G28" s="272"/>
      <c r="H28" s="926">
        <f t="shared" si="3"/>
        <v>0</v>
      </c>
      <c r="I28" s="1170">
        <f t="shared" si="4"/>
        <v>1</v>
      </c>
      <c r="J28" s="1170">
        <f t="shared" si="5"/>
        <v>0</v>
      </c>
      <c r="K28" s="927">
        <f t="shared" si="6"/>
        <v>0</v>
      </c>
      <c r="L28" s="440"/>
    </row>
    <row r="29" spans="1:12" ht="25.5">
      <c r="A29" s="49" t="s">
        <v>2638</v>
      </c>
      <c r="B29" s="50" t="s">
        <v>2639</v>
      </c>
      <c r="C29" s="270"/>
      <c r="D29" s="270"/>
      <c r="E29" s="926" t="e">
        <f t="shared" si="2"/>
        <v>#DIV/0!</v>
      </c>
      <c r="F29" s="272">
        <v>129</v>
      </c>
      <c r="G29" s="272">
        <v>65</v>
      </c>
      <c r="H29" s="926">
        <f t="shared" si="3"/>
        <v>50.387596899224803</v>
      </c>
      <c r="I29" s="1170">
        <f t="shared" si="4"/>
        <v>129</v>
      </c>
      <c r="J29" s="1170">
        <f t="shared" si="5"/>
        <v>65</v>
      </c>
      <c r="K29" s="927">
        <f t="shared" si="6"/>
        <v>50.387596899224803</v>
      </c>
      <c r="L29" s="440"/>
    </row>
    <row r="30" spans="1:12">
      <c r="A30" s="49" t="s">
        <v>1300</v>
      </c>
      <c r="B30" s="50" t="s">
        <v>1301</v>
      </c>
      <c r="C30" s="270"/>
      <c r="D30" s="270"/>
      <c r="E30" s="926" t="e">
        <f t="shared" si="2"/>
        <v>#DIV/0!</v>
      </c>
      <c r="F30" s="272">
        <v>3</v>
      </c>
      <c r="G30" s="272">
        <v>2</v>
      </c>
      <c r="H30" s="926">
        <f t="shared" si="3"/>
        <v>66.666666666666657</v>
      </c>
      <c r="I30" s="1170">
        <f t="shared" si="4"/>
        <v>3</v>
      </c>
      <c r="J30" s="1170">
        <f t="shared" si="5"/>
        <v>2</v>
      </c>
      <c r="K30" s="927">
        <f t="shared" si="6"/>
        <v>66.666666666666657</v>
      </c>
      <c r="L30" s="440"/>
    </row>
    <row r="31" spans="1:12">
      <c r="A31" s="49" t="s">
        <v>1302</v>
      </c>
      <c r="B31" s="50" t="s">
        <v>1303</v>
      </c>
      <c r="C31" s="270"/>
      <c r="D31" s="270"/>
      <c r="E31" s="926" t="e">
        <f t="shared" si="2"/>
        <v>#DIV/0!</v>
      </c>
      <c r="F31" s="272">
        <v>12</v>
      </c>
      <c r="G31" s="272">
        <v>7</v>
      </c>
      <c r="H31" s="926">
        <f t="shared" si="3"/>
        <v>58.333333333333336</v>
      </c>
      <c r="I31" s="1170">
        <f t="shared" si="4"/>
        <v>12</v>
      </c>
      <c r="J31" s="1170">
        <f t="shared" si="5"/>
        <v>7</v>
      </c>
      <c r="K31" s="927">
        <f t="shared" si="6"/>
        <v>58.333333333333336</v>
      </c>
      <c r="L31" s="440"/>
    </row>
    <row r="32" spans="1:12">
      <c r="A32" s="49" t="s">
        <v>1304</v>
      </c>
      <c r="B32" s="50" t="s">
        <v>1305</v>
      </c>
      <c r="C32" s="270"/>
      <c r="D32" s="270"/>
      <c r="E32" s="926" t="e">
        <f t="shared" si="2"/>
        <v>#DIV/0!</v>
      </c>
      <c r="F32" s="272"/>
      <c r="G32" s="272"/>
      <c r="H32" s="926" t="e">
        <f t="shared" si="3"/>
        <v>#DIV/0!</v>
      </c>
      <c r="I32" s="1170">
        <f t="shared" si="4"/>
        <v>0</v>
      </c>
      <c r="J32" s="1170">
        <f t="shared" si="5"/>
        <v>0</v>
      </c>
      <c r="K32" s="927" t="e">
        <f t="shared" si="6"/>
        <v>#DIV/0!</v>
      </c>
      <c r="L32" s="440"/>
    </row>
    <row r="33" spans="1:12">
      <c r="A33" s="49" t="s">
        <v>1306</v>
      </c>
      <c r="B33" s="50" t="s">
        <v>1307</v>
      </c>
      <c r="C33" s="270"/>
      <c r="D33" s="270"/>
      <c r="E33" s="926" t="e">
        <f t="shared" si="2"/>
        <v>#DIV/0!</v>
      </c>
      <c r="F33" s="272">
        <v>8</v>
      </c>
      <c r="G33" s="272">
        <v>2</v>
      </c>
      <c r="H33" s="926">
        <f t="shared" si="3"/>
        <v>25</v>
      </c>
      <c r="I33" s="1170">
        <f t="shared" si="4"/>
        <v>8</v>
      </c>
      <c r="J33" s="1170">
        <f t="shared" si="5"/>
        <v>2</v>
      </c>
      <c r="K33" s="927">
        <f t="shared" si="6"/>
        <v>25</v>
      </c>
      <c r="L33" s="440"/>
    </row>
    <row r="34" spans="1:12">
      <c r="A34" s="49" t="s">
        <v>1308</v>
      </c>
      <c r="B34" s="50" t="s">
        <v>1309</v>
      </c>
      <c r="C34" s="270"/>
      <c r="D34" s="270"/>
      <c r="E34" s="926" t="e">
        <f t="shared" si="2"/>
        <v>#DIV/0!</v>
      </c>
      <c r="F34" s="272">
        <v>19</v>
      </c>
      <c r="G34" s="272">
        <v>17</v>
      </c>
      <c r="H34" s="926">
        <f t="shared" si="3"/>
        <v>89.473684210526315</v>
      </c>
      <c r="I34" s="1170">
        <f t="shared" si="4"/>
        <v>19</v>
      </c>
      <c r="J34" s="1170">
        <f t="shared" si="5"/>
        <v>17</v>
      </c>
      <c r="K34" s="927">
        <f t="shared" si="6"/>
        <v>89.473684210526315</v>
      </c>
      <c r="L34" s="440"/>
    </row>
    <row r="35" spans="1:12">
      <c r="A35" s="49" t="s">
        <v>1310</v>
      </c>
      <c r="B35" s="50" t="s">
        <v>1311</v>
      </c>
      <c r="C35" s="270"/>
      <c r="D35" s="270"/>
      <c r="E35" s="926" t="e">
        <f t="shared" si="2"/>
        <v>#DIV/0!</v>
      </c>
      <c r="F35" s="272">
        <v>42</v>
      </c>
      <c r="G35" s="272">
        <v>26</v>
      </c>
      <c r="H35" s="926">
        <f t="shared" si="3"/>
        <v>61.904761904761905</v>
      </c>
      <c r="I35" s="1170">
        <f t="shared" si="4"/>
        <v>42</v>
      </c>
      <c r="J35" s="1170">
        <f t="shared" si="5"/>
        <v>26</v>
      </c>
      <c r="K35" s="927">
        <f t="shared" si="6"/>
        <v>61.904761904761905</v>
      </c>
      <c r="L35" s="440"/>
    </row>
    <row r="36" spans="1:12" ht="19.5" customHeight="1">
      <c r="A36" s="49" t="s">
        <v>1312</v>
      </c>
      <c r="B36" s="50" t="s">
        <v>1313</v>
      </c>
      <c r="C36" s="270"/>
      <c r="D36" s="270"/>
      <c r="E36" s="926" t="e">
        <f t="shared" si="2"/>
        <v>#DIV/0!</v>
      </c>
      <c r="F36" s="272">
        <v>6</v>
      </c>
      <c r="G36" s="272">
        <v>2</v>
      </c>
      <c r="H36" s="926">
        <f t="shared" si="3"/>
        <v>33.333333333333329</v>
      </c>
      <c r="I36" s="1170">
        <f t="shared" si="4"/>
        <v>6</v>
      </c>
      <c r="J36" s="1170">
        <f t="shared" si="5"/>
        <v>2</v>
      </c>
      <c r="K36" s="927">
        <f t="shared" si="6"/>
        <v>33.333333333333329</v>
      </c>
      <c r="L36" s="440"/>
    </row>
    <row r="37" spans="1:12" ht="19.5" customHeight="1">
      <c r="A37" s="49" t="s">
        <v>1314</v>
      </c>
      <c r="B37" s="50" t="s">
        <v>1315</v>
      </c>
      <c r="C37" s="270"/>
      <c r="D37" s="270"/>
      <c r="E37" s="926" t="e">
        <f t="shared" si="2"/>
        <v>#DIV/0!</v>
      </c>
      <c r="F37" s="272">
        <v>1</v>
      </c>
      <c r="G37" s="272"/>
      <c r="H37" s="926">
        <f t="shared" si="3"/>
        <v>0</v>
      </c>
      <c r="I37" s="1170">
        <f t="shared" si="4"/>
        <v>1</v>
      </c>
      <c r="J37" s="1170">
        <f t="shared" si="5"/>
        <v>0</v>
      </c>
      <c r="K37" s="927">
        <f t="shared" si="6"/>
        <v>0</v>
      </c>
      <c r="L37" s="440"/>
    </row>
    <row r="38" spans="1:12" ht="19.5" customHeight="1">
      <c r="A38" s="49" t="s">
        <v>1316</v>
      </c>
      <c r="B38" s="50" t="s">
        <v>1317</v>
      </c>
      <c r="C38" s="270"/>
      <c r="D38" s="270"/>
      <c r="E38" s="926" t="e">
        <f t="shared" si="2"/>
        <v>#DIV/0!</v>
      </c>
      <c r="F38" s="272">
        <v>2</v>
      </c>
      <c r="G38" s="272">
        <v>1</v>
      </c>
      <c r="H38" s="926">
        <f t="shared" si="3"/>
        <v>50</v>
      </c>
      <c r="I38" s="1170">
        <f t="shared" si="4"/>
        <v>2</v>
      </c>
      <c r="J38" s="1170">
        <f t="shared" si="5"/>
        <v>1</v>
      </c>
      <c r="K38" s="927">
        <f t="shared" si="6"/>
        <v>50</v>
      </c>
      <c r="L38" s="440"/>
    </row>
    <row r="39" spans="1:12" ht="26.25" customHeight="1">
      <c r="A39" s="49" t="s">
        <v>1318</v>
      </c>
      <c r="B39" s="50" t="s">
        <v>1319</v>
      </c>
      <c r="C39" s="270"/>
      <c r="D39" s="270"/>
      <c r="E39" s="926" t="e">
        <f t="shared" si="2"/>
        <v>#DIV/0!</v>
      </c>
      <c r="F39" s="272">
        <v>2</v>
      </c>
      <c r="G39" s="272"/>
      <c r="H39" s="926">
        <f t="shared" si="3"/>
        <v>0</v>
      </c>
      <c r="I39" s="1170">
        <f t="shared" si="4"/>
        <v>2</v>
      </c>
      <c r="J39" s="1170">
        <f t="shared" si="5"/>
        <v>0</v>
      </c>
      <c r="K39" s="927">
        <f t="shared" si="6"/>
        <v>0</v>
      </c>
      <c r="L39" s="440"/>
    </row>
    <row r="40" spans="1:12" ht="19.5" customHeight="1">
      <c r="A40" s="49" t="s">
        <v>1320</v>
      </c>
      <c r="B40" s="50" t="s">
        <v>1321</v>
      </c>
      <c r="C40" s="270"/>
      <c r="D40" s="270"/>
      <c r="E40" s="926" t="e">
        <f t="shared" si="2"/>
        <v>#DIV/0!</v>
      </c>
      <c r="F40" s="272">
        <v>1</v>
      </c>
      <c r="G40" s="272"/>
      <c r="H40" s="926">
        <f t="shared" si="3"/>
        <v>0</v>
      </c>
      <c r="I40" s="1170">
        <f t="shared" si="4"/>
        <v>1</v>
      </c>
      <c r="J40" s="1170">
        <f t="shared" si="5"/>
        <v>0</v>
      </c>
      <c r="K40" s="927">
        <f t="shared" si="6"/>
        <v>0</v>
      </c>
      <c r="L40" s="440"/>
    </row>
    <row r="41" spans="1:12" ht="24" customHeight="1">
      <c r="A41" s="49" t="s">
        <v>1322</v>
      </c>
      <c r="B41" s="50" t="s">
        <v>1323</v>
      </c>
      <c r="C41" s="270"/>
      <c r="D41" s="270"/>
      <c r="E41" s="926" t="e">
        <f t="shared" si="2"/>
        <v>#DIV/0!</v>
      </c>
      <c r="F41" s="272">
        <v>1</v>
      </c>
      <c r="G41" s="272"/>
      <c r="H41" s="926">
        <f t="shared" si="3"/>
        <v>0</v>
      </c>
      <c r="I41" s="1170">
        <f t="shared" si="4"/>
        <v>1</v>
      </c>
      <c r="J41" s="1170">
        <f t="shared" si="5"/>
        <v>0</v>
      </c>
      <c r="K41" s="927">
        <f t="shared" si="6"/>
        <v>0</v>
      </c>
      <c r="L41" s="440"/>
    </row>
    <row r="42" spans="1:12" ht="19.5" customHeight="1">
      <c r="A42" s="49" t="s">
        <v>1324</v>
      </c>
      <c r="B42" s="50" t="s">
        <v>1325</v>
      </c>
      <c r="C42" s="270"/>
      <c r="D42" s="270"/>
      <c r="E42" s="926" t="e">
        <f t="shared" si="2"/>
        <v>#DIV/0!</v>
      </c>
      <c r="F42" s="272">
        <v>9</v>
      </c>
      <c r="G42" s="272">
        <v>3</v>
      </c>
      <c r="H42" s="926">
        <f t="shared" si="3"/>
        <v>33.333333333333329</v>
      </c>
      <c r="I42" s="1170">
        <f t="shared" si="4"/>
        <v>9</v>
      </c>
      <c r="J42" s="1170">
        <f t="shared" si="5"/>
        <v>3</v>
      </c>
      <c r="K42" s="927">
        <f t="shared" si="6"/>
        <v>33.333333333333329</v>
      </c>
      <c r="L42" s="440"/>
    </row>
    <row r="43" spans="1:12" ht="19.5" customHeight="1">
      <c r="A43" s="49" t="s">
        <v>1326</v>
      </c>
      <c r="B43" s="50" t="s">
        <v>1327</v>
      </c>
      <c r="C43" s="270"/>
      <c r="D43" s="270"/>
      <c r="E43" s="926" t="e">
        <f t="shared" si="2"/>
        <v>#DIV/0!</v>
      </c>
      <c r="F43" s="272">
        <v>48</v>
      </c>
      <c r="G43" s="272">
        <v>20</v>
      </c>
      <c r="H43" s="926">
        <f t="shared" si="3"/>
        <v>41.666666666666671</v>
      </c>
      <c r="I43" s="1170">
        <f t="shared" si="4"/>
        <v>48</v>
      </c>
      <c r="J43" s="1170">
        <f t="shared" si="5"/>
        <v>20</v>
      </c>
      <c r="K43" s="927">
        <f t="shared" si="6"/>
        <v>41.666666666666671</v>
      </c>
      <c r="L43" s="440"/>
    </row>
    <row r="44" spans="1:12" ht="19.5" customHeight="1">
      <c r="A44" s="49" t="s">
        <v>1328</v>
      </c>
      <c r="B44" s="50" t="s">
        <v>794</v>
      </c>
      <c r="C44" s="270"/>
      <c r="D44" s="270"/>
      <c r="E44" s="926" t="e">
        <f t="shared" si="2"/>
        <v>#DIV/0!</v>
      </c>
      <c r="F44" s="272">
        <v>2</v>
      </c>
      <c r="G44" s="272">
        <v>2</v>
      </c>
      <c r="H44" s="926">
        <f t="shared" si="3"/>
        <v>100</v>
      </c>
      <c r="I44" s="1170">
        <f t="shared" si="4"/>
        <v>2</v>
      </c>
      <c r="J44" s="1170">
        <f t="shared" si="5"/>
        <v>2</v>
      </c>
      <c r="K44" s="927">
        <f t="shared" si="6"/>
        <v>100</v>
      </c>
      <c r="L44" s="440"/>
    </row>
    <row r="45" spans="1:12" ht="19.5" customHeight="1">
      <c r="A45" s="49" t="s">
        <v>1329</v>
      </c>
      <c r="B45" s="50" t="s">
        <v>1330</v>
      </c>
      <c r="C45" s="270"/>
      <c r="D45" s="270"/>
      <c r="E45" s="926" t="e">
        <f t="shared" si="2"/>
        <v>#DIV/0!</v>
      </c>
      <c r="F45" s="272">
        <v>120</v>
      </c>
      <c r="G45" s="272">
        <v>67</v>
      </c>
      <c r="H45" s="926">
        <f t="shared" si="3"/>
        <v>55.833333333333336</v>
      </c>
      <c r="I45" s="1170">
        <f t="shared" si="4"/>
        <v>120</v>
      </c>
      <c r="J45" s="1170">
        <f t="shared" si="5"/>
        <v>67</v>
      </c>
      <c r="K45" s="927">
        <f t="shared" si="6"/>
        <v>55.833333333333336</v>
      </c>
      <c r="L45" s="440"/>
    </row>
    <row r="46" spans="1:12" ht="19.5" customHeight="1">
      <c r="A46" s="49" t="s">
        <v>1331</v>
      </c>
      <c r="B46" s="50" t="s">
        <v>1332</v>
      </c>
      <c r="C46" s="270"/>
      <c r="D46" s="270"/>
      <c r="E46" s="926" t="e">
        <f t="shared" si="2"/>
        <v>#DIV/0!</v>
      </c>
      <c r="F46" s="272">
        <v>5</v>
      </c>
      <c r="G46" s="272">
        <v>4</v>
      </c>
      <c r="H46" s="926">
        <f t="shared" si="3"/>
        <v>80</v>
      </c>
      <c r="I46" s="1170">
        <f t="shared" si="4"/>
        <v>5</v>
      </c>
      <c r="J46" s="1170">
        <f t="shared" si="5"/>
        <v>4</v>
      </c>
      <c r="K46" s="927">
        <f t="shared" si="6"/>
        <v>80</v>
      </c>
      <c r="L46" s="440"/>
    </row>
    <row r="47" spans="1:12" ht="29.25" customHeight="1">
      <c r="A47" s="49" t="s">
        <v>1333</v>
      </c>
      <c r="B47" s="50" t="s">
        <v>1334</v>
      </c>
      <c r="C47" s="270"/>
      <c r="D47" s="270"/>
      <c r="E47" s="926" t="e">
        <f t="shared" si="2"/>
        <v>#DIV/0!</v>
      </c>
      <c r="F47" s="272">
        <v>9</v>
      </c>
      <c r="G47" s="272">
        <v>5</v>
      </c>
      <c r="H47" s="926">
        <f t="shared" si="3"/>
        <v>55.555555555555557</v>
      </c>
      <c r="I47" s="1170">
        <f t="shared" si="4"/>
        <v>9</v>
      </c>
      <c r="J47" s="1170">
        <f t="shared" si="5"/>
        <v>5</v>
      </c>
      <c r="K47" s="927">
        <f t="shared" si="6"/>
        <v>55.555555555555557</v>
      </c>
      <c r="L47" s="440"/>
    </row>
    <row r="48" spans="1:12" ht="19.5" customHeight="1">
      <c r="A48" s="49" t="s">
        <v>1335</v>
      </c>
      <c r="B48" s="50" t="s">
        <v>1336</v>
      </c>
      <c r="C48" s="270"/>
      <c r="D48" s="270"/>
      <c r="E48" s="926" t="e">
        <f t="shared" si="2"/>
        <v>#DIV/0!</v>
      </c>
      <c r="F48" s="272">
        <v>14</v>
      </c>
      <c r="G48" s="272">
        <v>7</v>
      </c>
      <c r="H48" s="926">
        <f t="shared" si="3"/>
        <v>50</v>
      </c>
      <c r="I48" s="1170">
        <f t="shared" si="4"/>
        <v>14</v>
      </c>
      <c r="J48" s="1170">
        <f t="shared" si="5"/>
        <v>7</v>
      </c>
      <c r="K48" s="927">
        <f t="shared" si="6"/>
        <v>50</v>
      </c>
      <c r="L48" s="440"/>
    </row>
    <row r="49" spans="1:12" ht="19.5" customHeight="1">
      <c r="A49" s="49" t="s">
        <v>1337</v>
      </c>
      <c r="B49" s="50" t="s">
        <v>1338</v>
      </c>
      <c r="C49" s="270"/>
      <c r="D49" s="270"/>
      <c r="E49" s="926" t="e">
        <f t="shared" si="2"/>
        <v>#DIV/0!</v>
      </c>
      <c r="F49" s="272"/>
      <c r="G49" s="272"/>
      <c r="H49" s="926" t="e">
        <f t="shared" si="3"/>
        <v>#DIV/0!</v>
      </c>
      <c r="I49" s="1170">
        <f t="shared" si="4"/>
        <v>0</v>
      </c>
      <c r="J49" s="1170">
        <f t="shared" si="5"/>
        <v>0</v>
      </c>
      <c r="K49" s="927" t="e">
        <f t="shared" si="6"/>
        <v>#DIV/0!</v>
      </c>
      <c r="L49" s="440"/>
    </row>
    <row r="50" spans="1:12" ht="19.5" customHeight="1">
      <c r="A50" s="49" t="s">
        <v>1339</v>
      </c>
      <c r="B50" s="50" t="s">
        <v>1340</v>
      </c>
      <c r="C50" s="270"/>
      <c r="D50" s="270"/>
      <c r="E50" s="926" t="e">
        <f t="shared" si="2"/>
        <v>#DIV/0!</v>
      </c>
      <c r="F50" s="272">
        <v>1</v>
      </c>
      <c r="G50" s="272">
        <v>2</v>
      </c>
      <c r="H50" s="926">
        <f t="shared" si="3"/>
        <v>200</v>
      </c>
      <c r="I50" s="1170">
        <f t="shared" si="4"/>
        <v>1</v>
      </c>
      <c r="J50" s="1170">
        <f t="shared" si="5"/>
        <v>2</v>
      </c>
      <c r="K50" s="927">
        <f t="shared" si="6"/>
        <v>200</v>
      </c>
      <c r="L50" s="440"/>
    </row>
    <row r="51" spans="1:12">
      <c r="A51" s="49" t="s">
        <v>1341</v>
      </c>
      <c r="B51" s="50" t="s">
        <v>1342</v>
      </c>
      <c r="C51" s="270"/>
      <c r="D51" s="270"/>
      <c r="E51" s="926" t="e">
        <f t="shared" si="2"/>
        <v>#DIV/0!</v>
      </c>
      <c r="F51" s="272"/>
      <c r="G51" s="272">
        <v>1</v>
      </c>
      <c r="H51" s="926" t="e">
        <f t="shared" si="3"/>
        <v>#DIV/0!</v>
      </c>
      <c r="I51" s="1170">
        <f t="shared" si="4"/>
        <v>0</v>
      </c>
      <c r="J51" s="1170">
        <f t="shared" si="5"/>
        <v>1</v>
      </c>
      <c r="K51" s="927" t="e">
        <f t="shared" si="6"/>
        <v>#DIV/0!</v>
      </c>
      <c r="L51" s="440"/>
    </row>
    <row r="52" spans="1:12">
      <c r="A52" s="49" t="s">
        <v>1344</v>
      </c>
      <c r="B52" s="50" t="s">
        <v>1345</v>
      </c>
      <c r="C52" s="270"/>
      <c r="D52" s="270"/>
      <c r="E52" s="926" t="e">
        <f t="shared" si="2"/>
        <v>#DIV/0!</v>
      </c>
      <c r="F52" s="272"/>
      <c r="G52" s="272"/>
      <c r="H52" s="926" t="e">
        <f t="shared" si="3"/>
        <v>#DIV/0!</v>
      </c>
      <c r="I52" s="1170">
        <f t="shared" si="4"/>
        <v>0</v>
      </c>
      <c r="J52" s="1170">
        <f t="shared" si="5"/>
        <v>0</v>
      </c>
      <c r="K52" s="927" t="e">
        <f t="shared" si="6"/>
        <v>#DIV/0!</v>
      </c>
      <c r="L52" s="440"/>
    </row>
    <row r="53" spans="1:12">
      <c r="A53" s="49" t="s">
        <v>1346</v>
      </c>
      <c r="B53" s="50" t="s">
        <v>1347</v>
      </c>
      <c r="C53" s="270"/>
      <c r="D53" s="270"/>
      <c r="E53" s="926" t="e">
        <f t="shared" si="2"/>
        <v>#DIV/0!</v>
      </c>
      <c r="F53" s="272">
        <v>6</v>
      </c>
      <c r="G53" s="272">
        <v>7</v>
      </c>
      <c r="H53" s="926">
        <f t="shared" si="3"/>
        <v>116.66666666666667</v>
      </c>
      <c r="I53" s="1170">
        <f t="shared" si="4"/>
        <v>6</v>
      </c>
      <c r="J53" s="1170">
        <f t="shared" si="5"/>
        <v>7</v>
      </c>
      <c r="K53" s="927">
        <f t="shared" si="6"/>
        <v>116.66666666666667</v>
      </c>
      <c r="L53" s="440"/>
    </row>
    <row r="54" spans="1:12" ht="25.5">
      <c r="A54" s="49" t="s">
        <v>1348</v>
      </c>
      <c r="B54" s="50" t="s">
        <v>1349</v>
      </c>
      <c r="C54" s="270">
        <v>5</v>
      </c>
      <c r="D54" s="270">
        <v>2</v>
      </c>
      <c r="E54" s="926">
        <f t="shared" si="2"/>
        <v>40</v>
      </c>
      <c r="F54" s="272">
        <v>49</v>
      </c>
      <c r="G54" s="272">
        <v>36</v>
      </c>
      <c r="H54" s="926">
        <f t="shared" si="3"/>
        <v>73.469387755102048</v>
      </c>
      <c r="I54" s="1170">
        <f t="shared" si="4"/>
        <v>54</v>
      </c>
      <c r="J54" s="1170">
        <f t="shared" si="5"/>
        <v>38</v>
      </c>
      <c r="K54" s="927">
        <f t="shared" si="6"/>
        <v>70.370370370370367</v>
      </c>
      <c r="L54" s="440"/>
    </row>
    <row r="55" spans="1:12" ht="25.5">
      <c r="A55" s="49" t="s">
        <v>1351</v>
      </c>
      <c r="B55" s="50" t="s">
        <v>1352</v>
      </c>
      <c r="C55" s="270">
        <v>2</v>
      </c>
      <c r="D55" s="270"/>
      <c r="E55" s="926">
        <f t="shared" si="2"/>
        <v>0</v>
      </c>
      <c r="F55" s="272">
        <v>14</v>
      </c>
      <c r="G55" s="272">
        <v>9</v>
      </c>
      <c r="H55" s="926">
        <f t="shared" si="3"/>
        <v>64.285714285714292</v>
      </c>
      <c r="I55" s="1170">
        <f t="shared" si="4"/>
        <v>16</v>
      </c>
      <c r="J55" s="1170">
        <f t="shared" si="5"/>
        <v>9</v>
      </c>
      <c r="K55" s="927">
        <f t="shared" si="6"/>
        <v>56.25</v>
      </c>
      <c r="L55" s="440"/>
    </row>
    <row r="56" spans="1:12" ht="25.5">
      <c r="A56" s="49" t="s">
        <v>1353</v>
      </c>
      <c r="B56" s="50" t="s">
        <v>1354</v>
      </c>
      <c r="C56" s="270"/>
      <c r="D56" s="270">
        <v>1</v>
      </c>
      <c r="E56" s="926" t="e">
        <f t="shared" si="2"/>
        <v>#DIV/0!</v>
      </c>
      <c r="F56" s="272">
        <v>2</v>
      </c>
      <c r="G56" s="272">
        <v>6</v>
      </c>
      <c r="H56" s="926">
        <f t="shared" si="3"/>
        <v>300</v>
      </c>
      <c r="I56" s="1170">
        <f t="shared" si="4"/>
        <v>2</v>
      </c>
      <c r="J56" s="1170">
        <f t="shared" si="5"/>
        <v>7</v>
      </c>
      <c r="K56" s="927">
        <f t="shared" si="6"/>
        <v>350</v>
      </c>
      <c r="L56" s="440"/>
    </row>
    <row r="57" spans="1:12" ht="33.75" customHeight="1">
      <c r="A57" s="49" t="s">
        <v>1356</v>
      </c>
      <c r="B57" s="50" t="s">
        <v>1357</v>
      </c>
      <c r="C57" s="270"/>
      <c r="D57" s="270"/>
      <c r="E57" s="926" t="e">
        <f t="shared" si="2"/>
        <v>#DIV/0!</v>
      </c>
      <c r="F57" s="272">
        <v>2</v>
      </c>
      <c r="G57" s="272">
        <v>3</v>
      </c>
      <c r="H57" s="926">
        <f t="shared" si="3"/>
        <v>150</v>
      </c>
      <c r="I57" s="1170">
        <f t="shared" si="4"/>
        <v>2</v>
      </c>
      <c r="J57" s="1170">
        <f t="shared" si="5"/>
        <v>3</v>
      </c>
      <c r="K57" s="927">
        <f t="shared" si="6"/>
        <v>150</v>
      </c>
      <c r="L57" s="440"/>
    </row>
    <row r="58" spans="1:12" ht="25.5">
      <c r="A58" s="49" t="s">
        <v>1358</v>
      </c>
      <c r="B58" s="50" t="s">
        <v>1359</v>
      </c>
      <c r="C58" s="270"/>
      <c r="D58" s="270"/>
      <c r="E58" s="926" t="e">
        <f t="shared" si="2"/>
        <v>#DIV/0!</v>
      </c>
      <c r="F58" s="272"/>
      <c r="G58" s="272">
        <v>1</v>
      </c>
      <c r="H58" s="926" t="e">
        <f t="shared" si="3"/>
        <v>#DIV/0!</v>
      </c>
      <c r="I58" s="1170">
        <f t="shared" si="4"/>
        <v>0</v>
      </c>
      <c r="J58" s="1170">
        <f t="shared" si="5"/>
        <v>1</v>
      </c>
      <c r="K58" s="927" t="e">
        <f t="shared" si="6"/>
        <v>#DIV/0!</v>
      </c>
      <c r="L58" s="440"/>
    </row>
    <row r="59" spans="1:12">
      <c r="A59" s="49" t="s">
        <v>1360</v>
      </c>
      <c r="B59" s="50" t="s">
        <v>1361</v>
      </c>
      <c r="C59" s="270">
        <v>1</v>
      </c>
      <c r="D59" s="270"/>
      <c r="E59" s="926">
        <f t="shared" si="2"/>
        <v>0</v>
      </c>
      <c r="F59" s="272">
        <v>3</v>
      </c>
      <c r="G59" s="272">
        <v>2</v>
      </c>
      <c r="H59" s="926">
        <f t="shared" si="3"/>
        <v>66.666666666666657</v>
      </c>
      <c r="I59" s="1170">
        <f t="shared" si="4"/>
        <v>4</v>
      </c>
      <c r="J59" s="1170">
        <f t="shared" si="5"/>
        <v>2</v>
      </c>
      <c r="K59" s="927">
        <f t="shared" si="6"/>
        <v>50</v>
      </c>
      <c r="L59" s="440"/>
    </row>
    <row r="60" spans="1:12">
      <c r="A60" s="49" t="s">
        <v>1362</v>
      </c>
      <c r="B60" s="50" t="s">
        <v>1363</v>
      </c>
      <c r="C60" s="270"/>
      <c r="D60" s="270"/>
      <c r="E60" s="926" t="e">
        <f t="shared" si="2"/>
        <v>#DIV/0!</v>
      </c>
      <c r="F60" s="272">
        <v>1</v>
      </c>
      <c r="G60" s="272">
        <v>1</v>
      </c>
      <c r="H60" s="926">
        <f t="shared" si="3"/>
        <v>100</v>
      </c>
      <c r="I60" s="1170">
        <f t="shared" si="4"/>
        <v>1</v>
      </c>
      <c r="J60" s="1170">
        <f t="shared" si="5"/>
        <v>1</v>
      </c>
      <c r="K60" s="927">
        <f t="shared" si="6"/>
        <v>100</v>
      </c>
      <c r="L60" s="440"/>
    </row>
    <row r="61" spans="1:12" ht="25.5">
      <c r="A61" s="49" t="s">
        <v>1364</v>
      </c>
      <c r="B61" s="50" t="s">
        <v>1365</v>
      </c>
      <c r="C61" s="270"/>
      <c r="D61" s="270"/>
      <c r="E61" s="926" t="e">
        <f t="shared" si="2"/>
        <v>#DIV/0!</v>
      </c>
      <c r="F61" s="272">
        <v>2</v>
      </c>
      <c r="G61" s="272">
        <v>1</v>
      </c>
      <c r="H61" s="926">
        <f t="shared" si="3"/>
        <v>50</v>
      </c>
      <c r="I61" s="1170">
        <f t="shared" si="4"/>
        <v>2</v>
      </c>
      <c r="J61" s="1170">
        <f t="shared" si="5"/>
        <v>1</v>
      </c>
      <c r="K61" s="927">
        <f t="shared" si="6"/>
        <v>50</v>
      </c>
      <c r="L61" s="440"/>
    </row>
    <row r="62" spans="1:12">
      <c r="A62" s="49" t="s">
        <v>1366</v>
      </c>
      <c r="B62" s="50" t="s">
        <v>1367</v>
      </c>
      <c r="C62" s="270"/>
      <c r="D62" s="270"/>
      <c r="E62" s="926" t="e">
        <f t="shared" si="2"/>
        <v>#DIV/0!</v>
      </c>
      <c r="F62" s="272">
        <v>6</v>
      </c>
      <c r="G62" s="272">
        <v>5</v>
      </c>
      <c r="H62" s="926">
        <f t="shared" si="3"/>
        <v>83.333333333333343</v>
      </c>
      <c r="I62" s="1170">
        <f t="shared" si="4"/>
        <v>6</v>
      </c>
      <c r="J62" s="1170">
        <f t="shared" si="5"/>
        <v>5</v>
      </c>
      <c r="K62" s="927">
        <f t="shared" si="6"/>
        <v>83.333333333333343</v>
      </c>
      <c r="L62" s="440"/>
    </row>
    <row r="63" spans="1:12" ht="38.25">
      <c r="A63" s="49" t="s">
        <v>1368</v>
      </c>
      <c r="B63" s="50" t="s">
        <v>1369</v>
      </c>
      <c r="C63" s="270"/>
      <c r="D63" s="270"/>
      <c r="E63" s="926" t="e">
        <f t="shared" si="2"/>
        <v>#DIV/0!</v>
      </c>
      <c r="F63" s="272">
        <v>7</v>
      </c>
      <c r="G63" s="272">
        <v>3</v>
      </c>
      <c r="H63" s="926">
        <f t="shared" si="3"/>
        <v>42.857142857142854</v>
      </c>
      <c r="I63" s="1170">
        <f t="shared" si="4"/>
        <v>7</v>
      </c>
      <c r="J63" s="1170">
        <f t="shared" si="5"/>
        <v>3</v>
      </c>
      <c r="K63" s="927">
        <f t="shared" si="6"/>
        <v>42.857142857142854</v>
      </c>
      <c r="L63" s="440"/>
    </row>
    <row r="64" spans="1:12">
      <c r="A64" s="49" t="s">
        <v>1370</v>
      </c>
      <c r="B64" s="50" t="s">
        <v>1371</v>
      </c>
      <c r="C64" s="270"/>
      <c r="D64" s="270"/>
      <c r="E64" s="926" t="e">
        <f t="shared" si="2"/>
        <v>#DIV/0!</v>
      </c>
      <c r="F64" s="272">
        <v>4</v>
      </c>
      <c r="G64" s="272">
        <v>4</v>
      </c>
      <c r="H64" s="926">
        <f t="shared" si="3"/>
        <v>100</v>
      </c>
      <c r="I64" s="1170">
        <f t="shared" si="4"/>
        <v>4</v>
      </c>
      <c r="J64" s="1170">
        <f t="shared" si="5"/>
        <v>4</v>
      </c>
      <c r="K64" s="927">
        <f t="shared" si="6"/>
        <v>100</v>
      </c>
      <c r="L64" s="440"/>
    </row>
    <row r="65" spans="1:12">
      <c r="A65" s="49" t="s">
        <v>1372</v>
      </c>
      <c r="B65" s="50" t="s">
        <v>1373</v>
      </c>
      <c r="C65" s="270"/>
      <c r="D65" s="270"/>
      <c r="E65" s="926" t="e">
        <f t="shared" si="2"/>
        <v>#DIV/0!</v>
      </c>
      <c r="F65" s="272"/>
      <c r="G65" s="272"/>
      <c r="H65" s="926" t="e">
        <f t="shared" si="3"/>
        <v>#DIV/0!</v>
      </c>
      <c r="I65" s="1170">
        <f t="shared" si="4"/>
        <v>0</v>
      </c>
      <c r="J65" s="1170">
        <f t="shared" si="5"/>
        <v>0</v>
      </c>
      <c r="K65" s="927" t="e">
        <f t="shared" si="6"/>
        <v>#DIV/0!</v>
      </c>
      <c r="L65" s="440"/>
    </row>
    <row r="66" spans="1:12">
      <c r="A66" s="49" t="s">
        <v>1374</v>
      </c>
      <c r="B66" s="50" t="s">
        <v>1375</v>
      </c>
      <c r="C66" s="270"/>
      <c r="D66" s="270"/>
      <c r="E66" s="926" t="e">
        <f t="shared" si="2"/>
        <v>#DIV/0!</v>
      </c>
      <c r="F66" s="272"/>
      <c r="G66" s="272"/>
      <c r="H66" s="926" t="e">
        <f t="shared" si="3"/>
        <v>#DIV/0!</v>
      </c>
      <c r="I66" s="1170">
        <f t="shared" si="4"/>
        <v>0</v>
      </c>
      <c r="J66" s="1170">
        <f t="shared" si="5"/>
        <v>0</v>
      </c>
      <c r="K66" s="927" t="e">
        <f t="shared" si="6"/>
        <v>#DIV/0!</v>
      </c>
      <c r="L66" s="440"/>
    </row>
    <row r="67" spans="1:12">
      <c r="A67" s="49" t="s">
        <v>1378</v>
      </c>
      <c r="B67" s="50" t="s">
        <v>1379</v>
      </c>
      <c r="C67" s="270">
        <v>1</v>
      </c>
      <c r="D67" s="270">
        <v>4</v>
      </c>
      <c r="E67" s="926">
        <f t="shared" si="2"/>
        <v>400</v>
      </c>
      <c r="F67" s="272">
        <v>5</v>
      </c>
      <c r="G67" s="272">
        <v>3</v>
      </c>
      <c r="H67" s="926">
        <f t="shared" si="3"/>
        <v>60</v>
      </c>
      <c r="I67" s="1170">
        <f t="shared" si="4"/>
        <v>6</v>
      </c>
      <c r="J67" s="1170">
        <f t="shared" si="5"/>
        <v>7</v>
      </c>
      <c r="K67" s="927">
        <f t="shared" si="6"/>
        <v>116.66666666666667</v>
      </c>
      <c r="L67" s="440"/>
    </row>
    <row r="68" spans="1:12">
      <c r="A68" s="49" t="s">
        <v>1380</v>
      </c>
      <c r="B68" s="50" t="s">
        <v>1381</v>
      </c>
      <c r="C68" s="270"/>
      <c r="D68" s="270"/>
      <c r="E68" s="926" t="e">
        <f t="shared" si="2"/>
        <v>#DIV/0!</v>
      </c>
      <c r="F68" s="272">
        <v>14</v>
      </c>
      <c r="G68" s="272">
        <v>17</v>
      </c>
      <c r="H68" s="926">
        <f t="shared" si="3"/>
        <v>121.42857142857142</v>
      </c>
      <c r="I68" s="1170">
        <f t="shared" si="4"/>
        <v>14</v>
      </c>
      <c r="J68" s="1170">
        <f t="shared" si="5"/>
        <v>17</v>
      </c>
      <c r="K68" s="927">
        <f t="shared" si="6"/>
        <v>121.42857142857142</v>
      </c>
      <c r="L68" s="440"/>
    </row>
    <row r="69" spans="1:12">
      <c r="A69" s="49" t="s">
        <v>1382</v>
      </c>
      <c r="B69" s="50" t="s">
        <v>1383</v>
      </c>
      <c r="C69" s="270"/>
      <c r="D69" s="270"/>
      <c r="E69" s="926" t="e">
        <f t="shared" si="2"/>
        <v>#DIV/0!</v>
      </c>
      <c r="F69" s="272">
        <v>1</v>
      </c>
      <c r="G69" s="272"/>
      <c r="H69" s="926">
        <f t="shared" si="3"/>
        <v>0</v>
      </c>
      <c r="I69" s="1170">
        <f t="shared" si="4"/>
        <v>1</v>
      </c>
      <c r="J69" s="1170">
        <f t="shared" si="5"/>
        <v>0</v>
      </c>
      <c r="K69" s="927">
        <f t="shared" si="6"/>
        <v>0</v>
      </c>
      <c r="L69" s="440"/>
    </row>
    <row r="70" spans="1:12">
      <c r="A70" s="49" t="s">
        <v>1384</v>
      </c>
      <c r="B70" s="50" t="s">
        <v>1385</v>
      </c>
      <c r="C70" s="270"/>
      <c r="D70" s="270"/>
      <c r="E70" s="926" t="e">
        <f t="shared" si="2"/>
        <v>#DIV/0!</v>
      </c>
      <c r="F70" s="272">
        <v>11</v>
      </c>
      <c r="G70" s="272">
        <v>2</v>
      </c>
      <c r="H70" s="926">
        <f t="shared" si="3"/>
        <v>18.181818181818183</v>
      </c>
      <c r="I70" s="1170">
        <f t="shared" si="4"/>
        <v>11</v>
      </c>
      <c r="J70" s="1170">
        <f t="shared" si="5"/>
        <v>2</v>
      </c>
      <c r="K70" s="927">
        <f t="shared" si="6"/>
        <v>18.181818181818183</v>
      </c>
      <c r="L70" s="440"/>
    </row>
    <row r="71" spans="1:12">
      <c r="A71" s="49" t="s">
        <v>1388</v>
      </c>
      <c r="B71" s="50" t="s">
        <v>1389</v>
      </c>
      <c r="C71" s="270"/>
      <c r="D71" s="270"/>
      <c r="E71" s="926" t="e">
        <f t="shared" si="2"/>
        <v>#DIV/0!</v>
      </c>
      <c r="F71" s="272">
        <v>1</v>
      </c>
      <c r="G71" s="272"/>
      <c r="H71" s="926">
        <f t="shared" si="3"/>
        <v>0</v>
      </c>
      <c r="I71" s="1170">
        <f t="shared" si="4"/>
        <v>1</v>
      </c>
      <c r="J71" s="1170">
        <f t="shared" si="5"/>
        <v>0</v>
      </c>
      <c r="K71" s="927">
        <f t="shared" si="6"/>
        <v>0</v>
      </c>
      <c r="L71" s="440"/>
    </row>
    <row r="72" spans="1:12">
      <c r="A72" s="49" t="s">
        <v>1390</v>
      </c>
      <c r="B72" s="50" t="s">
        <v>1391</v>
      </c>
      <c r="C72" s="270"/>
      <c r="D72" s="270"/>
      <c r="E72" s="926" t="e">
        <f t="shared" si="2"/>
        <v>#DIV/0!</v>
      </c>
      <c r="F72" s="272"/>
      <c r="G72" s="272"/>
      <c r="H72" s="926" t="e">
        <f t="shared" si="3"/>
        <v>#DIV/0!</v>
      </c>
      <c r="I72" s="1170">
        <f t="shared" si="4"/>
        <v>0</v>
      </c>
      <c r="J72" s="1170">
        <f t="shared" si="5"/>
        <v>0</v>
      </c>
      <c r="K72" s="927" t="e">
        <f t="shared" si="6"/>
        <v>#DIV/0!</v>
      </c>
      <c r="L72" s="440"/>
    </row>
    <row r="73" spans="1:12">
      <c r="A73" s="49" t="s">
        <v>1392</v>
      </c>
      <c r="B73" s="50" t="s">
        <v>1393</v>
      </c>
      <c r="C73" s="270">
        <v>1</v>
      </c>
      <c r="D73" s="270">
        <v>1</v>
      </c>
      <c r="E73" s="926">
        <f t="shared" si="2"/>
        <v>100</v>
      </c>
      <c r="F73" s="272">
        <v>27</v>
      </c>
      <c r="G73" s="272">
        <v>10</v>
      </c>
      <c r="H73" s="926">
        <f t="shared" si="3"/>
        <v>37.037037037037038</v>
      </c>
      <c r="I73" s="1170">
        <f t="shared" si="4"/>
        <v>28</v>
      </c>
      <c r="J73" s="1170">
        <f t="shared" si="5"/>
        <v>11</v>
      </c>
      <c r="K73" s="927">
        <f t="shared" si="6"/>
        <v>39.285714285714285</v>
      </c>
      <c r="L73" s="440"/>
    </row>
    <row r="74" spans="1:12" ht="25.5">
      <c r="A74" s="49" t="s">
        <v>1394</v>
      </c>
      <c r="B74" s="50" t="s">
        <v>1395</v>
      </c>
      <c r="C74" s="270"/>
      <c r="D74" s="270"/>
      <c r="E74" s="926" t="e">
        <f t="shared" si="2"/>
        <v>#DIV/0!</v>
      </c>
      <c r="F74" s="272">
        <v>3</v>
      </c>
      <c r="G74" s="272">
        <v>3</v>
      </c>
      <c r="H74" s="926">
        <f t="shared" si="3"/>
        <v>100</v>
      </c>
      <c r="I74" s="1170">
        <f t="shared" si="4"/>
        <v>3</v>
      </c>
      <c r="J74" s="1170">
        <f t="shared" si="5"/>
        <v>3</v>
      </c>
      <c r="K74" s="927">
        <f t="shared" si="6"/>
        <v>100</v>
      </c>
      <c r="L74" s="440"/>
    </row>
    <row r="75" spans="1:12">
      <c r="A75" s="49" t="s">
        <v>1397</v>
      </c>
      <c r="B75" s="50" t="s">
        <v>1398</v>
      </c>
      <c r="C75" s="270"/>
      <c r="D75" s="270"/>
      <c r="E75" s="926" t="e">
        <f t="shared" ref="E75:E138" si="7">SUM(D75/C75*100)</f>
        <v>#DIV/0!</v>
      </c>
      <c r="F75" s="272">
        <v>3</v>
      </c>
      <c r="G75" s="272">
        <v>2</v>
      </c>
      <c r="H75" s="926">
        <f t="shared" ref="H75:H138" si="8">SUM(G75/F75*100)</f>
        <v>66.666666666666657</v>
      </c>
      <c r="I75" s="1170">
        <f t="shared" ref="I75:I138" si="9">C75+F75</f>
        <v>3</v>
      </c>
      <c r="J75" s="1170">
        <f t="shared" ref="J75:J138" si="10">D75+G75</f>
        <v>2</v>
      </c>
      <c r="K75" s="927">
        <f t="shared" ref="K75:K138" si="11">SUM(J75/I75*100)</f>
        <v>66.666666666666657</v>
      </c>
      <c r="L75" s="440"/>
    </row>
    <row r="76" spans="1:12">
      <c r="A76" s="49" t="s">
        <v>1400</v>
      </c>
      <c r="B76" s="50" t="s">
        <v>1401</v>
      </c>
      <c r="C76" s="270"/>
      <c r="D76" s="270">
        <v>1</v>
      </c>
      <c r="E76" s="926" t="e">
        <f t="shared" si="7"/>
        <v>#DIV/0!</v>
      </c>
      <c r="F76" s="272">
        <v>2</v>
      </c>
      <c r="G76" s="272">
        <v>2</v>
      </c>
      <c r="H76" s="926">
        <f t="shared" si="8"/>
        <v>100</v>
      </c>
      <c r="I76" s="1170">
        <f t="shared" si="9"/>
        <v>2</v>
      </c>
      <c r="J76" s="1170">
        <f t="shared" si="10"/>
        <v>3</v>
      </c>
      <c r="K76" s="927">
        <f t="shared" si="11"/>
        <v>150</v>
      </c>
      <c r="L76" s="440"/>
    </row>
    <row r="77" spans="1:12">
      <c r="A77" s="49" t="s">
        <v>1402</v>
      </c>
      <c r="B77" s="50" t="s">
        <v>1403</v>
      </c>
      <c r="C77" s="270"/>
      <c r="D77" s="270"/>
      <c r="E77" s="926" t="e">
        <f t="shared" si="7"/>
        <v>#DIV/0!</v>
      </c>
      <c r="F77" s="272"/>
      <c r="G77" s="272"/>
      <c r="H77" s="926" t="e">
        <f t="shared" si="8"/>
        <v>#DIV/0!</v>
      </c>
      <c r="I77" s="1170">
        <f t="shared" si="9"/>
        <v>0</v>
      </c>
      <c r="J77" s="1170">
        <f t="shared" si="10"/>
        <v>0</v>
      </c>
      <c r="K77" s="927" t="e">
        <f t="shared" si="11"/>
        <v>#DIV/0!</v>
      </c>
      <c r="L77" s="440"/>
    </row>
    <row r="78" spans="1:12">
      <c r="A78" s="49" t="s">
        <v>1404</v>
      </c>
      <c r="B78" s="50" t="s">
        <v>1405</v>
      </c>
      <c r="C78" s="270"/>
      <c r="D78" s="270"/>
      <c r="E78" s="926" t="e">
        <f t="shared" si="7"/>
        <v>#DIV/0!</v>
      </c>
      <c r="F78" s="272">
        <v>1</v>
      </c>
      <c r="G78" s="272">
        <v>1</v>
      </c>
      <c r="H78" s="926">
        <f t="shared" si="8"/>
        <v>100</v>
      </c>
      <c r="I78" s="1170">
        <f t="shared" si="9"/>
        <v>1</v>
      </c>
      <c r="J78" s="1170">
        <f t="shared" si="10"/>
        <v>1</v>
      </c>
      <c r="K78" s="927">
        <f t="shared" si="11"/>
        <v>100</v>
      </c>
      <c r="L78" s="440"/>
    </row>
    <row r="79" spans="1:12" ht="25.5">
      <c r="A79" s="49" t="s">
        <v>1409</v>
      </c>
      <c r="B79" s="50" t="s">
        <v>1410</v>
      </c>
      <c r="C79" s="270"/>
      <c r="D79" s="270"/>
      <c r="E79" s="926" t="e">
        <f t="shared" si="7"/>
        <v>#DIV/0!</v>
      </c>
      <c r="F79" s="272">
        <v>2</v>
      </c>
      <c r="G79" s="272">
        <v>1</v>
      </c>
      <c r="H79" s="926">
        <f t="shared" si="8"/>
        <v>50</v>
      </c>
      <c r="I79" s="1170">
        <f t="shared" si="9"/>
        <v>2</v>
      </c>
      <c r="J79" s="1170">
        <f t="shared" si="10"/>
        <v>1</v>
      </c>
      <c r="K79" s="927">
        <f t="shared" si="11"/>
        <v>50</v>
      </c>
      <c r="L79" s="440"/>
    </row>
    <row r="80" spans="1:12">
      <c r="A80" s="49" t="s">
        <v>1411</v>
      </c>
      <c r="B80" s="50" t="s">
        <v>1412</v>
      </c>
      <c r="C80" s="270"/>
      <c r="D80" s="270"/>
      <c r="E80" s="926" t="e">
        <f t="shared" si="7"/>
        <v>#DIV/0!</v>
      </c>
      <c r="F80" s="272"/>
      <c r="G80" s="272"/>
      <c r="H80" s="926" t="e">
        <f t="shared" si="8"/>
        <v>#DIV/0!</v>
      </c>
      <c r="I80" s="1170">
        <f t="shared" si="9"/>
        <v>0</v>
      </c>
      <c r="J80" s="1170">
        <f t="shared" si="10"/>
        <v>0</v>
      </c>
      <c r="K80" s="927" t="e">
        <f t="shared" si="11"/>
        <v>#DIV/0!</v>
      </c>
      <c r="L80" s="440"/>
    </row>
    <row r="81" spans="1:12" ht="25.5">
      <c r="A81" s="49" t="s">
        <v>1413</v>
      </c>
      <c r="B81" s="50" t="s">
        <v>1414</v>
      </c>
      <c r="C81" s="270"/>
      <c r="D81" s="270"/>
      <c r="E81" s="926" t="e">
        <f t="shared" si="7"/>
        <v>#DIV/0!</v>
      </c>
      <c r="F81" s="272"/>
      <c r="G81" s="272"/>
      <c r="H81" s="926" t="e">
        <f t="shared" si="8"/>
        <v>#DIV/0!</v>
      </c>
      <c r="I81" s="1170">
        <f t="shared" si="9"/>
        <v>0</v>
      </c>
      <c r="J81" s="1170">
        <f t="shared" si="10"/>
        <v>0</v>
      </c>
      <c r="K81" s="927" t="e">
        <f t="shared" si="11"/>
        <v>#DIV/0!</v>
      </c>
      <c r="L81" s="440"/>
    </row>
    <row r="82" spans="1:12" ht="25.5">
      <c r="A82" s="49" t="s">
        <v>1415</v>
      </c>
      <c r="B82" s="50" t="s">
        <v>1416</v>
      </c>
      <c r="C82" s="270"/>
      <c r="D82" s="270"/>
      <c r="E82" s="926" t="e">
        <f t="shared" si="7"/>
        <v>#DIV/0!</v>
      </c>
      <c r="F82" s="272">
        <v>4</v>
      </c>
      <c r="G82" s="272">
        <v>6</v>
      </c>
      <c r="H82" s="926">
        <f t="shared" si="8"/>
        <v>150</v>
      </c>
      <c r="I82" s="1170">
        <f t="shared" si="9"/>
        <v>4</v>
      </c>
      <c r="J82" s="1170">
        <f t="shared" si="10"/>
        <v>6</v>
      </c>
      <c r="K82" s="927">
        <f t="shared" si="11"/>
        <v>150</v>
      </c>
      <c r="L82" s="440"/>
    </row>
    <row r="83" spans="1:12">
      <c r="A83" s="49" t="s">
        <v>1417</v>
      </c>
      <c r="B83" s="50" t="s">
        <v>1418</v>
      </c>
      <c r="C83" s="270"/>
      <c r="D83" s="270"/>
      <c r="E83" s="926" t="e">
        <f t="shared" si="7"/>
        <v>#DIV/0!</v>
      </c>
      <c r="F83" s="272"/>
      <c r="G83" s="272"/>
      <c r="H83" s="926" t="e">
        <f t="shared" si="8"/>
        <v>#DIV/0!</v>
      </c>
      <c r="I83" s="1170">
        <f t="shared" si="9"/>
        <v>0</v>
      </c>
      <c r="J83" s="1170">
        <f t="shared" si="10"/>
        <v>0</v>
      </c>
      <c r="K83" s="927" t="e">
        <f t="shared" si="11"/>
        <v>#DIV/0!</v>
      </c>
      <c r="L83" s="440"/>
    </row>
    <row r="84" spans="1:12">
      <c r="A84" s="49" t="s">
        <v>1419</v>
      </c>
      <c r="B84" s="50" t="s">
        <v>1420</v>
      </c>
      <c r="C84" s="270"/>
      <c r="D84" s="270"/>
      <c r="E84" s="926" t="e">
        <f t="shared" si="7"/>
        <v>#DIV/0!</v>
      </c>
      <c r="F84" s="272">
        <v>1</v>
      </c>
      <c r="G84" s="272">
        <v>2</v>
      </c>
      <c r="H84" s="926">
        <f t="shared" si="8"/>
        <v>200</v>
      </c>
      <c r="I84" s="1170">
        <f t="shared" si="9"/>
        <v>1</v>
      </c>
      <c r="J84" s="1170">
        <f t="shared" si="10"/>
        <v>2</v>
      </c>
      <c r="K84" s="927">
        <f t="shared" si="11"/>
        <v>200</v>
      </c>
      <c r="L84" s="440"/>
    </row>
    <row r="85" spans="1:12">
      <c r="A85" s="49" t="s">
        <v>1421</v>
      </c>
      <c r="B85" s="50" t="s">
        <v>3850</v>
      </c>
      <c r="C85" s="270"/>
      <c r="D85" s="270"/>
      <c r="E85" s="926" t="e">
        <f t="shared" si="7"/>
        <v>#DIV/0!</v>
      </c>
      <c r="F85" s="272">
        <v>5</v>
      </c>
      <c r="G85" s="272"/>
      <c r="H85" s="926">
        <f t="shared" si="8"/>
        <v>0</v>
      </c>
      <c r="I85" s="1170">
        <f t="shared" si="9"/>
        <v>5</v>
      </c>
      <c r="J85" s="1170">
        <f t="shared" si="10"/>
        <v>0</v>
      </c>
      <c r="K85" s="927">
        <f t="shared" si="11"/>
        <v>0</v>
      </c>
      <c r="L85" s="440"/>
    </row>
    <row r="86" spans="1:12">
      <c r="A86" s="49" t="s">
        <v>3860</v>
      </c>
      <c r="B86" s="50" t="s">
        <v>3861</v>
      </c>
      <c r="C86" s="270"/>
      <c r="D86" s="270"/>
      <c r="E86" s="926" t="e">
        <f t="shared" si="7"/>
        <v>#DIV/0!</v>
      </c>
      <c r="F86" s="272"/>
      <c r="G86" s="272"/>
      <c r="H86" s="926" t="e">
        <f t="shared" si="8"/>
        <v>#DIV/0!</v>
      </c>
      <c r="I86" s="1170">
        <f t="shared" si="9"/>
        <v>0</v>
      </c>
      <c r="J86" s="1170">
        <f t="shared" si="10"/>
        <v>0</v>
      </c>
      <c r="K86" s="927" t="e">
        <f t="shared" si="11"/>
        <v>#DIV/0!</v>
      </c>
      <c r="L86" s="440"/>
    </row>
    <row r="87" spans="1:12">
      <c r="A87" s="49" t="s">
        <v>216</v>
      </c>
      <c r="B87" s="50" t="s">
        <v>218</v>
      </c>
      <c r="C87" s="270"/>
      <c r="D87" s="270"/>
      <c r="E87" s="926" t="e">
        <f t="shared" si="7"/>
        <v>#DIV/0!</v>
      </c>
      <c r="F87" s="272">
        <v>1</v>
      </c>
      <c r="G87" s="272">
        <v>2</v>
      </c>
      <c r="H87" s="926">
        <f t="shared" si="8"/>
        <v>200</v>
      </c>
      <c r="I87" s="1170">
        <f t="shared" si="9"/>
        <v>1</v>
      </c>
      <c r="J87" s="1170">
        <f t="shared" si="10"/>
        <v>2</v>
      </c>
      <c r="K87" s="927">
        <f t="shared" si="11"/>
        <v>200</v>
      </c>
      <c r="L87" s="440"/>
    </row>
    <row r="88" spans="1:12">
      <c r="A88" s="49" t="s">
        <v>217</v>
      </c>
      <c r="B88" s="50" t="s">
        <v>219</v>
      </c>
      <c r="C88" s="270"/>
      <c r="D88" s="270"/>
      <c r="E88" s="926" t="e">
        <f t="shared" si="7"/>
        <v>#DIV/0!</v>
      </c>
      <c r="F88" s="272"/>
      <c r="G88" s="272"/>
      <c r="H88" s="926" t="e">
        <f t="shared" si="8"/>
        <v>#DIV/0!</v>
      </c>
      <c r="I88" s="1170">
        <f t="shared" si="9"/>
        <v>0</v>
      </c>
      <c r="J88" s="1170">
        <f t="shared" si="10"/>
        <v>0</v>
      </c>
      <c r="K88" s="927" t="e">
        <f t="shared" si="11"/>
        <v>#DIV/0!</v>
      </c>
      <c r="L88" s="440"/>
    </row>
    <row r="89" spans="1:12">
      <c r="A89" s="49" t="s">
        <v>220</v>
      </c>
      <c r="B89" s="50" t="s">
        <v>221</v>
      </c>
      <c r="C89" s="270"/>
      <c r="D89" s="270"/>
      <c r="E89" s="926" t="e">
        <f t="shared" si="7"/>
        <v>#DIV/0!</v>
      </c>
      <c r="F89" s="272"/>
      <c r="G89" s="272"/>
      <c r="H89" s="926" t="e">
        <f t="shared" si="8"/>
        <v>#DIV/0!</v>
      </c>
      <c r="I89" s="1170">
        <f t="shared" si="9"/>
        <v>0</v>
      </c>
      <c r="J89" s="1170">
        <f t="shared" si="10"/>
        <v>0</v>
      </c>
      <c r="K89" s="927" t="e">
        <f t="shared" si="11"/>
        <v>#DIV/0!</v>
      </c>
      <c r="L89" s="440"/>
    </row>
    <row r="90" spans="1:12">
      <c r="A90" s="49" t="s">
        <v>1815</v>
      </c>
      <c r="B90" s="50" t="s">
        <v>798</v>
      </c>
      <c r="C90" s="270"/>
      <c r="D90" s="270"/>
      <c r="E90" s="926" t="e">
        <f t="shared" si="7"/>
        <v>#DIV/0!</v>
      </c>
      <c r="F90" s="272">
        <v>1</v>
      </c>
      <c r="G90" s="272">
        <v>1</v>
      </c>
      <c r="H90" s="926">
        <f t="shared" si="8"/>
        <v>100</v>
      </c>
      <c r="I90" s="1170">
        <f t="shared" si="9"/>
        <v>1</v>
      </c>
      <c r="J90" s="1170">
        <f t="shared" si="10"/>
        <v>1</v>
      </c>
      <c r="K90" s="927">
        <f t="shared" si="11"/>
        <v>100</v>
      </c>
      <c r="L90" s="440"/>
    </row>
    <row r="91" spans="1:12" ht="25.5">
      <c r="A91" s="49" t="s">
        <v>222</v>
      </c>
      <c r="B91" s="50" t="s">
        <v>223</v>
      </c>
      <c r="C91" s="270"/>
      <c r="D91" s="270"/>
      <c r="E91" s="926" t="e">
        <f t="shared" si="7"/>
        <v>#DIV/0!</v>
      </c>
      <c r="F91" s="272"/>
      <c r="G91" s="272"/>
      <c r="H91" s="926" t="e">
        <f t="shared" si="8"/>
        <v>#DIV/0!</v>
      </c>
      <c r="I91" s="1170">
        <f t="shared" si="9"/>
        <v>0</v>
      </c>
      <c r="J91" s="1170">
        <f t="shared" si="10"/>
        <v>0</v>
      </c>
      <c r="K91" s="927" t="e">
        <f t="shared" si="11"/>
        <v>#DIV/0!</v>
      </c>
      <c r="L91" s="440"/>
    </row>
    <row r="92" spans="1:12" ht="25.5">
      <c r="A92" s="49" t="s">
        <v>224</v>
      </c>
      <c r="B92" s="50" t="s">
        <v>225</v>
      </c>
      <c r="C92" s="270"/>
      <c r="D92" s="270"/>
      <c r="E92" s="926" t="e">
        <f t="shared" si="7"/>
        <v>#DIV/0!</v>
      </c>
      <c r="F92" s="272"/>
      <c r="G92" s="272"/>
      <c r="H92" s="926" t="e">
        <f t="shared" si="8"/>
        <v>#DIV/0!</v>
      </c>
      <c r="I92" s="1170">
        <f t="shared" si="9"/>
        <v>0</v>
      </c>
      <c r="J92" s="1170">
        <f t="shared" si="10"/>
        <v>0</v>
      </c>
      <c r="K92" s="927" t="e">
        <f t="shared" si="11"/>
        <v>#DIV/0!</v>
      </c>
      <c r="L92" s="440"/>
    </row>
    <row r="93" spans="1:12">
      <c r="A93" s="49" t="s">
        <v>226</v>
      </c>
      <c r="B93" s="50" t="s">
        <v>227</v>
      </c>
      <c r="C93" s="270"/>
      <c r="D93" s="270"/>
      <c r="E93" s="926" t="e">
        <f t="shared" si="7"/>
        <v>#DIV/0!</v>
      </c>
      <c r="F93" s="272"/>
      <c r="G93" s="272"/>
      <c r="H93" s="926" t="e">
        <f t="shared" si="8"/>
        <v>#DIV/0!</v>
      </c>
      <c r="I93" s="1170">
        <f t="shared" si="9"/>
        <v>0</v>
      </c>
      <c r="J93" s="1170">
        <f t="shared" si="10"/>
        <v>0</v>
      </c>
      <c r="K93" s="927" t="e">
        <f t="shared" si="11"/>
        <v>#DIV/0!</v>
      </c>
      <c r="L93" s="440"/>
    </row>
    <row r="94" spans="1:12" ht="25.5">
      <c r="A94" s="49" t="s">
        <v>750</v>
      </c>
      <c r="B94" s="50" t="s">
        <v>228</v>
      </c>
      <c r="C94" s="270"/>
      <c r="D94" s="270"/>
      <c r="E94" s="926" t="e">
        <f t="shared" si="7"/>
        <v>#DIV/0!</v>
      </c>
      <c r="F94" s="272"/>
      <c r="G94" s="272"/>
      <c r="H94" s="926" t="e">
        <f t="shared" si="8"/>
        <v>#DIV/0!</v>
      </c>
      <c r="I94" s="1170">
        <f t="shared" si="9"/>
        <v>0</v>
      </c>
      <c r="J94" s="1170">
        <f t="shared" si="10"/>
        <v>0</v>
      </c>
      <c r="K94" s="927" t="e">
        <f t="shared" si="11"/>
        <v>#DIV/0!</v>
      </c>
      <c r="L94" s="440"/>
    </row>
    <row r="95" spans="1:12">
      <c r="A95" s="49" t="s">
        <v>1107</v>
      </c>
      <c r="B95" s="50" t="s">
        <v>1108</v>
      </c>
      <c r="C95" s="270"/>
      <c r="D95" s="270"/>
      <c r="E95" s="926" t="e">
        <f t="shared" si="7"/>
        <v>#DIV/0!</v>
      </c>
      <c r="F95" s="272">
        <v>3</v>
      </c>
      <c r="G95" s="272"/>
      <c r="H95" s="926">
        <f t="shared" si="8"/>
        <v>0</v>
      </c>
      <c r="I95" s="1170">
        <f t="shared" si="9"/>
        <v>3</v>
      </c>
      <c r="J95" s="1170">
        <f t="shared" si="10"/>
        <v>0</v>
      </c>
      <c r="K95" s="927">
        <f t="shared" si="11"/>
        <v>0</v>
      </c>
      <c r="L95" s="12"/>
    </row>
    <row r="96" spans="1:12">
      <c r="A96" s="49" t="s">
        <v>1447</v>
      </c>
      <c r="B96" s="50" t="s">
        <v>1448</v>
      </c>
      <c r="C96" s="270"/>
      <c r="D96" s="270"/>
      <c r="E96" s="926" t="e">
        <f t="shared" si="7"/>
        <v>#DIV/0!</v>
      </c>
      <c r="F96" s="272"/>
      <c r="G96" s="272"/>
      <c r="H96" s="926" t="e">
        <f t="shared" si="8"/>
        <v>#DIV/0!</v>
      </c>
      <c r="I96" s="1170">
        <f t="shared" si="9"/>
        <v>0</v>
      </c>
      <c r="J96" s="1170">
        <f t="shared" si="10"/>
        <v>0</v>
      </c>
      <c r="K96" s="927" t="e">
        <f t="shared" si="11"/>
        <v>#DIV/0!</v>
      </c>
      <c r="L96" s="12"/>
    </row>
    <row r="97" spans="1:12">
      <c r="A97" s="49" t="s">
        <v>780</v>
      </c>
      <c r="B97" s="50" t="s">
        <v>781</v>
      </c>
      <c r="C97" s="270"/>
      <c r="D97" s="270"/>
      <c r="E97" s="926" t="e">
        <f t="shared" si="7"/>
        <v>#DIV/0!</v>
      </c>
      <c r="F97" s="272">
        <v>2</v>
      </c>
      <c r="G97" s="272">
        <v>2</v>
      </c>
      <c r="H97" s="926">
        <f t="shared" si="8"/>
        <v>100</v>
      </c>
      <c r="I97" s="1170">
        <f t="shared" si="9"/>
        <v>2</v>
      </c>
      <c r="J97" s="1170">
        <f t="shared" si="10"/>
        <v>2</v>
      </c>
      <c r="K97" s="927">
        <f t="shared" si="11"/>
        <v>100</v>
      </c>
      <c r="L97" s="12"/>
    </row>
    <row r="98" spans="1:12" ht="25.5">
      <c r="A98" s="49" t="s">
        <v>1449</v>
      </c>
      <c r="B98" s="50" t="s">
        <v>1450</v>
      </c>
      <c r="C98" s="270"/>
      <c r="D98" s="270"/>
      <c r="E98" s="926" t="e">
        <f t="shared" si="7"/>
        <v>#DIV/0!</v>
      </c>
      <c r="F98" s="272"/>
      <c r="G98" s="272"/>
      <c r="H98" s="926" t="e">
        <f t="shared" si="8"/>
        <v>#DIV/0!</v>
      </c>
      <c r="I98" s="1170">
        <f t="shared" si="9"/>
        <v>0</v>
      </c>
      <c r="J98" s="1170">
        <f t="shared" si="10"/>
        <v>0</v>
      </c>
      <c r="K98" s="927" t="e">
        <f t="shared" si="11"/>
        <v>#DIV/0!</v>
      </c>
      <c r="L98" s="12"/>
    </row>
    <row r="99" spans="1:12">
      <c r="A99" s="49" t="s">
        <v>754</v>
      </c>
      <c r="B99" s="50" t="s">
        <v>1453</v>
      </c>
      <c r="C99" s="270"/>
      <c r="D99" s="270"/>
      <c r="E99" s="926" t="e">
        <f t="shared" si="7"/>
        <v>#DIV/0!</v>
      </c>
      <c r="F99" s="272"/>
      <c r="G99" s="272"/>
      <c r="H99" s="926" t="e">
        <f t="shared" si="8"/>
        <v>#DIV/0!</v>
      </c>
      <c r="I99" s="1170">
        <f t="shared" si="9"/>
        <v>0</v>
      </c>
      <c r="J99" s="1170">
        <f t="shared" si="10"/>
        <v>0</v>
      </c>
      <c r="K99" s="927" t="e">
        <f t="shared" si="11"/>
        <v>#DIV/0!</v>
      </c>
      <c r="L99" s="12"/>
    </row>
    <row r="100" spans="1:12" ht="25.5">
      <c r="A100" s="49" t="s">
        <v>1458</v>
      </c>
      <c r="B100" s="50" t="s">
        <v>1459</v>
      </c>
      <c r="C100" s="270"/>
      <c r="D100" s="270"/>
      <c r="E100" s="926" t="e">
        <f t="shared" si="7"/>
        <v>#DIV/0!</v>
      </c>
      <c r="F100" s="272"/>
      <c r="G100" s="272"/>
      <c r="H100" s="926" t="e">
        <f t="shared" si="8"/>
        <v>#DIV/0!</v>
      </c>
      <c r="I100" s="1170">
        <f t="shared" si="9"/>
        <v>0</v>
      </c>
      <c r="J100" s="1170">
        <f t="shared" si="10"/>
        <v>0</v>
      </c>
      <c r="K100" s="927" t="e">
        <f t="shared" si="11"/>
        <v>#DIV/0!</v>
      </c>
      <c r="L100" s="12"/>
    </row>
    <row r="101" spans="1:12">
      <c r="A101" s="49" t="s">
        <v>1460</v>
      </c>
      <c r="B101" s="50" t="s">
        <v>1461</v>
      </c>
      <c r="C101" s="270"/>
      <c r="D101" s="270"/>
      <c r="E101" s="926" t="e">
        <f t="shared" si="7"/>
        <v>#DIV/0!</v>
      </c>
      <c r="F101" s="272"/>
      <c r="G101" s="272">
        <v>2</v>
      </c>
      <c r="H101" s="926" t="e">
        <f t="shared" si="8"/>
        <v>#DIV/0!</v>
      </c>
      <c r="I101" s="1170">
        <f t="shared" si="9"/>
        <v>0</v>
      </c>
      <c r="J101" s="1170">
        <f t="shared" si="10"/>
        <v>2</v>
      </c>
      <c r="K101" s="927" t="e">
        <f t="shared" si="11"/>
        <v>#DIV/0!</v>
      </c>
      <c r="L101" s="12"/>
    </row>
    <row r="102" spans="1:12">
      <c r="A102" s="49" t="s">
        <v>1462</v>
      </c>
      <c r="B102" s="50" t="s">
        <v>1463</v>
      </c>
      <c r="C102" s="270"/>
      <c r="D102" s="270"/>
      <c r="E102" s="926" t="e">
        <f t="shared" si="7"/>
        <v>#DIV/0!</v>
      </c>
      <c r="F102" s="272"/>
      <c r="G102" s="272"/>
      <c r="H102" s="926" t="e">
        <f t="shared" si="8"/>
        <v>#DIV/0!</v>
      </c>
      <c r="I102" s="1170">
        <f t="shared" si="9"/>
        <v>0</v>
      </c>
      <c r="J102" s="1170">
        <f t="shared" si="10"/>
        <v>0</v>
      </c>
      <c r="K102" s="927" t="e">
        <f t="shared" si="11"/>
        <v>#DIV/0!</v>
      </c>
      <c r="L102" s="12"/>
    </row>
    <row r="103" spans="1:12">
      <c r="A103" s="49" t="s">
        <v>1464</v>
      </c>
      <c r="B103" s="50" t="s">
        <v>1465</v>
      </c>
      <c r="C103" s="270"/>
      <c r="D103" s="270"/>
      <c r="E103" s="926" t="e">
        <f t="shared" si="7"/>
        <v>#DIV/0!</v>
      </c>
      <c r="F103" s="272"/>
      <c r="G103" s="272"/>
      <c r="H103" s="926" t="e">
        <f t="shared" si="8"/>
        <v>#DIV/0!</v>
      </c>
      <c r="I103" s="1170">
        <f t="shared" si="9"/>
        <v>0</v>
      </c>
      <c r="J103" s="1170">
        <f t="shared" si="10"/>
        <v>0</v>
      </c>
      <c r="K103" s="927" t="e">
        <f t="shared" si="11"/>
        <v>#DIV/0!</v>
      </c>
      <c r="L103" s="12"/>
    </row>
    <row r="104" spans="1:12">
      <c r="A104" s="49" t="s">
        <v>766</v>
      </c>
      <c r="B104" s="50" t="s">
        <v>1466</v>
      </c>
      <c r="C104" s="270"/>
      <c r="D104" s="270"/>
      <c r="E104" s="926" t="e">
        <f t="shared" si="7"/>
        <v>#DIV/0!</v>
      </c>
      <c r="F104" s="272"/>
      <c r="G104" s="272"/>
      <c r="H104" s="926" t="e">
        <f t="shared" si="8"/>
        <v>#DIV/0!</v>
      </c>
      <c r="I104" s="1170">
        <f t="shared" si="9"/>
        <v>0</v>
      </c>
      <c r="J104" s="1170">
        <f t="shared" si="10"/>
        <v>0</v>
      </c>
      <c r="K104" s="927" t="e">
        <f t="shared" si="11"/>
        <v>#DIV/0!</v>
      </c>
      <c r="L104" s="12"/>
    </row>
    <row r="105" spans="1:12">
      <c r="A105" s="49" t="s">
        <v>1467</v>
      </c>
      <c r="B105" s="50" t="s">
        <v>1468</v>
      </c>
      <c r="C105" s="270"/>
      <c r="D105" s="270"/>
      <c r="E105" s="926" t="e">
        <f t="shared" si="7"/>
        <v>#DIV/0!</v>
      </c>
      <c r="F105" s="272">
        <v>1</v>
      </c>
      <c r="G105" s="272">
        <v>2</v>
      </c>
      <c r="H105" s="926">
        <f t="shared" si="8"/>
        <v>200</v>
      </c>
      <c r="I105" s="1170">
        <f t="shared" si="9"/>
        <v>1</v>
      </c>
      <c r="J105" s="1170">
        <f t="shared" si="10"/>
        <v>2</v>
      </c>
      <c r="K105" s="927">
        <f t="shared" si="11"/>
        <v>200</v>
      </c>
      <c r="L105" s="12"/>
    </row>
    <row r="106" spans="1:12">
      <c r="A106" s="49" t="s">
        <v>1469</v>
      </c>
      <c r="B106" s="50" t="s">
        <v>1470</v>
      </c>
      <c r="C106" s="270"/>
      <c r="D106" s="270"/>
      <c r="E106" s="926" t="e">
        <f t="shared" si="7"/>
        <v>#DIV/0!</v>
      </c>
      <c r="F106" s="272"/>
      <c r="G106" s="272"/>
      <c r="H106" s="926" t="e">
        <f t="shared" si="8"/>
        <v>#DIV/0!</v>
      </c>
      <c r="I106" s="1170">
        <f t="shared" si="9"/>
        <v>0</v>
      </c>
      <c r="J106" s="1170">
        <f t="shared" si="10"/>
        <v>0</v>
      </c>
      <c r="K106" s="927" t="e">
        <f t="shared" si="11"/>
        <v>#DIV/0!</v>
      </c>
      <c r="L106" s="12"/>
    </row>
    <row r="107" spans="1:12">
      <c r="A107" s="49" t="s">
        <v>1471</v>
      </c>
      <c r="B107" s="50" t="s">
        <v>1472</v>
      </c>
      <c r="C107" s="270"/>
      <c r="D107" s="270"/>
      <c r="E107" s="926" t="e">
        <f t="shared" si="7"/>
        <v>#DIV/0!</v>
      </c>
      <c r="F107" s="272"/>
      <c r="G107" s="272"/>
      <c r="H107" s="926" t="e">
        <f t="shared" si="8"/>
        <v>#DIV/0!</v>
      </c>
      <c r="I107" s="1170">
        <f t="shared" si="9"/>
        <v>0</v>
      </c>
      <c r="J107" s="1170">
        <f t="shared" si="10"/>
        <v>0</v>
      </c>
      <c r="K107" s="927" t="e">
        <f t="shared" si="11"/>
        <v>#DIV/0!</v>
      </c>
      <c r="L107" s="12"/>
    </row>
    <row r="108" spans="1:12">
      <c r="A108" s="49" t="s">
        <v>6087</v>
      </c>
      <c r="B108" s="50" t="s">
        <v>6088</v>
      </c>
      <c r="C108" s="270"/>
      <c r="D108" s="270"/>
      <c r="E108" s="926" t="e">
        <f t="shared" si="7"/>
        <v>#DIV/0!</v>
      </c>
      <c r="F108" s="272">
        <v>2</v>
      </c>
      <c r="G108" s="272"/>
      <c r="H108" s="926">
        <f t="shared" si="8"/>
        <v>0</v>
      </c>
      <c r="I108" s="1170">
        <f t="shared" si="9"/>
        <v>2</v>
      </c>
      <c r="J108" s="1170">
        <f t="shared" si="10"/>
        <v>0</v>
      </c>
      <c r="K108" s="927">
        <f t="shared" si="11"/>
        <v>0</v>
      </c>
      <c r="L108" s="12"/>
    </row>
    <row r="109" spans="1:12" ht="25.5">
      <c r="A109" s="49" t="s">
        <v>6089</v>
      </c>
      <c r="B109" s="50" t="s">
        <v>6090</v>
      </c>
      <c r="C109" s="270"/>
      <c r="D109" s="270"/>
      <c r="E109" s="926" t="e">
        <f t="shared" si="7"/>
        <v>#DIV/0!</v>
      </c>
      <c r="F109" s="272">
        <v>3</v>
      </c>
      <c r="G109" s="272">
        <v>1</v>
      </c>
      <c r="H109" s="926">
        <f t="shared" si="8"/>
        <v>33.333333333333329</v>
      </c>
      <c r="I109" s="1170">
        <f t="shared" si="9"/>
        <v>3</v>
      </c>
      <c r="J109" s="1170">
        <f t="shared" si="10"/>
        <v>1</v>
      </c>
      <c r="K109" s="927">
        <f t="shared" si="11"/>
        <v>33.333333333333329</v>
      </c>
      <c r="L109" s="12"/>
    </row>
    <row r="110" spans="1:12">
      <c r="A110" s="49" t="s">
        <v>6091</v>
      </c>
      <c r="B110" s="50" t="s">
        <v>6092</v>
      </c>
      <c r="C110" s="270"/>
      <c r="D110" s="270"/>
      <c r="E110" s="926" t="e">
        <f t="shared" si="7"/>
        <v>#DIV/0!</v>
      </c>
      <c r="F110" s="272">
        <v>7</v>
      </c>
      <c r="G110" s="272">
        <v>6</v>
      </c>
      <c r="H110" s="926">
        <f t="shared" si="8"/>
        <v>85.714285714285708</v>
      </c>
      <c r="I110" s="1170">
        <f t="shared" si="9"/>
        <v>7</v>
      </c>
      <c r="J110" s="1170">
        <f t="shared" si="10"/>
        <v>6</v>
      </c>
      <c r="K110" s="927">
        <f t="shared" si="11"/>
        <v>85.714285714285708</v>
      </c>
      <c r="L110" s="12"/>
    </row>
    <row r="111" spans="1:12">
      <c r="A111" s="49" t="s">
        <v>6093</v>
      </c>
      <c r="B111" s="50" t="s">
        <v>4515</v>
      </c>
      <c r="C111" s="270"/>
      <c r="D111" s="270"/>
      <c r="E111" s="926" t="e">
        <f t="shared" si="7"/>
        <v>#DIV/0!</v>
      </c>
      <c r="F111" s="272">
        <v>1</v>
      </c>
      <c r="G111" s="272"/>
      <c r="H111" s="926">
        <f t="shared" si="8"/>
        <v>0</v>
      </c>
      <c r="I111" s="1170">
        <f t="shared" si="9"/>
        <v>1</v>
      </c>
      <c r="J111" s="1170">
        <f t="shared" si="10"/>
        <v>0</v>
      </c>
      <c r="K111" s="927">
        <f t="shared" si="11"/>
        <v>0</v>
      </c>
      <c r="L111" s="12"/>
    </row>
    <row r="112" spans="1:12" ht="25.5">
      <c r="A112" s="49" t="s">
        <v>1421</v>
      </c>
      <c r="B112" s="50" t="s">
        <v>4516</v>
      </c>
      <c r="C112" s="270"/>
      <c r="D112" s="270"/>
      <c r="E112" s="926" t="e">
        <f t="shared" si="7"/>
        <v>#DIV/0!</v>
      </c>
      <c r="F112" s="272"/>
      <c r="G112" s="272"/>
      <c r="H112" s="926" t="e">
        <f t="shared" si="8"/>
        <v>#DIV/0!</v>
      </c>
      <c r="I112" s="1170">
        <f t="shared" si="9"/>
        <v>0</v>
      </c>
      <c r="J112" s="1170">
        <f t="shared" si="10"/>
        <v>0</v>
      </c>
      <c r="K112" s="927" t="e">
        <f t="shared" si="11"/>
        <v>#DIV/0!</v>
      </c>
      <c r="L112" s="12"/>
    </row>
    <row r="113" spans="1:12">
      <c r="A113" s="49" t="s">
        <v>741</v>
      </c>
      <c r="B113" s="50" t="s">
        <v>4517</v>
      </c>
      <c r="C113" s="270"/>
      <c r="D113" s="270"/>
      <c r="E113" s="926" t="e">
        <f t="shared" si="7"/>
        <v>#DIV/0!</v>
      </c>
      <c r="F113" s="272">
        <v>1</v>
      </c>
      <c r="G113" s="272"/>
      <c r="H113" s="926">
        <f t="shared" si="8"/>
        <v>0</v>
      </c>
      <c r="I113" s="1170">
        <f t="shared" si="9"/>
        <v>1</v>
      </c>
      <c r="J113" s="1170">
        <f t="shared" si="10"/>
        <v>0</v>
      </c>
      <c r="K113" s="927">
        <f t="shared" si="11"/>
        <v>0</v>
      </c>
      <c r="L113" s="12"/>
    </row>
    <row r="114" spans="1:12">
      <c r="A114" s="49" t="s">
        <v>4518</v>
      </c>
      <c r="B114" s="50" t="s">
        <v>4519</v>
      </c>
      <c r="C114" s="270"/>
      <c r="D114" s="270"/>
      <c r="E114" s="926" t="e">
        <f t="shared" si="7"/>
        <v>#DIV/0!</v>
      </c>
      <c r="F114" s="272">
        <v>5</v>
      </c>
      <c r="G114" s="272">
        <v>4</v>
      </c>
      <c r="H114" s="926">
        <f t="shared" si="8"/>
        <v>80</v>
      </c>
      <c r="I114" s="1170">
        <f t="shared" si="9"/>
        <v>5</v>
      </c>
      <c r="J114" s="1170">
        <f t="shared" si="10"/>
        <v>4</v>
      </c>
      <c r="K114" s="927">
        <f t="shared" si="11"/>
        <v>80</v>
      </c>
      <c r="L114" s="12"/>
    </row>
    <row r="115" spans="1:12">
      <c r="A115" s="49" t="s">
        <v>4520</v>
      </c>
      <c r="B115" s="50" t="s">
        <v>4521</v>
      </c>
      <c r="C115" s="270"/>
      <c r="D115" s="270"/>
      <c r="E115" s="926" t="e">
        <f t="shared" si="7"/>
        <v>#DIV/0!</v>
      </c>
      <c r="F115" s="272">
        <v>1</v>
      </c>
      <c r="G115" s="272"/>
      <c r="H115" s="926">
        <f t="shared" si="8"/>
        <v>0</v>
      </c>
      <c r="I115" s="1170">
        <f t="shared" si="9"/>
        <v>1</v>
      </c>
      <c r="J115" s="1170">
        <f t="shared" si="10"/>
        <v>0</v>
      </c>
      <c r="K115" s="927">
        <f t="shared" si="11"/>
        <v>0</v>
      </c>
      <c r="L115" s="12"/>
    </row>
    <row r="116" spans="1:12">
      <c r="A116" s="49" t="s">
        <v>4921</v>
      </c>
      <c r="B116" s="50" t="s">
        <v>4922</v>
      </c>
      <c r="C116" s="270"/>
      <c r="D116" s="270"/>
      <c r="E116" s="926" t="e">
        <f t="shared" si="7"/>
        <v>#DIV/0!</v>
      </c>
      <c r="F116" s="272">
        <v>1</v>
      </c>
      <c r="G116" s="272"/>
      <c r="H116" s="926">
        <f t="shared" si="8"/>
        <v>0</v>
      </c>
      <c r="I116" s="1170">
        <f t="shared" si="9"/>
        <v>1</v>
      </c>
      <c r="J116" s="1170">
        <f t="shared" si="10"/>
        <v>0</v>
      </c>
      <c r="K116" s="927">
        <f t="shared" si="11"/>
        <v>0</v>
      </c>
      <c r="L116" s="12"/>
    </row>
    <row r="117" spans="1:12" ht="25.5">
      <c r="A117" s="49" t="s">
        <v>4923</v>
      </c>
      <c r="B117" s="50" t="s">
        <v>4924</v>
      </c>
      <c r="C117" s="270"/>
      <c r="D117" s="270"/>
      <c r="E117" s="926" t="e">
        <f t="shared" si="7"/>
        <v>#DIV/0!</v>
      </c>
      <c r="F117" s="272">
        <v>1</v>
      </c>
      <c r="G117" s="272"/>
      <c r="H117" s="926">
        <f t="shared" si="8"/>
        <v>0</v>
      </c>
      <c r="I117" s="1170">
        <f t="shared" si="9"/>
        <v>1</v>
      </c>
      <c r="J117" s="1170">
        <f t="shared" si="10"/>
        <v>0</v>
      </c>
      <c r="K117" s="927">
        <f t="shared" si="11"/>
        <v>0</v>
      </c>
      <c r="L117" s="12"/>
    </row>
    <row r="118" spans="1:12" ht="25.5">
      <c r="A118" s="49" t="s">
        <v>4925</v>
      </c>
      <c r="B118" s="50" t="s">
        <v>4926</v>
      </c>
      <c r="C118" s="270"/>
      <c r="D118" s="270"/>
      <c r="E118" s="926" t="e">
        <f t="shared" si="7"/>
        <v>#DIV/0!</v>
      </c>
      <c r="F118" s="272">
        <v>1</v>
      </c>
      <c r="G118" s="272"/>
      <c r="H118" s="926">
        <f t="shared" si="8"/>
        <v>0</v>
      </c>
      <c r="I118" s="1170">
        <f t="shared" si="9"/>
        <v>1</v>
      </c>
      <c r="J118" s="1170">
        <f t="shared" si="10"/>
        <v>0</v>
      </c>
      <c r="K118" s="927">
        <f t="shared" si="11"/>
        <v>0</v>
      </c>
      <c r="L118" s="12"/>
    </row>
    <row r="119" spans="1:12">
      <c r="A119" s="49" t="s">
        <v>4927</v>
      </c>
      <c r="B119" s="50" t="s">
        <v>4928</v>
      </c>
      <c r="C119" s="270"/>
      <c r="D119" s="270"/>
      <c r="E119" s="926" t="e">
        <f t="shared" si="7"/>
        <v>#DIV/0!</v>
      </c>
      <c r="F119" s="272">
        <v>2</v>
      </c>
      <c r="G119" s="272">
        <v>2</v>
      </c>
      <c r="H119" s="926">
        <f t="shared" si="8"/>
        <v>100</v>
      </c>
      <c r="I119" s="1170">
        <f t="shared" si="9"/>
        <v>2</v>
      </c>
      <c r="J119" s="1170">
        <f t="shared" si="10"/>
        <v>2</v>
      </c>
      <c r="K119" s="927">
        <f t="shared" si="11"/>
        <v>100</v>
      </c>
      <c r="L119" s="12"/>
    </row>
    <row r="120" spans="1:12" ht="25.5">
      <c r="A120" s="49" t="s">
        <v>4929</v>
      </c>
      <c r="B120" s="50" t="s">
        <v>4930</v>
      </c>
      <c r="C120" s="270"/>
      <c r="D120" s="270"/>
      <c r="E120" s="926" t="e">
        <f t="shared" si="7"/>
        <v>#DIV/0!</v>
      </c>
      <c r="F120" s="272">
        <v>1</v>
      </c>
      <c r="G120" s="272"/>
      <c r="H120" s="926">
        <f t="shared" si="8"/>
        <v>0</v>
      </c>
      <c r="I120" s="1170">
        <f t="shared" si="9"/>
        <v>1</v>
      </c>
      <c r="J120" s="1170">
        <f t="shared" si="10"/>
        <v>0</v>
      </c>
      <c r="K120" s="927">
        <f t="shared" si="11"/>
        <v>0</v>
      </c>
      <c r="L120" s="12"/>
    </row>
    <row r="121" spans="1:12">
      <c r="A121" s="49" t="s">
        <v>3997</v>
      </c>
      <c r="B121" s="50" t="s">
        <v>3998</v>
      </c>
      <c r="C121" s="270"/>
      <c r="D121" s="270"/>
      <c r="E121" s="926" t="e">
        <f t="shared" si="7"/>
        <v>#DIV/0!</v>
      </c>
      <c r="F121" s="272">
        <v>1</v>
      </c>
      <c r="G121" s="272"/>
      <c r="H121" s="926">
        <f t="shared" si="8"/>
        <v>0</v>
      </c>
      <c r="I121" s="1170">
        <f t="shared" si="9"/>
        <v>1</v>
      </c>
      <c r="J121" s="1170">
        <f t="shared" si="10"/>
        <v>0</v>
      </c>
      <c r="K121" s="927">
        <f t="shared" si="11"/>
        <v>0</v>
      </c>
      <c r="L121" s="12"/>
    </row>
    <row r="122" spans="1:12">
      <c r="A122" s="49" t="s">
        <v>4931</v>
      </c>
      <c r="B122" s="50" t="s">
        <v>4932</v>
      </c>
      <c r="C122" s="270"/>
      <c r="D122" s="270"/>
      <c r="E122" s="926" t="e">
        <f t="shared" si="7"/>
        <v>#DIV/0!</v>
      </c>
      <c r="F122" s="272">
        <v>1</v>
      </c>
      <c r="G122" s="272">
        <v>1</v>
      </c>
      <c r="H122" s="926">
        <f t="shared" si="8"/>
        <v>100</v>
      </c>
      <c r="I122" s="1170">
        <f t="shared" si="9"/>
        <v>1</v>
      </c>
      <c r="J122" s="1170">
        <f t="shared" si="10"/>
        <v>1</v>
      </c>
      <c r="K122" s="927">
        <f t="shared" si="11"/>
        <v>100</v>
      </c>
      <c r="L122" s="12"/>
    </row>
    <row r="123" spans="1:12" ht="25.5">
      <c r="A123" s="49" t="s">
        <v>5007</v>
      </c>
      <c r="B123" s="50" t="s">
        <v>5049</v>
      </c>
      <c r="C123" s="270"/>
      <c r="D123" s="270"/>
      <c r="E123" s="926" t="e">
        <f t="shared" si="7"/>
        <v>#DIV/0!</v>
      </c>
      <c r="F123" s="272">
        <v>1</v>
      </c>
      <c r="G123" s="272"/>
      <c r="H123" s="926">
        <f t="shared" si="8"/>
        <v>0</v>
      </c>
      <c r="I123" s="1170">
        <f t="shared" si="9"/>
        <v>1</v>
      </c>
      <c r="J123" s="1170">
        <f t="shared" si="10"/>
        <v>0</v>
      </c>
      <c r="K123" s="927">
        <f t="shared" si="11"/>
        <v>0</v>
      </c>
      <c r="L123" s="12"/>
    </row>
    <row r="124" spans="1:12">
      <c r="A124" s="49" t="s">
        <v>5017</v>
      </c>
      <c r="B124" s="50" t="s">
        <v>5050</v>
      </c>
      <c r="C124" s="270"/>
      <c r="D124" s="270"/>
      <c r="E124" s="926" t="e">
        <f t="shared" si="7"/>
        <v>#DIV/0!</v>
      </c>
      <c r="F124" s="272">
        <v>1</v>
      </c>
      <c r="G124" s="272"/>
      <c r="H124" s="926">
        <f t="shared" si="8"/>
        <v>0</v>
      </c>
      <c r="I124" s="1170">
        <f t="shared" si="9"/>
        <v>1</v>
      </c>
      <c r="J124" s="1170">
        <f t="shared" si="10"/>
        <v>0</v>
      </c>
      <c r="K124" s="927">
        <f t="shared" si="11"/>
        <v>0</v>
      </c>
      <c r="L124" s="12"/>
    </row>
    <row r="125" spans="1:12">
      <c r="A125" s="49" t="s">
        <v>5019</v>
      </c>
      <c r="B125" s="50" t="s">
        <v>5051</v>
      </c>
      <c r="C125" s="270"/>
      <c r="D125" s="270"/>
      <c r="E125" s="926" t="e">
        <f t="shared" si="7"/>
        <v>#DIV/0!</v>
      </c>
      <c r="F125" s="272">
        <v>1</v>
      </c>
      <c r="G125" s="272"/>
      <c r="H125" s="926">
        <f t="shared" si="8"/>
        <v>0</v>
      </c>
      <c r="I125" s="1170">
        <f t="shared" si="9"/>
        <v>1</v>
      </c>
      <c r="J125" s="1170">
        <f t="shared" si="10"/>
        <v>0</v>
      </c>
      <c r="K125" s="927">
        <f t="shared" si="11"/>
        <v>0</v>
      </c>
      <c r="L125" s="12"/>
    </row>
    <row r="126" spans="1:12">
      <c r="A126" s="49" t="s">
        <v>1604</v>
      </c>
      <c r="B126" s="50" t="s">
        <v>6714</v>
      </c>
      <c r="C126" s="270">
        <v>1</v>
      </c>
      <c r="D126" s="270"/>
      <c r="E126" s="926">
        <f t="shared" si="7"/>
        <v>0</v>
      </c>
      <c r="F126" s="272"/>
      <c r="G126" s="272"/>
      <c r="H126" s="926" t="e">
        <f t="shared" si="8"/>
        <v>#DIV/0!</v>
      </c>
      <c r="I126" s="1170">
        <f t="shared" si="9"/>
        <v>1</v>
      </c>
      <c r="J126" s="1170">
        <f t="shared" si="10"/>
        <v>0</v>
      </c>
      <c r="K126" s="927">
        <f t="shared" si="11"/>
        <v>0</v>
      </c>
      <c r="L126" s="12"/>
    </row>
    <row r="127" spans="1:12" ht="25.5">
      <c r="A127" s="49" t="s">
        <v>6715</v>
      </c>
      <c r="B127" s="50" t="s">
        <v>6716</v>
      </c>
      <c r="C127" s="270">
        <v>1</v>
      </c>
      <c r="D127" s="270">
        <v>1</v>
      </c>
      <c r="E127" s="926">
        <f t="shared" si="7"/>
        <v>100</v>
      </c>
      <c r="F127" s="272"/>
      <c r="G127" s="272"/>
      <c r="H127" s="926" t="e">
        <f t="shared" si="8"/>
        <v>#DIV/0!</v>
      </c>
      <c r="I127" s="1170">
        <f t="shared" si="9"/>
        <v>1</v>
      </c>
      <c r="J127" s="1170">
        <f t="shared" si="10"/>
        <v>1</v>
      </c>
      <c r="K127" s="927">
        <f t="shared" si="11"/>
        <v>100</v>
      </c>
      <c r="L127" s="12"/>
    </row>
    <row r="128" spans="1:12">
      <c r="A128" s="49" t="s">
        <v>6717</v>
      </c>
      <c r="B128" s="50" t="s">
        <v>6718</v>
      </c>
      <c r="C128" s="270">
        <v>1</v>
      </c>
      <c r="D128" s="270"/>
      <c r="E128" s="926">
        <f t="shared" si="7"/>
        <v>0</v>
      </c>
      <c r="F128" s="272"/>
      <c r="G128" s="272"/>
      <c r="H128" s="926" t="e">
        <f t="shared" si="8"/>
        <v>#DIV/0!</v>
      </c>
      <c r="I128" s="1170">
        <f t="shared" si="9"/>
        <v>1</v>
      </c>
      <c r="J128" s="1170">
        <f t="shared" si="10"/>
        <v>0</v>
      </c>
      <c r="K128" s="927">
        <f t="shared" si="11"/>
        <v>0</v>
      </c>
      <c r="L128" s="12"/>
    </row>
    <row r="129" spans="1:12" ht="25.5">
      <c r="A129" s="49" t="s">
        <v>3207</v>
      </c>
      <c r="B129" s="50" t="s">
        <v>6719</v>
      </c>
      <c r="C129" s="270"/>
      <c r="D129" s="270"/>
      <c r="E129" s="926" t="e">
        <f t="shared" si="7"/>
        <v>#DIV/0!</v>
      </c>
      <c r="F129" s="272">
        <v>1</v>
      </c>
      <c r="G129" s="272"/>
      <c r="H129" s="926">
        <f t="shared" si="8"/>
        <v>0</v>
      </c>
      <c r="I129" s="1170">
        <f t="shared" si="9"/>
        <v>1</v>
      </c>
      <c r="J129" s="1170">
        <f t="shared" si="10"/>
        <v>0</v>
      </c>
      <c r="K129" s="927">
        <f t="shared" si="11"/>
        <v>0</v>
      </c>
      <c r="L129" s="12"/>
    </row>
    <row r="130" spans="1:12">
      <c r="A130" s="49" t="s">
        <v>4470</v>
      </c>
      <c r="B130" s="50" t="s">
        <v>4471</v>
      </c>
      <c r="C130" s="270"/>
      <c r="D130" s="270"/>
      <c r="E130" s="926" t="e">
        <f t="shared" si="7"/>
        <v>#DIV/0!</v>
      </c>
      <c r="F130" s="272">
        <v>1</v>
      </c>
      <c r="G130" s="272"/>
      <c r="H130" s="926">
        <f t="shared" si="8"/>
        <v>0</v>
      </c>
      <c r="I130" s="1170">
        <f t="shared" si="9"/>
        <v>1</v>
      </c>
      <c r="J130" s="1170">
        <f t="shared" si="10"/>
        <v>0</v>
      </c>
      <c r="K130" s="927">
        <f t="shared" si="11"/>
        <v>0</v>
      </c>
      <c r="L130" s="12"/>
    </row>
    <row r="131" spans="1:12" ht="25.5">
      <c r="A131" s="49" t="s">
        <v>6720</v>
      </c>
      <c r="B131" s="50" t="s">
        <v>6721</v>
      </c>
      <c r="C131" s="270"/>
      <c r="D131" s="270"/>
      <c r="E131" s="926" t="e">
        <f t="shared" si="7"/>
        <v>#DIV/0!</v>
      </c>
      <c r="F131" s="272">
        <v>1</v>
      </c>
      <c r="G131" s="272"/>
      <c r="H131" s="926">
        <f t="shared" si="8"/>
        <v>0</v>
      </c>
      <c r="I131" s="1170">
        <f t="shared" si="9"/>
        <v>1</v>
      </c>
      <c r="J131" s="1170">
        <f t="shared" si="10"/>
        <v>0</v>
      </c>
      <c r="K131" s="927">
        <f t="shared" si="11"/>
        <v>0</v>
      </c>
      <c r="L131" s="12"/>
    </row>
    <row r="132" spans="1:12">
      <c r="A132" s="49" t="s">
        <v>6722</v>
      </c>
      <c r="B132" s="50" t="s">
        <v>6723</v>
      </c>
      <c r="C132" s="270"/>
      <c r="D132" s="270"/>
      <c r="E132" s="926" t="e">
        <f t="shared" si="7"/>
        <v>#DIV/0!</v>
      </c>
      <c r="F132" s="272">
        <v>1</v>
      </c>
      <c r="G132" s="272"/>
      <c r="H132" s="926">
        <f t="shared" si="8"/>
        <v>0</v>
      </c>
      <c r="I132" s="1170">
        <f t="shared" si="9"/>
        <v>1</v>
      </c>
      <c r="J132" s="1170">
        <f t="shared" si="10"/>
        <v>0</v>
      </c>
      <c r="K132" s="927">
        <f t="shared" si="11"/>
        <v>0</v>
      </c>
      <c r="L132" s="12"/>
    </row>
    <row r="133" spans="1:12" ht="25.5">
      <c r="A133" s="49" t="s">
        <v>1266</v>
      </c>
      <c r="B133" s="50" t="s">
        <v>1267</v>
      </c>
      <c r="C133" s="270"/>
      <c r="D133" s="270"/>
      <c r="E133" s="926" t="e">
        <f t="shared" si="7"/>
        <v>#DIV/0!</v>
      </c>
      <c r="F133" s="272">
        <v>1</v>
      </c>
      <c r="G133" s="272"/>
      <c r="H133" s="926">
        <f t="shared" si="8"/>
        <v>0</v>
      </c>
      <c r="I133" s="1170">
        <f t="shared" si="9"/>
        <v>1</v>
      </c>
      <c r="J133" s="1170">
        <f t="shared" si="10"/>
        <v>0</v>
      </c>
      <c r="K133" s="927">
        <f t="shared" si="11"/>
        <v>0</v>
      </c>
      <c r="L133" s="12"/>
    </row>
    <row r="134" spans="1:12">
      <c r="A134" s="49" t="s">
        <v>6724</v>
      </c>
      <c r="B134" s="50" t="s">
        <v>6725</v>
      </c>
      <c r="C134" s="270"/>
      <c r="D134" s="270"/>
      <c r="E134" s="926" t="e">
        <f t="shared" si="7"/>
        <v>#DIV/0!</v>
      </c>
      <c r="F134" s="272">
        <v>1</v>
      </c>
      <c r="G134" s="272">
        <v>1</v>
      </c>
      <c r="H134" s="926">
        <f t="shared" si="8"/>
        <v>100</v>
      </c>
      <c r="I134" s="1170">
        <f t="shared" si="9"/>
        <v>1</v>
      </c>
      <c r="J134" s="1170">
        <f t="shared" si="10"/>
        <v>1</v>
      </c>
      <c r="K134" s="927">
        <f t="shared" si="11"/>
        <v>100</v>
      </c>
      <c r="L134" s="12"/>
    </row>
    <row r="135" spans="1:12">
      <c r="A135" s="49" t="s">
        <v>6726</v>
      </c>
      <c r="B135" s="50" t="s">
        <v>6727</v>
      </c>
      <c r="C135" s="270"/>
      <c r="D135" s="270"/>
      <c r="E135" s="926" t="e">
        <f t="shared" si="7"/>
        <v>#DIV/0!</v>
      </c>
      <c r="F135" s="272">
        <v>1</v>
      </c>
      <c r="G135" s="272"/>
      <c r="H135" s="926">
        <f t="shared" si="8"/>
        <v>0</v>
      </c>
      <c r="I135" s="1170">
        <f t="shared" si="9"/>
        <v>1</v>
      </c>
      <c r="J135" s="1170">
        <f t="shared" si="10"/>
        <v>0</v>
      </c>
      <c r="K135" s="927">
        <f t="shared" si="11"/>
        <v>0</v>
      </c>
      <c r="L135" s="12"/>
    </row>
    <row r="136" spans="1:12">
      <c r="A136" s="49" t="s">
        <v>1376</v>
      </c>
      <c r="B136" s="50" t="s">
        <v>6728</v>
      </c>
      <c r="C136" s="270"/>
      <c r="D136" s="270"/>
      <c r="E136" s="926" t="e">
        <f t="shared" si="7"/>
        <v>#DIV/0!</v>
      </c>
      <c r="F136" s="272">
        <v>1</v>
      </c>
      <c r="G136" s="272"/>
      <c r="H136" s="926">
        <f t="shared" si="8"/>
        <v>0</v>
      </c>
      <c r="I136" s="1170">
        <f t="shared" si="9"/>
        <v>1</v>
      </c>
      <c r="J136" s="1170">
        <f t="shared" si="10"/>
        <v>0</v>
      </c>
      <c r="K136" s="927">
        <f t="shared" si="11"/>
        <v>0</v>
      </c>
      <c r="L136" s="12"/>
    </row>
    <row r="137" spans="1:12">
      <c r="A137" s="49" t="s">
        <v>1386</v>
      </c>
      <c r="B137" s="50" t="s">
        <v>6729</v>
      </c>
      <c r="C137" s="270"/>
      <c r="D137" s="270"/>
      <c r="E137" s="926" t="e">
        <f t="shared" si="7"/>
        <v>#DIV/0!</v>
      </c>
      <c r="F137" s="272">
        <v>1</v>
      </c>
      <c r="G137" s="272"/>
      <c r="H137" s="926">
        <f t="shared" si="8"/>
        <v>0</v>
      </c>
      <c r="I137" s="1170">
        <f t="shared" si="9"/>
        <v>1</v>
      </c>
      <c r="J137" s="1170">
        <f t="shared" si="10"/>
        <v>0</v>
      </c>
      <c r="K137" s="927">
        <f t="shared" si="11"/>
        <v>0</v>
      </c>
      <c r="L137" s="12"/>
    </row>
    <row r="138" spans="1:12">
      <c r="A138" s="49" t="s">
        <v>7041</v>
      </c>
      <c r="B138" s="50" t="s">
        <v>1401</v>
      </c>
      <c r="C138" s="270"/>
      <c r="D138" s="270"/>
      <c r="E138" s="926" t="e">
        <f t="shared" si="7"/>
        <v>#DIV/0!</v>
      </c>
      <c r="F138" s="272"/>
      <c r="G138" s="272"/>
      <c r="H138" s="926" t="e">
        <f t="shared" si="8"/>
        <v>#DIV/0!</v>
      </c>
      <c r="I138" s="1170">
        <f t="shared" si="9"/>
        <v>0</v>
      </c>
      <c r="J138" s="1170">
        <f t="shared" si="10"/>
        <v>0</v>
      </c>
      <c r="K138" s="927" t="e">
        <f t="shared" si="11"/>
        <v>#DIV/0!</v>
      </c>
      <c r="L138" s="12"/>
    </row>
    <row r="139" spans="1:12" ht="25.5">
      <c r="A139" s="49" t="s">
        <v>7042</v>
      </c>
      <c r="B139" s="50" t="s">
        <v>7043</v>
      </c>
      <c r="C139" s="1143"/>
      <c r="D139" s="1143">
        <v>1</v>
      </c>
      <c r="E139" s="926" t="e">
        <f t="shared" ref="E139:E150" si="12">SUM(D139/C139*100)</f>
        <v>#DIV/0!</v>
      </c>
      <c r="F139" s="272"/>
      <c r="G139" s="272"/>
      <c r="H139" s="926" t="e">
        <f t="shared" ref="H139:H150" si="13">SUM(G139/F139*100)</f>
        <v>#DIV/0!</v>
      </c>
      <c r="I139" s="1170">
        <f t="shared" ref="I139:I152" si="14">C139+F139</f>
        <v>0</v>
      </c>
      <c r="J139" s="1170">
        <f t="shared" ref="J139:J152" si="15">D139+G139</f>
        <v>1</v>
      </c>
      <c r="K139" s="927" t="e">
        <f t="shared" ref="K139:K152" si="16">SUM(J139/I139*100)</f>
        <v>#DIV/0!</v>
      </c>
      <c r="L139" s="12"/>
    </row>
    <row r="140" spans="1:12">
      <c r="A140" s="49" t="s">
        <v>7044</v>
      </c>
      <c r="B140" s="50" t="s">
        <v>6718</v>
      </c>
      <c r="C140" s="1143"/>
      <c r="D140" s="1143">
        <v>2</v>
      </c>
      <c r="E140" s="926" t="e">
        <f t="shared" si="12"/>
        <v>#DIV/0!</v>
      </c>
      <c r="F140" s="272"/>
      <c r="G140" s="272"/>
      <c r="H140" s="926" t="e">
        <f t="shared" si="13"/>
        <v>#DIV/0!</v>
      </c>
      <c r="I140" s="1170">
        <f t="shared" si="14"/>
        <v>0</v>
      </c>
      <c r="J140" s="1170">
        <f t="shared" si="15"/>
        <v>2</v>
      </c>
      <c r="K140" s="927" t="e">
        <f t="shared" si="16"/>
        <v>#DIV/0!</v>
      </c>
      <c r="L140" s="12"/>
    </row>
    <row r="141" spans="1:12" ht="25.5">
      <c r="A141" s="49" t="s">
        <v>7045</v>
      </c>
      <c r="B141" s="50" t="s">
        <v>7046</v>
      </c>
      <c r="C141" s="1143"/>
      <c r="D141" s="1143">
        <v>1</v>
      </c>
      <c r="E141" s="926" t="e">
        <f t="shared" si="12"/>
        <v>#DIV/0!</v>
      </c>
      <c r="F141" s="272"/>
      <c r="G141" s="272"/>
      <c r="H141" s="926" t="e">
        <f t="shared" si="13"/>
        <v>#DIV/0!</v>
      </c>
      <c r="I141" s="1170">
        <f t="shared" si="14"/>
        <v>0</v>
      </c>
      <c r="J141" s="1170">
        <f t="shared" si="15"/>
        <v>1</v>
      </c>
      <c r="K141" s="927" t="e">
        <f t="shared" si="16"/>
        <v>#DIV/0!</v>
      </c>
      <c r="L141" s="12"/>
    </row>
    <row r="142" spans="1:12">
      <c r="A142" s="49" t="s">
        <v>7047</v>
      </c>
      <c r="B142" s="50" t="s">
        <v>7048</v>
      </c>
      <c r="C142" s="1143"/>
      <c r="D142" s="1143">
        <v>1</v>
      </c>
      <c r="E142" s="926" t="e">
        <f t="shared" ref="E142:E143" si="17">SUM(D142/C142*100)</f>
        <v>#DIV/0!</v>
      </c>
      <c r="F142" s="272"/>
      <c r="G142" s="272"/>
      <c r="H142" s="926" t="e">
        <f t="shared" ref="H142:H143" si="18">SUM(G142/F142*100)</f>
        <v>#DIV/0!</v>
      </c>
      <c r="I142" s="1170">
        <f t="shared" si="14"/>
        <v>0</v>
      </c>
      <c r="J142" s="1170">
        <f t="shared" si="15"/>
        <v>1</v>
      </c>
      <c r="K142" s="927" t="e">
        <f t="shared" si="16"/>
        <v>#DIV/0!</v>
      </c>
      <c r="L142" s="12"/>
    </row>
    <row r="143" spans="1:12" ht="25.5">
      <c r="A143" s="49" t="s">
        <v>7051</v>
      </c>
      <c r="B143" s="50" t="s">
        <v>7052</v>
      </c>
      <c r="C143" s="1143"/>
      <c r="D143" s="1143"/>
      <c r="E143" s="926" t="e">
        <f t="shared" si="17"/>
        <v>#DIV/0!</v>
      </c>
      <c r="F143" s="272"/>
      <c r="G143" s="272">
        <v>1</v>
      </c>
      <c r="H143" s="926" t="e">
        <f t="shared" si="18"/>
        <v>#DIV/0!</v>
      </c>
      <c r="I143" s="1170">
        <f t="shared" si="14"/>
        <v>0</v>
      </c>
      <c r="J143" s="1170">
        <f t="shared" si="15"/>
        <v>1</v>
      </c>
      <c r="K143" s="927" t="e">
        <f t="shared" si="16"/>
        <v>#DIV/0!</v>
      </c>
      <c r="L143" s="12"/>
    </row>
    <row r="144" spans="1:12" ht="25.5">
      <c r="A144" s="49" t="s">
        <v>7053</v>
      </c>
      <c r="B144" s="50" t="s">
        <v>7054</v>
      </c>
      <c r="C144" s="1143"/>
      <c r="D144" s="1143"/>
      <c r="E144" s="926" t="e">
        <f t="shared" si="12"/>
        <v>#DIV/0!</v>
      </c>
      <c r="F144" s="272"/>
      <c r="G144" s="272">
        <v>1</v>
      </c>
      <c r="H144" s="926" t="e">
        <f t="shared" si="13"/>
        <v>#DIV/0!</v>
      </c>
      <c r="I144" s="1170">
        <f t="shared" si="14"/>
        <v>0</v>
      </c>
      <c r="J144" s="1170">
        <f t="shared" si="15"/>
        <v>1</v>
      </c>
      <c r="K144" s="927" t="e">
        <f t="shared" si="16"/>
        <v>#DIV/0!</v>
      </c>
      <c r="L144" s="12"/>
    </row>
    <row r="145" spans="1:12" ht="25.5">
      <c r="A145" s="49" t="s">
        <v>7055</v>
      </c>
      <c r="B145" s="50" t="s">
        <v>7056</v>
      </c>
      <c r="C145" s="1143"/>
      <c r="D145" s="1143"/>
      <c r="E145" s="926" t="e">
        <f t="shared" si="12"/>
        <v>#DIV/0!</v>
      </c>
      <c r="F145" s="272"/>
      <c r="G145" s="272">
        <v>3</v>
      </c>
      <c r="H145" s="926" t="e">
        <f t="shared" si="13"/>
        <v>#DIV/0!</v>
      </c>
      <c r="I145" s="1170">
        <f t="shared" si="14"/>
        <v>0</v>
      </c>
      <c r="J145" s="1170">
        <f t="shared" si="15"/>
        <v>3</v>
      </c>
      <c r="K145" s="927" t="e">
        <f t="shared" si="16"/>
        <v>#DIV/0!</v>
      </c>
      <c r="L145" s="12"/>
    </row>
    <row r="146" spans="1:12">
      <c r="A146" s="49" t="s">
        <v>7057</v>
      </c>
      <c r="B146" s="50" t="s">
        <v>7058</v>
      </c>
      <c r="C146" s="1143"/>
      <c r="D146" s="1143"/>
      <c r="E146" s="926" t="e">
        <f t="shared" ref="E146:E149" si="19">SUM(D146/C146*100)</f>
        <v>#DIV/0!</v>
      </c>
      <c r="F146" s="272"/>
      <c r="G146" s="272">
        <v>1</v>
      </c>
      <c r="H146" s="926" t="e">
        <f t="shared" ref="H146:H149" si="20">SUM(G146/F146*100)</f>
        <v>#DIV/0!</v>
      </c>
      <c r="I146" s="1170">
        <f t="shared" si="14"/>
        <v>0</v>
      </c>
      <c r="J146" s="1170">
        <f t="shared" si="15"/>
        <v>1</v>
      </c>
      <c r="K146" s="927" t="e">
        <f t="shared" si="16"/>
        <v>#DIV/0!</v>
      </c>
      <c r="L146" s="12"/>
    </row>
    <row r="147" spans="1:12">
      <c r="A147" s="49" t="s">
        <v>7191</v>
      </c>
      <c r="B147" s="50" t="s">
        <v>7192</v>
      </c>
      <c r="C147" s="1339"/>
      <c r="D147" s="1339">
        <v>1</v>
      </c>
      <c r="E147" s="926" t="e">
        <f t="shared" ref="E147:E148" si="21">SUM(D147/C147*100)</f>
        <v>#DIV/0!</v>
      </c>
      <c r="F147" s="272"/>
      <c r="G147" s="272"/>
      <c r="H147" s="926" t="e">
        <f t="shared" ref="H147:H148" si="22">SUM(G147/F147*100)</f>
        <v>#DIV/0!</v>
      </c>
      <c r="I147" s="1338">
        <f t="shared" ref="I147:I148" si="23">C147+F147</f>
        <v>0</v>
      </c>
      <c r="J147" s="1338">
        <f t="shared" ref="J147:J148" si="24">D147+G147</f>
        <v>1</v>
      </c>
      <c r="K147" s="927" t="e">
        <f t="shared" ref="K147:K148" si="25">SUM(J147/I147*100)</f>
        <v>#DIV/0!</v>
      </c>
      <c r="L147" s="12"/>
    </row>
    <row r="148" spans="1:12">
      <c r="A148" s="49" t="s">
        <v>7193</v>
      </c>
      <c r="B148" s="50" t="s">
        <v>7194</v>
      </c>
      <c r="C148" s="1339"/>
      <c r="D148" s="1339"/>
      <c r="E148" s="926" t="e">
        <f t="shared" si="21"/>
        <v>#DIV/0!</v>
      </c>
      <c r="F148" s="272"/>
      <c r="G148" s="272">
        <v>2</v>
      </c>
      <c r="H148" s="926" t="e">
        <f t="shared" si="22"/>
        <v>#DIV/0!</v>
      </c>
      <c r="I148" s="1338">
        <f t="shared" si="23"/>
        <v>0</v>
      </c>
      <c r="J148" s="1338">
        <f t="shared" si="24"/>
        <v>2</v>
      </c>
      <c r="K148" s="927" t="e">
        <f t="shared" si="25"/>
        <v>#DIV/0!</v>
      </c>
      <c r="L148" s="12"/>
    </row>
    <row r="149" spans="1:12">
      <c r="A149" s="49" t="s">
        <v>3894</v>
      </c>
      <c r="B149" s="50" t="s">
        <v>3895</v>
      </c>
      <c r="C149" s="1143"/>
      <c r="D149" s="1143"/>
      <c r="E149" s="926" t="e">
        <f t="shared" si="19"/>
        <v>#DIV/0!</v>
      </c>
      <c r="F149" s="272"/>
      <c r="G149" s="272">
        <v>1</v>
      </c>
      <c r="H149" s="926" t="e">
        <f t="shared" si="20"/>
        <v>#DIV/0!</v>
      </c>
      <c r="I149" s="1170">
        <f t="shared" si="14"/>
        <v>0</v>
      </c>
      <c r="J149" s="1170">
        <f t="shared" si="15"/>
        <v>1</v>
      </c>
      <c r="K149" s="927" t="e">
        <f t="shared" si="16"/>
        <v>#DIV/0!</v>
      </c>
      <c r="L149" s="12"/>
    </row>
    <row r="150" spans="1:12">
      <c r="A150" s="49"/>
      <c r="B150" s="50"/>
      <c r="C150" s="1143"/>
      <c r="D150" s="1143"/>
      <c r="E150" s="926" t="e">
        <f t="shared" si="12"/>
        <v>#DIV/0!</v>
      </c>
      <c r="F150" s="272"/>
      <c r="G150" s="272"/>
      <c r="H150" s="926" t="e">
        <f t="shared" si="13"/>
        <v>#DIV/0!</v>
      </c>
      <c r="I150" s="1170">
        <f t="shared" si="14"/>
        <v>0</v>
      </c>
      <c r="J150" s="1170">
        <f t="shared" si="15"/>
        <v>0</v>
      </c>
      <c r="K150" s="927" t="e">
        <f t="shared" si="16"/>
        <v>#DIV/0!</v>
      </c>
      <c r="L150" s="12"/>
    </row>
    <row r="151" spans="1:12">
      <c r="A151" s="49"/>
      <c r="B151" s="50"/>
      <c r="C151" s="270"/>
      <c r="D151" s="270"/>
      <c r="E151" s="926" t="e">
        <f t="shared" ref="E151:E214" si="26">SUM(D151/C151*100)</f>
        <v>#DIV/0!</v>
      </c>
      <c r="F151" s="272"/>
      <c r="G151" s="272"/>
      <c r="H151" s="926" t="e">
        <f t="shared" ref="H151:H214" si="27">SUM(G151/F151*100)</f>
        <v>#DIV/0!</v>
      </c>
      <c r="I151" s="1170">
        <f t="shared" si="14"/>
        <v>0</v>
      </c>
      <c r="J151" s="1170">
        <f t="shared" si="15"/>
        <v>0</v>
      </c>
      <c r="K151" s="927" t="e">
        <f t="shared" si="16"/>
        <v>#DIV/0!</v>
      </c>
      <c r="L151" s="12"/>
    </row>
    <row r="152" spans="1:12" ht="17.25" customHeight="1">
      <c r="A152" s="376" t="s">
        <v>4476</v>
      </c>
      <c r="B152" s="377"/>
      <c r="C152" s="995">
        <f>SUM(C10:C151)</f>
        <v>21</v>
      </c>
      <c r="D152" s="995">
        <f>SUM(D10:D151)</f>
        <v>17</v>
      </c>
      <c r="E152" s="996">
        <f t="shared" si="26"/>
        <v>80.952380952380949</v>
      </c>
      <c r="F152" s="995">
        <f>SUM(F10:F151)</f>
        <v>768</v>
      </c>
      <c r="G152" s="995">
        <f>SUM(G10:G151)</f>
        <v>438</v>
      </c>
      <c r="H152" s="996">
        <f t="shared" si="27"/>
        <v>57.03125</v>
      </c>
      <c r="I152" s="1170">
        <f t="shared" si="14"/>
        <v>789</v>
      </c>
      <c r="J152" s="1170">
        <f t="shared" si="15"/>
        <v>455</v>
      </c>
      <c r="K152" s="927">
        <f t="shared" si="16"/>
        <v>57.667934093789611</v>
      </c>
      <c r="L152" s="12"/>
    </row>
    <row r="153" spans="1:12" ht="24.75" customHeight="1">
      <c r="A153" s="49"/>
      <c r="B153" s="396" t="s">
        <v>4477</v>
      </c>
      <c r="C153" s="997"/>
      <c r="D153" s="998"/>
      <c r="E153" s="998"/>
      <c r="F153" s="998"/>
      <c r="G153" s="998"/>
      <c r="H153" s="998"/>
      <c r="I153" s="998"/>
      <c r="J153" s="998"/>
      <c r="K153" s="999"/>
      <c r="L153" s="12"/>
    </row>
    <row r="154" spans="1:12" ht="24.75" customHeight="1">
      <c r="A154" s="49" t="s">
        <v>19</v>
      </c>
      <c r="B154" s="396" t="s">
        <v>20</v>
      </c>
      <c r="C154" s="422"/>
      <c r="D154" s="423"/>
      <c r="E154" s="930" t="e">
        <f t="shared" si="26"/>
        <v>#DIV/0!</v>
      </c>
      <c r="F154" s="422">
        <v>2</v>
      </c>
      <c r="G154" s="422">
        <v>1</v>
      </c>
      <c r="H154" s="930">
        <f t="shared" si="27"/>
        <v>50</v>
      </c>
      <c r="I154" s="424">
        <f t="shared" ref="I154" si="28">C154+F154</f>
        <v>2</v>
      </c>
      <c r="J154" s="424">
        <f t="shared" ref="J154" si="29">D154+G154</f>
        <v>1</v>
      </c>
      <c r="K154" s="931">
        <f t="shared" ref="K154" si="30">SUM(J154/I154*100)</f>
        <v>50</v>
      </c>
      <c r="L154" s="12"/>
    </row>
    <row r="155" spans="1:12" ht="24.75" customHeight="1">
      <c r="A155" s="49" t="s">
        <v>594</v>
      </c>
      <c r="B155" s="50" t="s">
        <v>333</v>
      </c>
      <c r="C155" s="270"/>
      <c r="D155" s="270"/>
      <c r="E155" s="926" t="e">
        <f t="shared" si="26"/>
        <v>#DIV/0!</v>
      </c>
      <c r="F155" s="272"/>
      <c r="G155" s="272"/>
      <c r="H155" s="926" t="e">
        <f t="shared" si="27"/>
        <v>#DIV/0!</v>
      </c>
      <c r="I155" s="424">
        <f t="shared" ref="I155:I218" si="31">C155+F155</f>
        <v>0</v>
      </c>
      <c r="J155" s="424">
        <f t="shared" ref="J155:J218" si="32">D155+G155</f>
        <v>0</v>
      </c>
      <c r="K155" s="931" t="e">
        <f t="shared" ref="K155:K218" si="33">SUM(J155/I155*100)</f>
        <v>#DIV/0!</v>
      </c>
      <c r="L155" s="12"/>
    </row>
    <row r="156" spans="1:12" ht="24.75" customHeight="1">
      <c r="A156" s="49" t="s">
        <v>4022</v>
      </c>
      <c r="B156" s="375" t="s">
        <v>4023</v>
      </c>
      <c r="C156" s="270"/>
      <c r="D156" s="270"/>
      <c r="E156" s="926" t="e">
        <f t="shared" si="26"/>
        <v>#DIV/0!</v>
      </c>
      <c r="F156" s="272">
        <v>2</v>
      </c>
      <c r="G156" s="272">
        <v>1</v>
      </c>
      <c r="H156" s="926">
        <f t="shared" si="27"/>
        <v>50</v>
      </c>
      <c r="I156" s="424">
        <f t="shared" si="31"/>
        <v>2</v>
      </c>
      <c r="J156" s="424">
        <f t="shared" si="32"/>
        <v>1</v>
      </c>
      <c r="K156" s="931">
        <f t="shared" si="33"/>
        <v>50</v>
      </c>
      <c r="L156" s="12"/>
    </row>
    <row r="157" spans="1:12" ht="24.75" customHeight="1">
      <c r="A157" s="49" t="s">
        <v>302</v>
      </c>
      <c r="B157" s="375" t="s">
        <v>303</v>
      </c>
      <c r="C157" s="270"/>
      <c r="D157" s="270"/>
      <c r="E157" s="926" t="e">
        <f t="shared" si="26"/>
        <v>#DIV/0!</v>
      </c>
      <c r="F157" s="272"/>
      <c r="G157" s="272">
        <v>1</v>
      </c>
      <c r="H157" s="926" t="e">
        <f t="shared" si="27"/>
        <v>#DIV/0!</v>
      </c>
      <c r="I157" s="424">
        <f t="shared" si="31"/>
        <v>0</v>
      </c>
      <c r="J157" s="424">
        <f t="shared" si="32"/>
        <v>1</v>
      </c>
      <c r="K157" s="931" t="e">
        <f t="shared" si="33"/>
        <v>#DIV/0!</v>
      </c>
      <c r="L157" s="12"/>
    </row>
    <row r="158" spans="1:12" ht="24.75" customHeight="1">
      <c r="A158" s="49" t="s">
        <v>2598</v>
      </c>
      <c r="B158" s="375" t="s">
        <v>334</v>
      </c>
      <c r="C158" s="270"/>
      <c r="D158" s="270"/>
      <c r="E158" s="926" t="e">
        <f t="shared" si="26"/>
        <v>#DIV/0!</v>
      </c>
      <c r="F158" s="272"/>
      <c r="G158" s="272"/>
      <c r="H158" s="926" t="e">
        <f t="shared" si="27"/>
        <v>#DIV/0!</v>
      </c>
      <c r="I158" s="424">
        <f t="shared" si="31"/>
        <v>0</v>
      </c>
      <c r="J158" s="424">
        <f t="shared" si="32"/>
        <v>0</v>
      </c>
      <c r="K158" s="931" t="e">
        <f t="shared" si="33"/>
        <v>#DIV/0!</v>
      </c>
      <c r="L158" s="12"/>
    </row>
    <row r="159" spans="1:12" ht="38.25">
      <c r="A159" s="49" t="s">
        <v>3854</v>
      </c>
      <c r="B159" s="50" t="s">
        <v>3855</v>
      </c>
      <c r="C159" s="270"/>
      <c r="D159" s="270"/>
      <c r="E159" s="926" t="e">
        <f t="shared" si="26"/>
        <v>#DIV/0!</v>
      </c>
      <c r="F159" s="270"/>
      <c r="G159" s="270"/>
      <c r="H159" s="926" t="e">
        <f t="shared" si="27"/>
        <v>#DIV/0!</v>
      </c>
      <c r="I159" s="424">
        <f t="shared" si="31"/>
        <v>0</v>
      </c>
      <c r="J159" s="424">
        <f t="shared" si="32"/>
        <v>0</v>
      </c>
      <c r="K159" s="931" t="e">
        <f t="shared" si="33"/>
        <v>#DIV/0!</v>
      </c>
      <c r="L159" s="12"/>
    </row>
    <row r="160" spans="1:12" ht="38.25">
      <c r="A160" s="49" t="s">
        <v>4053</v>
      </c>
      <c r="B160" s="50" t="s">
        <v>3856</v>
      </c>
      <c r="C160" s="270">
        <v>10</v>
      </c>
      <c r="D160" s="270">
        <v>4</v>
      </c>
      <c r="E160" s="926">
        <f t="shared" si="26"/>
        <v>40</v>
      </c>
      <c r="F160" s="272">
        <v>53</v>
      </c>
      <c r="G160" s="272">
        <v>24</v>
      </c>
      <c r="H160" s="926">
        <f t="shared" si="27"/>
        <v>45.283018867924532</v>
      </c>
      <c r="I160" s="424">
        <f t="shared" si="31"/>
        <v>63</v>
      </c>
      <c r="J160" s="424">
        <f t="shared" si="32"/>
        <v>28</v>
      </c>
      <c r="K160" s="931">
        <f t="shared" si="33"/>
        <v>44.444444444444443</v>
      </c>
      <c r="L160" s="12"/>
    </row>
    <row r="161" spans="1:12" ht="25.5">
      <c r="A161" s="49" t="s">
        <v>3857</v>
      </c>
      <c r="B161" s="50" t="s">
        <v>3858</v>
      </c>
      <c r="C161" s="270">
        <v>4</v>
      </c>
      <c r="D161" s="270">
        <v>1</v>
      </c>
      <c r="E161" s="926">
        <f t="shared" si="26"/>
        <v>25</v>
      </c>
      <c r="F161" s="272"/>
      <c r="G161" s="272"/>
      <c r="H161" s="926" t="e">
        <f t="shared" si="27"/>
        <v>#DIV/0!</v>
      </c>
      <c r="I161" s="424">
        <f t="shared" si="31"/>
        <v>4</v>
      </c>
      <c r="J161" s="424">
        <f t="shared" si="32"/>
        <v>1</v>
      </c>
      <c r="K161" s="931">
        <f t="shared" si="33"/>
        <v>25</v>
      </c>
      <c r="L161" s="12"/>
    </row>
    <row r="162" spans="1:12" ht="25.5">
      <c r="A162" s="49" t="s">
        <v>1406</v>
      </c>
      <c r="B162" s="50" t="s">
        <v>3859</v>
      </c>
      <c r="C162" s="270"/>
      <c r="D162" s="270"/>
      <c r="E162" s="926" t="e">
        <f t="shared" si="26"/>
        <v>#DIV/0!</v>
      </c>
      <c r="F162" s="272"/>
      <c r="G162" s="272"/>
      <c r="H162" s="926" t="e">
        <f t="shared" si="27"/>
        <v>#DIV/0!</v>
      </c>
      <c r="I162" s="424">
        <f t="shared" si="31"/>
        <v>0</v>
      </c>
      <c r="J162" s="424">
        <f t="shared" si="32"/>
        <v>0</v>
      </c>
      <c r="K162" s="931" t="e">
        <f t="shared" si="33"/>
        <v>#DIV/0!</v>
      </c>
      <c r="L162" s="12"/>
    </row>
    <row r="163" spans="1:12">
      <c r="A163" s="49" t="s">
        <v>4482</v>
      </c>
      <c r="B163" s="50" t="s">
        <v>4483</v>
      </c>
      <c r="C163" s="270">
        <v>2614</v>
      </c>
      <c r="D163" s="270">
        <v>1295</v>
      </c>
      <c r="E163" s="926">
        <f t="shared" si="26"/>
        <v>49.54093343534813</v>
      </c>
      <c r="F163" s="272">
        <v>3757</v>
      </c>
      <c r="G163" s="272">
        <v>1747</v>
      </c>
      <c r="H163" s="926">
        <f t="shared" si="27"/>
        <v>46.499866915091829</v>
      </c>
      <c r="I163" s="424">
        <f t="shared" si="31"/>
        <v>6371</v>
      </c>
      <c r="J163" s="424">
        <f t="shared" si="32"/>
        <v>3042</v>
      </c>
      <c r="K163" s="931">
        <f t="shared" si="33"/>
        <v>47.74760634123372</v>
      </c>
      <c r="L163" s="12"/>
    </row>
    <row r="164" spans="1:12">
      <c r="A164" s="49" t="s">
        <v>3866</v>
      </c>
      <c r="B164" s="50" t="s">
        <v>3867</v>
      </c>
      <c r="C164" s="270"/>
      <c r="D164" s="270">
        <v>1</v>
      </c>
      <c r="E164" s="926" t="e">
        <f t="shared" si="26"/>
        <v>#DIV/0!</v>
      </c>
      <c r="F164" s="270">
        <v>1</v>
      </c>
      <c r="G164" s="270"/>
      <c r="H164" s="926">
        <f t="shared" si="27"/>
        <v>0</v>
      </c>
      <c r="I164" s="424">
        <f t="shared" si="31"/>
        <v>1</v>
      </c>
      <c r="J164" s="424">
        <f t="shared" si="32"/>
        <v>1</v>
      </c>
      <c r="K164" s="931">
        <f t="shared" si="33"/>
        <v>100</v>
      </c>
    </row>
    <row r="165" spans="1:12">
      <c r="A165" s="49" t="s">
        <v>3868</v>
      </c>
      <c r="B165" s="50" t="s">
        <v>3869</v>
      </c>
      <c r="C165" s="270">
        <v>200</v>
      </c>
      <c r="D165" s="270">
        <v>97</v>
      </c>
      <c r="E165" s="926">
        <f t="shared" si="26"/>
        <v>48.5</v>
      </c>
      <c r="F165" s="270"/>
      <c r="G165" s="270">
        <v>2</v>
      </c>
      <c r="H165" s="926" t="e">
        <f t="shared" si="27"/>
        <v>#DIV/0!</v>
      </c>
      <c r="I165" s="424">
        <f t="shared" si="31"/>
        <v>200</v>
      </c>
      <c r="J165" s="424">
        <f t="shared" si="32"/>
        <v>99</v>
      </c>
      <c r="K165" s="931">
        <f t="shared" si="33"/>
        <v>49.5</v>
      </c>
    </row>
    <row r="166" spans="1:12">
      <c r="A166" s="49" t="s">
        <v>3870</v>
      </c>
      <c r="B166" s="50" t="s">
        <v>3871</v>
      </c>
      <c r="C166" s="270">
        <v>22</v>
      </c>
      <c r="D166" s="270">
        <v>10</v>
      </c>
      <c r="E166" s="926">
        <f t="shared" si="26"/>
        <v>45.454545454545453</v>
      </c>
      <c r="F166" s="270"/>
      <c r="G166" s="270">
        <v>3</v>
      </c>
      <c r="H166" s="926" t="e">
        <f t="shared" si="27"/>
        <v>#DIV/0!</v>
      </c>
      <c r="I166" s="424">
        <f t="shared" si="31"/>
        <v>22</v>
      </c>
      <c r="J166" s="424">
        <f t="shared" si="32"/>
        <v>13</v>
      </c>
      <c r="K166" s="931">
        <f t="shared" si="33"/>
        <v>59.090909090909093</v>
      </c>
    </row>
    <row r="167" spans="1:12">
      <c r="A167" s="49" t="s">
        <v>995</v>
      </c>
      <c r="B167" s="50" t="s">
        <v>996</v>
      </c>
      <c r="C167" s="270">
        <v>372</v>
      </c>
      <c r="D167" s="270">
        <v>150</v>
      </c>
      <c r="E167" s="926">
        <f t="shared" si="26"/>
        <v>40.322580645161288</v>
      </c>
      <c r="F167" s="272">
        <v>1</v>
      </c>
      <c r="G167" s="272">
        <v>3</v>
      </c>
      <c r="H167" s="926">
        <f t="shared" si="27"/>
        <v>300</v>
      </c>
      <c r="I167" s="424">
        <f t="shared" si="31"/>
        <v>373</v>
      </c>
      <c r="J167" s="424">
        <f t="shared" si="32"/>
        <v>153</v>
      </c>
      <c r="K167" s="931">
        <f t="shared" si="33"/>
        <v>41.018766756032171</v>
      </c>
    </row>
    <row r="168" spans="1:12">
      <c r="A168" s="49" t="s">
        <v>6006</v>
      </c>
      <c r="B168" s="50" t="s">
        <v>4026</v>
      </c>
      <c r="C168" s="270">
        <v>19</v>
      </c>
      <c r="D168" s="270">
        <v>6</v>
      </c>
      <c r="E168" s="926">
        <f t="shared" si="26"/>
        <v>31.578947368421051</v>
      </c>
      <c r="F168" s="272">
        <v>391</v>
      </c>
      <c r="G168" s="272">
        <v>198</v>
      </c>
      <c r="H168" s="926">
        <f t="shared" si="27"/>
        <v>50.639386189258317</v>
      </c>
      <c r="I168" s="424">
        <f t="shared" si="31"/>
        <v>410</v>
      </c>
      <c r="J168" s="424">
        <f t="shared" si="32"/>
        <v>204</v>
      </c>
      <c r="K168" s="931">
        <f t="shared" si="33"/>
        <v>49.756097560975611</v>
      </c>
    </row>
    <row r="169" spans="1:12">
      <c r="A169" s="49" t="s">
        <v>2450</v>
      </c>
      <c r="B169" s="50" t="s">
        <v>2451</v>
      </c>
      <c r="C169" s="270">
        <v>15</v>
      </c>
      <c r="D169" s="270">
        <v>3</v>
      </c>
      <c r="E169" s="926">
        <f t="shared" si="26"/>
        <v>20</v>
      </c>
      <c r="F169" s="270"/>
      <c r="G169" s="270">
        <v>1</v>
      </c>
      <c r="H169" s="926" t="e">
        <f t="shared" si="27"/>
        <v>#DIV/0!</v>
      </c>
      <c r="I169" s="424">
        <f t="shared" si="31"/>
        <v>15</v>
      </c>
      <c r="J169" s="424">
        <f t="shared" si="32"/>
        <v>4</v>
      </c>
      <c r="K169" s="931">
        <f t="shared" si="33"/>
        <v>26.666666666666668</v>
      </c>
    </row>
    <row r="170" spans="1:12">
      <c r="A170" s="49" t="s">
        <v>2452</v>
      </c>
      <c r="B170" s="50" t="s">
        <v>2453</v>
      </c>
      <c r="C170" s="270"/>
      <c r="D170" s="270"/>
      <c r="E170" s="926" t="e">
        <f t="shared" si="26"/>
        <v>#DIV/0!</v>
      </c>
      <c r="F170" s="270"/>
      <c r="G170" s="270"/>
      <c r="H170" s="926" t="e">
        <f t="shared" si="27"/>
        <v>#DIV/0!</v>
      </c>
      <c r="I170" s="424">
        <f t="shared" si="31"/>
        <v>0</v>
      </c>
      <c r="J170" s="424">
        <f t="shared" si="32"/>
        <v>0</v>
      </c>
      <c r="K170" s="931" t="e">
        <f t="shared" si="33"/>
        <v>#DIV/0!</v>
      </c>
    </row>
    <row r="171" spans="1:12">
      <c r="A171" s="49" t="s">
        <v>3874</v>
      </c>
      <c r="B171" s="50" t="s">
        <v>3875</v>
      </c>
      <c r="C171" s="270"/>
      <c r="D171" s="270"/>
      <c r="E171" s="926" t="e">
        <f t="shared" si="26"/>
        <v>#DIV/0!</v>
      </c>
      <c r="F171" s="270"/>
      <c r="G171" s="270"/>
      <c r="H171" s="926" t="e">
        <f t="shared" si="27"/>
        <v>#DIV/0!</v>
      </c>
      <c r="I171" s="424">
        <f t="shared" si="31"/>
        <v>0</v>
      </c>
      <c r="J171" s="424">
        <f t="shared" si="32"/>
        <v>0</v>
      </c>
      <c r="K171" s="931" t="e">
        <f t="shared" si="33"/>
        <v>#DIV/0!</v>
      </c>
    </row>
    <row r="172" spans="1:12" ht="25.5">
      <c r="A172" s="49" t="s">
        <v>3876</v>
      </c>
      <c r="B172" s="50" t="s">
        <v>3877</v>
      </c>
      <c r="C172" s="270"/>
      <c r="D172" s="270"/>
      <c r="E172" s="926" t="e">
        <f t="shared" si="26"/>
        <v>#DIV/0!</v>
      </c>
      <c r="F172" s="270"/>
      <c r="G172" s="270"/>
      <c r="H172" s="926" t="e">
        <f t="shared" si="27"/>
        <v>#DIV/0!</v>
      </c>
      <c r="I172" s="424">
        <f t="shared" si="31"/>
        <v>0</v>
      </c>
      <c r="J172" s="424">
        <f t="shared" si="32"/>
        <v>0</v>
      </c>
      <c r="K172" s="931" t="e">
        <f t="shared" si="33"/>
        <v>#DIV/0!</v>
      </c>
    </row>
    <row r="173" spans="1:12" ht="25.5">
      <c r="A173" s="49" t="s">
        <v>3878</v>
      </c>
      <c r="B173" s="50" t="s">
        <v>3879</v>
      </c>
      <c r="C173" s="270">
        <v>18</v>
      </c>
      <c r="D173" s="270">
        <v>2</v>
      </c>
      <c r="E173" s="926">
        <f t="shared" si="26"/>
        <v>11.111111111111111</v>
      </c>
      <c r="F173" s="270"/>
      <c r="G173" s="270"/>
      <c r="H173" s="926" t="e">
        <f t="shared" si="27"/>
        <v>#DIV/0!</v>
      </c>
      <c r="I173" s="424">
        <f t="shared" si="31"/>
        <v>18</v>
      </c>
      <c r="J173" s="424">
        <f t="shared" si="32"/>
        <v>2</v>
      </c>
      <c r="K173" s="931">
        <f t="shared" si="33"/>
        <v>11.111111111111111</v>
      </c>
    </row>
    <row r="174" spans="1:12" ht="25.5">
      <c r="A174" s="49" t="s">
        <v>3880</v>
      </c>
      <c r="B174" s="50" t="s">
        <v>3881</v>
      </c>
      <c r="C174" s="270">
        <v>2</v>
      </c>
      <c r="D174" s="270">
        <v>1</v>
      </c>
      <c r="E174" s="926">
        <f t="shared" si="26"/>
        <v>50</v>
      </c>
      <c r="F174" s="270"/>
      <c r="G174" s="270"/>
      <c r="H174" s="926" t="e">
        <f t="shared" si="27"/>
        <v>#DIV/0!</v>
      </c>
      <c r="I174" s="424">
        <f t="shared" si="31"/>
        <v>2</v>
      </c>
      <c r="J174" s="424">
        <f t="shared" si="32"/>
        <v>1</v>
      </c>
      <c r="K174" s="931">
        <f t="shared" si="33"/>
        <v>50</v>
      </c>
    </row>
    <row r="175" spans="1:12" ht="25.5">
      <c r="A175" s="49" t="s">
        <v>3882</v>
      </c>
      <c r="B175" s="50" t="s">
        <v>3883</v>
      </c>
      <c r="C175" s="270">
        <v>4</v>
      </c>
      <c r="D175" s="270"/>
      <c r="E175" s="926">
        <f t="shared" si="26"/>
        <v>0</v>
      </c>
      <c r="F175" s="270"/>
      <c r="G175" s="270">
        <v>1</v>
      </c>
      <c r="H175" s="926" t="e">
        <f t="shared" si="27"/>
        <v>#DIV/0!</v>
      </c>
      <c r="I175" s="424">
        <f t="shared" si="31"/>
        <v>4</v>
      </c>
      <c r="J175" s="424">
        <f t="shared" si="32"/>
        <v>1</v>
      </c>
      <c r="K175" s="931">
        <f t="shared" si="33"/>
        <v>25</v>
      </c>
    </row>
    <row r="176" spans="1:12" ht="38.25">
      <c r="A176" s="49" t="s">
        <v>3884</v>
      </c>
      <c r="B176" s="50" t="s">
        <v>3885</v>
      </c>
      <c r="C176" s="270"/>
      <c r="D176" s="270"/>
      <c r="E176" s="926" t="e">
        <f t="shared" si="26"/>
        <v>#DIV/0!</v>
      </c>
      <c r="F176" s="270"/>
      <c r="G176" s="270"/>
      <c r="H176" s="926" t="e">
        <f t="shared" si="27"/>
        <v>#DIV/0!</v>
      </c>
      <c r="I176" s="424">
        <f t="shared" si="31"/>
        <v>0</v>
      </c>
      <c r="J176" s="424">
        <f t="shared" si="32"/>
        <v>0</v>
      </c>
      <c r="K176" s="931" t="e">
        <f t="shared" si="33"/>
        <v>#DIV/0!</v>
      </c>
    </row>
    <row r="177" spans="1:11">
      <c r="A177" s="49" t="s">
        <v>4046</v>
      </c>
      <c r="B177" s="50" t="s">
        <v>4047</v>
      </c>
      <c r="C177" s="270"/>
      <c r="D177" s="270"/>
      <c r="E177" s="926" t="e">
        <f t="shared" si="26"/>
        <v>#DIV/0!</v>
      </c>
      <c r="F177" s="270"/>
      <c r="G177" s="270"/>
      <c r="H177" s="926" t="e">
        <f t="shared" si="27"/>
        <v>#DIV/0!</v>
      </c>
      <c r="I177" s="424">
        <f t="shared" si="31"/>
        <v>0</v>
      </c>
      <c r="J177" s="424">
        <f t="shared" si="32"/>
        <v>0</v>
      </c>
      <c r="K177" s="931" t="e">
        <f t="shared" si="33"/>
        <v>#DIV/0!</v>
      </c>
    </row>
    <row r="178" spans="1:11">
      <c r="A178" s="49" t="s">
        <v>4088</v>
      </c>
      <c r="B178" s="50" t="s">
        <v>1033</v>
      </c>
      <c r="C178" s="270">
        <v>12</v>
      </c>
      <c r="D178" s="270">
        <v>6</v>
      </c>
      <c r="E178" s="926">
        <f t="shared" si="26"/>
        <v>50</v>
      </c>
      <c r="F178" s="272">
        <v>115</v>
      </c>
      <c r="G178" s="272">
        <v>48</v>
      </c>
      <c r="H178" s="926">
        <f t="shared" si="27"/>
        <v>41.739130434782609</v>
      </c>
      <c r="I178" s="424">
        <f t="shared" si="31"/>
        <v>127</v>
      </c>
      <c r="J178" s="424">
        <f t="shared" si="32"/>
        <v>54</v>
      </c>
      <c r="K178" s="931">
        <f t="shared" si="33"/>
        <v>42.519685039370081</v>
      </c>
    </row>
    <row r="179" spans="1:11" ht="25.5">
      <c r="A179" s="49" t="s">
        <v>6016</v>
      </c>
      <c r="B179" s="50" t="s">
        <v>3886</v>
      </c>
      <c r="C179" s="270"/>
      <c r="D179" s="270"/>
      <c r="E179" s="926" t="e">
        <f t="shared" si="26"/>
        <v>#DIV/0!</v>
      </c>
      <c r="F179" s="272">
        <v>89</v>
      </c>
      <c r="G179" s="272">
        <v>42</v>
      </c>
      <c r="H179" s="926">
        <f t="shared" si="27"/>
        <v>47.191011235955052</v>
      </c>
      <c r="I179" s="424">
        <f t="shared" si="31"/>
        <v>89</v>
      </c>
      <c r="J179" s="424">
        <f t="shared" si="32"/>
        <v>42</v>
      </c>
      <c r="K179" s="931">
        <f t="shared" si="33"/>
        <v>47.191011235955052</v>
      </c>
    </row>
    <row r="180" spans="1:11">
      <c r="A180" s="49" t="s">
        <v>6018</v>
      </c>
      <c r="B180" s="50" t="s">
        <v>4048</v>
      </c>
      <c r="C180" s="270">
        <v>1</v>
      </c>
      <c r="D180" s="270"/>
      <c r="E180" s="926">
        <f t="shared" si="26"/>
        <v>0</v>
      </c>
      <c r="F180" s="272">
        <v>309</v>
      </c>
      <c r="G180" s="272">
        <v>111</v>
      </c>
      <c r="H180" s="926">
        <f t="shared" si="27"/>
        <v>35.922330097087382</v>
      </c>
      <c r="I180" s="424">
        <f t="shared" si="31"/>
        <v>310</v>
      </c>
      <c r="J180" s="424">
        <f t="shared" si="32"/>
        <v>111</v>
      </c>
      <c r="K180" s="931">
        <f t="shared" si="33"/>
        <v>35.806451612903231</v>
      </c>
    </row>
    <row r="181" spans="1:11">
      <c r="A181" s="49" t="s">
        <v>3887</v>
      </c>
      <c r="B181" s="50" t="s">
        <v>3888</v>
      </c>
      <c r="C181" s="270">
        <v>92</v>
      </c>
      <c r="D181" s="270">
        <v>52</v>
      </c>
      <c r="E181" s="926">
        <f t="shared" si="26"/>
        <v>56.521739130434781</v>
      </c>
      <c r="F181" s="272">
        <v>7</v>
      </c>
      <c r="G181" s="272">
        <v>1</v>
      </c>
      <c r="H181" s="926">
        <f t="shared" si="27"/>
        <v>14.285714285714285</v>
      </c>
      <c r="I181" s="424">
        <f t="shared" si="31"/>
        <v>99</v>
      </c>
      <c r="J181" s="424">
        <f t="shared" si="32"/>
        <v>53</v>
      </c>
      <c r="K181" s="931">
        <f t="shared" si="33"/>
        <v>53.535353535353536</v>
      </c>
    </row>
    <row r="182" spans="1:11">
      <c r="A182" s="49" t="s">
        <v>4428</v>
      </c>
      <c r="B182" s="50" t="s">
        <v>3889</v>
      </c>
      <c r="C182" s="270"/>
      <c r="D182" s="270"/>
      <c r="E182" s="926" t="e">
        <f t="shared" si="26"/>
        <v>#DIV/0!</v>
      </c>
      <c r="F182" s="272">
        <v>29</v>
      </c>
      <c r="G182" s="272">
        <v>16</v>
      </c>
      <c r="H182" s="926">
        <f t="shared" si="27"/>
        <v>55.172413793103445</v>
      </c>
      <c r="I182" s="424">
        <f t="shared" si="31"/>
        <v>29</v>
      </c>
      <c r="J182" s="424">
        <f t="shared" si="32"/>
        <v>16</v>
      </c>
      <c r="K182" s="931">
        <f t="shared" si="33"/>
        <v>55.172413793103445</v>
      </c>
    </row>
    <row r="183" spans="1:11">
      <c r="A183" s="49" t="s">
        <v>2703</v>
      </c>
      <c r="B183" s="50" t="s">
        <v>2704</v>
      </c>
      <c r="C183" s="270">
        <v>21</v>
      </c>
      <c r="D183" s="270">
        <v>10</v>
      </c>
      <c r="E183" s="926">
        <f t="shared" si="26"/>
        <v>47.619047619047613</v>
      </c>
      <c r="F183" s="272">
        <v>183</v>
      </c>
      <c r="G183" s="272">
        <v>116</v>
      </c>
      <c r="H183" s="926">
        <f t="shared" si="27"/>
        <v>63.387978142076506</v>
      </c>
      <c r="I183" s="424">
        <f t="shared" si="31"/>
        <v>204</v>
      </c>
      <c r="J183" s="424">
        <f t="shared" si="32"/>
        <v>126</v>
      </c>
      <c r="K183" s="931">
        <f t="shared" si="33"/>
        <v>61.764705882352942</v>
      </c>
    </row>
    <row r="184" spans="1:11">
      <c r="A184" s="49" t="s">
        <v>2705</v>
      </c>
      <c r="B184" s="50" t="s">
        <v>2706</v>
      </c>
      <c r="C184" s="270">
        <v>133</v>
      </c>
      <c r="D184" s="270">
        <v>80</v>
      </c>
      <c r="E184" s="926">
        <f t="shared" si="26"/>
        <v>60.150375939849624</v>
      </c>
      <c r="F184" s="272"/>
      <c r="G184" s="272">
        <v>1</v>
      </c>
      <c r="H184" s="926" t="e">
        <f t="shared" si="27"/>
        <v>#DIV/0!</v>
      </c>
      <c r="I184" s="424">
        <f t="shared" si="31"/>
        <v>133</v>
      </c>
      <c r="J184" s="424">
        <f t="shared" si="32"/>
        <v>81</v>
      </c>
      <c r="K184" s="931">
        <f t="shared" si="33"/>
        <v>60.902255639097746</v>
      </c>
    </row>
    <row r="185" spans="1:11" ht="25.5">
      <c r="A185" s="49" t="s">
        <v>2707</v>
      </c>
      <c r="B185" s="50" t="s">
        <v>2708</v>
      </c>
      <c r="C185" s="270"/>
      <c r="D185" s="270"/>
      <c r="E185" s="926" t="e">
        <f t="shared" si="26"/>
        <v>#DIV/0!</v>
      </c>
      <c r="F185" s="272">
        <v>792</v>
      </c>
      <c r="G185" s="272">
        <v>330</v>
      </c>
      <c r="H185" s="926">
        <f t="shared" si="27"/>
        <v>41.666666666666671</v>
      </c>
      <c r="I185" s="424">
        <f t="shared" si="31"/>
        <v>792</v>
      </c>
      <c r="J185" s="424">
        <f t="shared" si="32"/>
        <v>330</v>
      </c>
      <c r="K185" s="931">
        <f t="shared" si="33"/>
        <v>41.666666666666671</v>
      </c>
    </row>
    <row r="186" spans="1:11" ht="25.5">
      <c r="A186" s="49" t="s">
        <v>2464</v>
      </c>
      <c r="B186" s="50" t="s">
        <v>2465</v>
      </c>
      <c r="C186" s="270">
        <v>3</v>
      </c>
      <c r="D186" s="270"/>
      <c r="E186" s="926">
        <f t="shared" si="26"/>
        <v>0</v>
      </c>
      <c r="F186" s="270"/>
      <c r="G186" s="270"/>
      <c r="H186" s="926" t="e">
        <f t="shared" si="27"/>
        <v>#DIV/0!</v>
      </c>
      <c r="I186" s="424">
        <f t="shared" si="31"/>
        <v>3</v>
      </c>
      <c r="J186" s="424">
        <f t="shared" si="32"/>
        <v>0</v>
      </c>
      <c r="K186" s="931">
        <f t="shared" si="33"/>
        <v>0</v>
      </c>
    </row>
    <row r="187" spans="1:11" ht="25.5">
      <c r="A187" s="49" t="s">
        <v>2466</v>
      </c>
      <c r="B187" s="50" t="s">
        <v>2467</v>
      </c>
      <c r="C187" s="270">
        <v>2</v>
      </c>
      <c r="D187" s="270"/>
      <c r="E187" s="926">
        <f t="shared" si="26"/>
        <v>0</v>
      </c>
      <c r="F187" s="272"/>
      <c r="G187" s="272"/>
      <c r="H187" s="926" t="e">
        <f t="shared" si="27"/>
        <v>#DIV/0!</v>
      </c>
      <c r="I187" s="424">
        <f t="shared" si="31"/>
        <v>2</v>
      </c>
      <c r="J187" s="424">
        <f t="shared" si="32"/>
        <v>0</v>
      </c>
      <c r="K187" s="931">
        <f t="shared" si="33"/>
        <v>0</v>
      </c>
    </row>
    <row r="188" spans="1:11" ht="25.5">
      <c r="A188" s="49" t="s">
        <v>2716</v>
      </c>
      <c r="B188" s="50" t="s">
        <v>4076</v>
      </c>
      <c r="C188" s="270">
        <v>73</v>
      </c>
      <c r="D188" s="270">
        <v>20</v>
      </c>
      <c r="E188" s="926">
        <f t="shared" si="26"/>
        <v>27.397260273972602</v>
      </c>
      <c r="F188" s="272">
        <v>27</v>
      </c>
      <c r="G188" s="272">
        <v>10</v>
      </c>
      <c r="H188" s="926">
        <f t="shared" si="27"/>
        <v>37.037037037037038</v>
      </c>
      <c r="I188" s="424">
        <f t="shared" si="31"/>
        <v>100</v>
      </c>
      <c r="J188" s="424">
        <f t="shared" si="32"/>
        <v>30</v>
      </c>
      <c r="K188" s="931">
        <f t="shared" si="33"/>
        <v>30</v>
      </c>
    </row>
    <row r="189" spans="1:11" ht="25.5">
      <c r="A189" s="49" t="s">
        <v>2468</v>
      </c>
      <c r="B189" s="50" t="s">
        <v>2469</v>
      </c>
      <c r="C189" s="270">
        <v>2</v>
      </c>
      <c r="D189" s="270"/>
      <c r="E189" s="926">
        <f t="shared" si="26"/>
        <v>0</v>
      </c>
      <c r="F189" s="270"/>
      <c r="G189" s="270"/>
      <c r="H189" s="926" t="e">
        <f t="shared" si="27"/>
        <v>#DIV/0!</v>
      </c>
      <c r="I189" s="424">
        <f t="shared" si="31"/>
        <v>2</v>
      </c>
      <c r="J189" s="424">
        <f t="shared" si="32"/>
        <v>0</v>
      </c>
      <c r="K189" s="931">
        <f t="shared" si="33"/>
        <v>0</v>
      </c>
    </row>
    <row r="190" spans="1:11" ht="38.25">
      <c r="A190" s="49" t="s">
        <v>2718</v>
      </c>
      <c r="B190" s="50" t="s">
        <v>992</v>
      </c>
      <c r="C190" s="270">
        <v>74</v>
      </c>
      <c r="D190" s="270">
        <v>20</v>
      </c>
      <c r="E190" s="926">
        <f t="shared" si="26"/>
        <v>27.027027027027028</v>
      </c>
      <c r="F190" s="272">
        <v>210</v>
      </c>
      <c r="G190" s="272">
        <v>122</v>
      </c>
      <c r="H190" s="926">
        <f t="shared" si="27"/>
        <v>58.095238095238102</v>
      </c>
      <c r="I190" s="424">
        <f t="shared" si="31"/>
        <v>284</v>
      </c>
      <c r="J190" s="424">
        <f t="shared" si="32"/>
        <v>142</v>
      </c>
      <c r="K190" s="931">
        <f t="shared" si="33"/>
        <v>50</v>
      </c>
    </row>
    <row r="191" spans="1:11" ht="25.5">
      <c r="A191" s="49" t="s">
        <v>4439</v>
      </c>
      <c r="B191" s="50" t="s">
        <v>2878</v>
      </c>
      <c r="C191" s="270">
        <v>457</v>
      </c>
      <c r="D191" s="270">
        <v>266</v>
      </c>
      <c r="E191" s="926">
        <f t="shared" si="26"/>
        <v>58.205689277899339</v>
      </c>
      <c r="F191" s="272">
        <v>9382</v>
      </c>
      <c r="G191" s="272">
        <v>3945</v>
      </c>
      <c r="H191" s="926">
        <f t="shared" si="27"/>
        <v>42.048603709230441</v>
      </c>
      <c r="I191" s="424">
        <f t="shared" si="31"/>
        <v>9839</v>
      </c>
      <c r="J191" s="424">
        <f t="shared" si="32"/>
        <v>4211</v>
      </c>
      <c r="K191" s="931">
        <f t="shared" si="33"/>
        <v>42.799064945624551</v>
      </c>
    </row>
    <row r="192" spans="1:11" ht="25.5">
      <c r="A192" s="52" t="s">
        <v>4441</v>
      </c>
      <c r="B192" s="50" t="s">
        <v>1257</v>
      </c>
      <c r="C192" s="270">
        <v>4</v>
      </c>
      <c r="D192" s="270"/>
      <c r="E192" s="926">
        <f t="shared" si="26"/>
        <v>0</v>
      </c>
      <c r="F192" s="272">
        <v>402</v>
      </c>
      <c r="G192" s="272">
        <v>220</v>
      </c>
      <c r="H192" s="926">
        <f t="shared" si="27"/>
        <v>54.726368159203972</v>
      </c>
      <c r="I192" s="424">
        <f t="shared" si="31"/>
        <v>406</v>
      </c>
      <c r="J192" s="424">
        <f t="shared" si="32"/>
        <v>220</v>
      </c>
      <c r="K192" s="931">
        <f t="shared" si="33"/>
        <v>54.187192118226605</v>
      </c>
    </row>
    <row r="193" spans="1:11" ht="25.5">
      <c r="A193" s="49" t="s">
        <v>2720</v>
      </c>
      <c r="B193" s="50" t="s">
        <v>2721</v>
      </c>
      <c r="C193" s="270">
        <v>216</v>
      </c>
      <c r="D193" s="270">
        <v>139</v>
      </c>
      <c r="E193" s="926">
        <f t="shared" si="26"/>
        <v>64.351851851851848</v>
      </c>
      <c r="F193" s="272">
        <v>6976</v>
      </c>
      <c r="G193" s="272">
        <v>3352</v>
      </c>
      <c r="H193" s="926">
        <f t="shared" si="27"/>
        <v>48.050458715596328</v>
      </c>
      <c r="I193" s="424">
        <f t="shared" si="31"/>
        <v>7192</v>
      </c>
      <c r="J193" s="424">
        <f t="shared" si="32"/>
        <v>3491</v>
      </c>
      <c r="K193" s="931">
        <f t="shared" si="33"/>
        <v>48.540044493882093</v>
      </c>
    </row>
    <row r="194" spans="1:11" ht="25.5">
      <c r="A194" s="49" t="s">
        <v>2722</v>
      </c>
      <c r="B194" s="50" t="s">
        <v>2723</v>
      </c>
      <c r="C194" s="270">
        <v>636</v>
      </c>
      <c r="D194" s="270">
        <v>372</v>
      </c>
      <c r="E194" s="926">
        <f t="shared" si="26"/>
        <v>58.490566037735846</v>
      </c>
      <c r="F194" s="272">
        <v>9041</v>
      </c>
      <c r="G194" s="272">
        <v>4302</v>
      </c>
      <c r="H194" s="926">
        <f t="shared" si="27"/>
        <v>47.5832319433691</v>
      </c>
      <c r="I194" s="424">
        <f t="shared" si="31"/>
        <v>9677</v>
      </c>
      <c r="J194" s="424">
        <f t="shared" si="32"/>
        <v>4674</v>
      </c>
      <c r="K194" s="931">
        <f t="shared" si="33"/>
        <v>48.300093004030174</v>
      </c>
    </row>
    <row r="195" spans="1:11" ht="38.25">
      <c r="A195" s="49" t="s">
        <v>2724</v>
      </c>
      <c r="B195" s="50" t="s">
        <v>2725</v>
      </c>
      <c r="C195" s="270">
        <v>484</v>
      </c>
      <c r="D195" s="270">
        <v>286</v>
      </c>
      <c r="E195" s="926">
        <f t="shared" si="26"/>
        <v>59.090909090909093</v>
      </c>
      <c r="F195" s="272">
        <v>8114</v>
      </c>
      <c r="G195" s="272">
        <v>3990</v>
      </c>
      <c r="H195" s="926">
        <f t="shared" si="27"/>
        <v>49.174266699531671</v>
      </c>
      <c r="I195" s="424">
        <f t="shared" si="31"/>
        <v>8598</v>
      </c>
      <c r="J195" s="424">
        <f t="shared" si="32"/>
        <v>4276</v>
      </c>
      <c r="K195" s="931">
        <f t="shared" si="33"/>
        <v>49.732495929285882</v>
      </c>
    </row>
    <row r="196" spans="1:11">
      <c r="A196" s="49" t="s">
        <v>4445</v>
      </c>
      <c r="B196" s="50" t="s">
        <v>1258</v>
      </c>
      <c r="C196" s="270">
        <v>36</v>
      </c>
      <c r="D196" s="270">
        <v>33</v>
      </c>
      <c r="E196" s="926">
        <f t="shared" si="26"/>
        <v>91.666666666666657</v>
      </c>
      <c r="F196" s="272">
        <v>3726</v>
      </c>
      <c r="G196" s="272">
        <v>1819</v>
      </c>
      <c r="H196" s="926">
        <f t="shared" si="27"/>
        <v>48.819108964036502</v>
      </c>
      <c r="I196" s="424">
        <f t="shared" si="31"/>
        <v>3762</v>
      </c>
      <c r="J196" s="424">
        <f t="shared" si="32"/>
        <v>1852</v>
      </c>
      <c r="K196" s="931">
        <f t="shared" si="33"/>
        <v>49.229133439659755</v>
      </c>
    </row>
    <row r="197" spans="1:11" ht="25.5">
      <c r="A197" s="49" t="s">
        <v>4447</v>
      </c>
      <c r="B197" s="50" t="s">
        <v>3890</v>
      </c>
      <c r="C197" s="270"/>
      <c r="D197" s="270"/>
      <c r="E197" s="926" t="e">
        <f t="shared" si="26"/>
        <v>#DIV/0!</v>
      </c>
      <c r="F197" s="272"/>
      <c r="G197" s="272"/>
      <c r="H197" s="926" t="e">
        <f t="shared" si="27"/>
        <v>#DIV/0!</v>
      </c>
      <c r="I197" s="424">
        <f t="shared" si="31"/>
        <v>0</v>
      </c>
      <c r="J197" s="424">
        <f t="shared" si="32"/>
        <v>0</v>
      </c>
      <c r="K197" s="931" t="e">
        <f t="shared" si="33"/>
        <v>#DIV/0!</v>
      </c>
    </row>
    <row r="198" spans="1:11" ht="25.5">
      <c r="A198" s="49" t="s">
        <v>4449</v>
      </c>
      <c r="B198" s="50" t="s">
        <v>993</v>
      </c>
      <c r="C198" s="270"/>
      <c r="D198" s="270"/>
      <c r="E198" s="926" t="e">
        <f t="shared" si="26"/>
        <v>#DIV/0!</v>
      </c>
      <c r="F198" s="272">
        <v>693</v>
      </c>
      <c r="G198" s="272">
        <v>388</v>
      </c>
      <c r="H198" s="926">
        <f t="shared" si="27"/>
        <v>55.988455988455989</v>
      </c>
      <c r="I198" s="424">
        <f t="shared" si="31"/>
        <v>693</v>
      </c>
      <c r="J198" s="424">
        <f t="shared" si="32"/>
        <v>388</v>
      </c>
      <c r="K198" s="931">
        <f t="shared" si="33"/>
        <v>55.988455988455989</v>
      </c>
    </row>
    <row r="199" spans="1:11" ht="25.5">
      <c r="A199" s="49" t="s">
        <v>4552</v>
      </c>
      <c r="B199" s="50" t="s">
        <v>3891</v>
      </c>
      <c r="C199" s="270">
        <v>2</v>
      </c>
      <c r="D199" s="270">
        <v>3</v>
      </c>
      <c r="E199" s="926">
        <f t="shared" si="26"/>
        <v>150</v>
      </c>
      <c r="F199" s="272">
        <v>2510</v>
      </c>
      <c r="G199" s="272">
        <v>1690</v>
      </c>
      <c r="H199" s="926">
        <f t="shared" si="27"/>
        <v>67.330677290836647</v>
      </c>
      <c r="I199" s="424">
        <f t="shared" si="31"/>
        <v>2512</v>
      </c>
      <c r="J199" s="424">
        <f t="shared" si="32"/>
        <v>1693</v>
      </c>
      <c r="K199" s="931">
        <f t="shared" si="33"/>
        <v>67.396496815286625</v>
      </c>
    </row>
    <row r="200" spans="1:11">
      <c r="A200" s="49" t="s">
        <v>3894</v>
      </c>
      <c r="B200" s="50" t="s">
        <v>3895</v>
      </c>
      <c r="C200" s="270"/>
      <c r="D200" s="270">
        <v>1</v>
      </c>
      <c r="E200" s="926" t="e">
        <f t="shared" si="26"/>
        <v>#DIV/0!</v>
      </c>
      <c r="F200" s="272"/>
      <c r="G200" s="272"/>
      <c r="H200" s="926" t="e">
        <f t="shared" si="27"/>
        <v>#DIV/0!</v>
      </c>
      <c r="I200" s="424">
        <f t="shared" si="31"/>
        <v>0</v>
      </c>
      <c r="J200" s="424">
        <f t="shared" si="32"/>
        <v>1</v>
      </c>
      <c r="K200" s="931" t="e">
        <f t="shared" si="33"/>
        <v>#DIV/0!</v>
      </c>
    </row>
    <row r="201" spans="1:11" ht="25.5">
      <c r="A201" s="49" t="s">
        <v>3896</v>
      </c>
      <c r="B201" s="50" t="s">
        <v>3897</v>
      </c>
      <c r="C201" s="270"/>
      <c r="D201" s="270"/>
      <c r="E201" s="926" t="e">
        <f t="shared" si="26"/>
        <v>#DIV/0!</v>
      </c>
      <c r="F201" s="272"/>
      <c r="G201" s="272"/>
      <c r="H201" s="926" t="e">
        <f t="shared" si="27"/>
        <v>#DIV/0!</v>
      </c>
      <c r="I201" s="424">
        <f t="shared" si="31"/>
        <v>0</v>
      </c>
      <c r="J201" s="424">
        <f t="shared" si="32"/>
        <v>0</v>
      </c>
      <c r="K201" s="931" t="e">
        <f t="shared" si="33"/>
        <v>#DIV/0!</v>
      </c>
    </row>
    <row r="202" spans="1:11">
      <c r="A202" s="49" t="s">
        <v>1262</v>
      </c>
      <c r="B202" s="50" t="s">
        <v>3898</v>
      </c>
      <c r="C202" s="270"/>
      <c r="D202" s="270"/>
      <c r="E202" s="926" t="e">
        <f t="shared" si="26"/>
        <v>#DIV/0!</v>
      </c>
      <c r="F202" s="272">
        <v>1</v>
      </c>
      <c r="G202" s="272"/>
      <c r="H202" s="926">
        <f t="shared" si="27"/>
        <v>0</v>
      </c>
      <c r="I202" s="424">
        <f t="shared" si="31"/>
        <v>1</v>
      </c>
      <c r="J202" s="424">
        <f t="shared" si="32"/>
        <v>0</v>
      </c>
      <c r="K202" s="931">
        <f t="shared" si="33"/>
        <v>0</v>
      </c>
    </row>
    <row r="203" spans="1:11">
      <c r="A203" s="49" t="s">
        <v>3900</v>
      </c>
      <c r="B203" s="50" t="s">
        <v>3901</v>
      </c>
      <c r="C203" s="270"/>
      <c r="D203" s="270"/>
      <c r="E203" s="926" t="e">
        <f t="shared" si="26"/>
        <v>#DIV/0!</v>
      </c>
      <c r="F203" s="272">
        <v>1</v>
      </c>
      <c r="G203" s="272"/>
      <c r="H203" s="926">
        <f t="shared" si="27"/>
        <v>0</v>
      </c>
      <c r="I203" s="424">
        <f t="shared" si="31"/>
        <v>1</v>
      </c>
      <c r="J203" s="424">
        <f t="shared" si="32"/>
        <v>0</v>
      </c>
      <c r="K203" s="931">
        <f t="shared" si="33"/>
        <v>0</v>
      </c>
    </row>
    <row r="204" spans="1:11">
      <c r="A204" s="49" t="s">
        <v>1407</v>
      </c>
      <c r="B204" s="50" t="s">
        <v>1408</v>
      </c>
      <c r="C204" s="270"/>
      <c r="D204" s="270"/>
      <c r="E204" s="926" t="e">
        <f t="shared" si="26"/>
        <v>#DIV/0!</v>
      </c>
      <c r="F204" s="272"/>
      <c r="G204" s="272"/>
      <c r="H204" s="926" t="e">
        <f t="shared" si="27"/>
        <v>#DIV/0!</v>
      </c>
      <c r="I204" s="424">
        <f t="shared" si="31"/>
        <v>0</v>
      </c>
      <c r="J204" s="424">
        <f t="shared" si="32"/>
        <v>0</v>
      </c>
      <c r="K204" s="931" t="e">
        <f t="shared" si="33"/>
        <v>#DIV/0!</v>
      </c>
    </row>
    <row r="205" spans="1:11" ht="25.5">
      <c r="A205" s="49" t="s">
        <v>3903</v>
      </c>
      <c r="B205" s="50" t="s">
        <v>3904</v>
      </c>
      <c r="C205" s="270"/>
      <c r="D205" s="270"/>
      <c r="E205" s="926" t="e">
        <f t="shared" si="26"/>
        <v>#DIV/0!</v>
      </c>
      <c r="F205" s="272"/>
      <c r="G205" s="272"/>
      <c r="H205" s="926" t="e">
        <f t="shared" si="27"/>
        <v>#DIV/0!</v>
      </c>
      <c r="I205" s="424">
        <f t="shared" si="31"/>
        <v>0</v>
      </c>
      <c r="J205" s="424">
        <f t="shared" si="32"/>
        <v>0</v>
      </c>
      <c r="K205" s="931" t="e">
        <f t="shared" si="33"/>
        <v>#DIV/0!</v>
      </c>
    </row>
    <row r="206" spans="1:11" ht="25.5">
      <c r="A206" s="49" t="s">
        <v>3905</v>
      </c>
      <c r="B206" s="50" t="s">
        <v>3906</v>
      </c>
      <c r="C206" s="270"/>
      <c r="D206" s="270"/>
      <c r="E206" s="926" t="e">
        <f t="shared" si="26"/>
        <v>#DIV/0!</v>
      </c>
      <c r="F206" s="272"/>
      <c r="G206" s="272"/>
      <c r="H206" s="926" t="e">
        <f t="shared" si="27"/>
        <v>#DIV/0!</v>
      </c>
      <c r="I206" s="424">
        <f t="shared" si="31"/>
        <v>0</v>
      </c>
      <c r="J206" s="424">
        <f t="shared" si="32"/>
        <v>0</v>
      </c>
      <c r="K206" s="931" t="e">
        <f t="shared" si="33"/>
        <v>#DIV/0!</v>
      </c>
    </row>
    <row r="207" spans="1:11">
      <c r="A207" s="49" t="s">
        <v>3912</v>
      </c>
      <c r="B207" s="50" t="s">
        <v>3913</v>
      </c>
      <c r="C207" s="270"/>
      <c r="D207" s="270"/>
      <c r="E207" s="926" t="e">
        <f t="shared" si="26"/>
        <v>#DIV/0!</v>
      </c>
      <c r="F207" s="272">
        <v>11</v>
      </c>
      <c r="G207" s="272">
        <v>9</v>
      </c>
      <c r="H207" s="926">
        <f t="shared" si="27"/>
        <v>81.818181818181827</v>
      </c>
      <c r="I207" s="424">
        <f t="shared" si="31"/>
        <v>11</v>
      </c>
      <c r="J207" s="424">
        <f t="shared" si="32"/>
        <v>9</v>
      </c>
      <c r="K207" s="931">
        <f t="shared" si="33"/>
        <v>81.818181818181827</v>
      </c>
    </row>
    <row r="208" spans="1:11">
      <c r="A208" s="49" t="s">
        <v>2728</v>
      </c>
      <c r="B208" s="50" t="s">
        <v>2729</v>
      </c>
      <c r="C208" s="270">
        <v>15</v>
      </c>
      <c r="D208" s="270"/>
      <c r="E208" s="926">
        <f t="shared" si="26"/>
        <v>0</v>
      </c>
      <c r="F208" s="272">
        <v>4496</v>
      </c>
      <c r="G208" s="272">
        <v>2146</v>
      </c>
      <c r="H208" s="926">
        <f t="shared" si="27"/>
        <v>47.731316725978644</v>
      </c>
      <c r="I208" s="424">
        <f t="shared" si="31"/>
        <v>4511</v>
      </c>
      <c r="J208" s="424">
        <f t="shared" si="32"/>
        <v>2146</v>
      </c>
      <c r="K208" s="931">
        <f t="shared" si="33"/>
        <v>47.57260031035247</v>
      </c>
    </row>
    <row r="209" spans="1:11">
      <c r="A209" s="49" t="s">
        <v>3914</v>
      </c>
      <c r="B209" s="50" t="s">
        <v>3915</v>
      </c>
      <c r="C209" s="270"/>
      <c r="D209" s="270"/>
      <c r="E209" s="926" t="e">
        <f t="shared" si="26"/>
        <v>#DIV/0!</v>
      </c>
      <c r="F209" s="272">
        <v>6</v>
      </c>
      <c r="G209" s="272">
        <v>2</v>
      </c>
      <c r="H209" s="926">
        <f t="shared" si="27"/>
        <v>33.333333333333329</v>
      </c>
      <c r="I209" s="424">
        <f t="shared" si="31"/>
        <v>6</v>
      </c>
      <c r="J209" s="424">
        <f t="shared" si="32"/>
        <v>2</v>
      </c>
      <c r="K209" s="931">
        <f t="shared" si="33"/>
        <v>33.333333333333329</v>
      </c>
    </row>
    <row r="210" spans="1:11" ht="25.5">
      <c r="A210" s="49" t="s">
        <v>1282</v>
      </c>
      <c r="B210" s="50" t="s">
        <v>1283</v>
      </c>
      <c r="C210" s="270">
        <v>51</v>
      </c>
      <c r="D210" s="270">
        <v>8</v>
      </c>
      <c r="E210" s="926">
        <f t="shared" si="26"/>
        <v>15.686274509803921</v>
      </c>
      <c r="F210" s="272">
        <v>5</v>
      </c>
      <c r="G210" s="272"/>
      <c r="H210" s="926">
        <f t="shared" si="27"/>
        <v>0</v>
      </c>
      <c r="I210" s="424">
        <f t="shared" si="31"/>
        <v>56</v>
      </c>
      <c r="J210" s="424">
        <f t="shared" si="32"/>
        <v>8</v>
      </c>
      <c r="K210" s="931">
        <f t="shared" si="33"/>
        <v>14.285714285714285</v>
      </c>
    </row>
    <row r="211" spans="1:11">
      <c r="A211" s="49" t="s">
        <v>3993</v>
      </c>
      <c r="B211" s="50" t="s">
        <v>3916</v>
      </c>
      <c r="C211" s="270"/>
      <c r="D211" s="270"/>
      <c r="E211" s="926" t="e">
        <f t="shared" si="26"/>
        <v>#DIV/0!</v>
      </c>
      <c r="F211" s="272"/>
      <c r="G211" s="272"/>
      <c r="H211" s="926" t="e">
        <f t="shared" si="27"/>
        <v>#DIV/0!</v>
      </c>
      <c r="I211" s="424">
        <f t="shared" si="31"/>
        <v>0</v>
      </c>
      <c r="J211" s="424">
        <f t="shared" si="32"/>
        <v>0</v>
      </c>
      <c r="K211" s="931" t="e">
        <f t="shared" si="33"/>
        <v>#DIV/0!</v>
      </c>
    </row>
    <row r="212" spans="1:11">
      <c r="A212" s="49" t="s">
        <v>3917</v>
      </c>
      <c r="B212" s="50" t="s">
        <v>3918</v>
      </c>
      <c r="C212" s="270">
        <v>3</v>
      </c>
      <c r="D212" s="270">
        <v>1</v>
      </c>
      <c r="E212" s="926">
        <f t="shared" si="26"/>
        <v>33.333333333333329</v>
      </c>
      <c r="F212" s="272">
        <v>17</v>
      </c>
      <c r="G212" s="272">
        <v>6</v>
      </c>
      <c r="H212" s="926">
        <f t="shared" si="27"/>
        <v>35.294117647058826</v>
      </c>
      <c r="I212" s="424">
        <f t="shared" si="31"/>
        <v>20</v>
      </c>
      <c r="J212" s="424">
        <f t="shared" si="32"/>
        <v>7</v>
      </c>
      <c r="K212" s="931">
        <f t="shared" si="33"/>
        <v>35</v>
      </c>
    </row>
    <row r="213" spans="1:11">
      <c r="A213" s="49" t="s">
        <v>3919</v>
      </c>
      <c r="B213" s="50" t="s">
        <v>3920</v>
      </c>
      <c r="C213" s="270"/>
      <c r="D213" s="270">
        <v>1</v>
      </c>
      <c r="E213" s="926" t="e">
        <f t="shared" si="26"/>
        <v>#DIV/0!</v>
      </c>
      <c r="F213" s="272"/>
      <c r="G213" s="272"/>
      <c r="H213" s="926" t="e">
        <f t="shared" si="27"/>
        <v>#DIV/0!</v>
      </c>
      <c r="I213" s="424">
        <f t="shared" si="31"/>
        <v>0</v>
      </c>
      <c r="J213" s="424">
        <f t="shared" si="32"/>
        <v>1</v>
      </c>
      <c r="K213" s="931" t="e">
        <f t="shared" si="33"/>
        <v>#DIV/0!</v>
      </c>
    </row>
    <row r="214" spans="1:11" ht="25.5">
      <c r="A214" s="49" t="s">
        <v>1215</v>
      </c>
      <c r="B214" s="50" t="s">
        <v>3921</v>
      </c>
      <c r="C214" s="270"/>
      <c r="D214" s="270"/>
      <c r="E214" s="926" t="e">
        <f t="shared" si="26"/>
        <v>#DIV/0!</v>
      </c>
      <c r="F214" s="272"/>
      <c r="G214" s="272"/>
      <c r="H214" s="926" t="e">
        <f t="shared" si="27"/>
        <v>#DIV/0!</v>
      </c>
      <c r="I214" s="424">
        <f t="shared" si="31"/>
        <v>0</v>
      </c>
      <c r="J214" s="424">
        <f t="shared" si="32"/>
        <v>0</v>
      </c>
      <c r="K214" s="931" t="e">
        <f t="shared" si="33"/>
        <v>#DIV/0!</v>
      </c>
    </row>
    <row r="215" spans="1:11" ht="25.5">
      <c r="A215" s="49" t="s">
        <v>1002</v>
      </c>
      <c r="B215" s="50" t="s">
        <v>3922</v>
      </c>
      <c r="C215" s="270">
        <v>10</v>
      </c>
      <c r="D215" s="270">
        <v>2</v>
      </c>
      <c r="E215" s="926">
        <f t="shared" ref="E215:E278" si="34">SUM(D215/C215*100)</f>
        <v>20</v>
      </c>
      <c r="F215" s="272"/>
      <c r="G215" s="272">
        <v>1</v>
      </c>
      <c r="H215" s="926" t="e">
        <f t="shared" ref="H215:H278" si="35">SUM(G215/F215*100)</f>
        <v>#DIV/0!</v>
      </c>
      <c r="I215" s="424">
        <f t="shared" si="31"/>
        <v>10</v>
      </c>
      <c r="J215" s="424">
        <f t="shared" si="32"/>
        <v>3</v>
      </c>
      <c r="K215" s="931">
        <f t="shared" si="33"/>
        <v>30</v>
      </c>
    </row>
    <row r="216" spans="1:11" ht="25.5">
      <c r="A216" s="431" t="s">
        <v>2316</v>
      </c>
      <c r="B216" s="380" t="s">
        <v>3923</v>
      </c>
      <c r="C216" s="270"/>
      <c r="D216" s="270">
        <v>1</v>
      </c>
      <c r="E216" s="926" t="e">
        <f t="shared" si="34"/>
        <v>#DIV/0!</v>
      </c>
      <c r="F216" s="272">
        <v>2</v>
      </c>
      <c r="G216" s="272"/>
      <c r="H216" s="926">
        <f t="shared" si="35"/>
        <v>0</v>
      </c>
      <c r="I216" s="424">
        <f t="shared" si="31"/>
        <v>2</v>
      </c>
      <c r="J216" s="424">
        <f t="shared" si="32"/>
        <v>1</v>
      </c>
      <c r="K216" s="931">
        <f t="shared" si="33"/>
        <v>50</v>
      </c>
    </row>
    <row r="217" spans="1:11">
      <c r="A217" s="49" t="s">
        <v>4554</v>
      </c>
      <c r="B217" s="50" t="s">
        <v>3924</v>
      </c>
      <c r="C217" s="270">
        <v>1</v>
      </c>
      <c r="D217" s="270"/>
      <c r="E217" s="926">
        <f t="shared" si="34"/>
        <v>0</v>
      </c>
      <c r="F217" s="272">
        <v>12</v>
      </c>
      <c r="G217" s="272">
        <v>1</v>
      </c>
      <c r="H217" s="926">
        <f t="shared" si="35"/>
        <v>8.3333333333333321</v>
      </c>
      <c r="I217" s="424">
        <f t="shared" si="31"/>
        <v>13</v>
      </c>
      <c r="J217" s="424">
        <f t="shared" si="32"/>
        <v>1</v>
      </c>
      <c r="K217" s="931">
        <f t="shared" si="33"/>
        <v>7.6923076923076925</v>
      </c>
    </row>
    <row r="218" spans="1:11">
      <c r="A218" s="49" t="s">
        <v>6004</v>
      </c>
      <c r="B218" s="50" t="s">
        <v>6005</v>
      </c>
      <c r="C218" s="272"/>
      <c r="D218" s="272">
        <v>2</v>
      </c>
      <c r="E218" s="926" t="e">
        <f t="shared" si="34"/>
        <v>#DIV/0!</v>
      </c>
      <c r="F218" s="272">
        <v>1806</v>
      </c>
      <c r="G218" s="272">
        <v>794</v>
      </c>
      <c r="H218" s="926">
        <f t="shared" si="35"/>
        <v>43.964562569213733</v>
      </c>
      <c r="I218" s="424">
        <f t="shared" si="31"/>
        <v>1806</v>
      </c>
      <c r="J218" s="424">
        <f t="shared" si="32"/>
        <v>796</v>
      </c>
      <c r="K218" s="931">
        <f t="shared" si="33"/>
        <v>44.075304540420817</v>
      </c>
    </row>
    <row r="219" spans="1:11" ht="25.5">
      <c r="A219" s="49" t="s">
        <v>1018</v>
      </c>
      <c r="B219" s="50" t="s">
        <v>133</v>
      </c>
      <c r="C219" s="270"/>
      <c r="D219" s="270"/>
      <c r="E219" s="926" t="e">
        <f t="shared" si="34"/>
        <v>#DIV/0!</v>
      </c>
      <c r="F219" s="272">
        <v>8</v>
      </c>
      <c r="G219" s="272">
        <v>2</v>
      </c>
      <c r="H219" s="926">
        <f t="shared" si="35"/>
        <v>25</v>
      </c>
      <c r="I219" s="424">
        <f t="shared" ref="I219:I282" si="36">C219+F219</f>
        <v>8</v>
      </c>
      <c r="J219" s="424">
        <f t="shared" ref="J219:J282" si="37">D219+G219</f>
        <v>2</v>
      </c>
      <c r="K219" s="931">
        <f t="shared" ref="K219:K282" si="38">SUM(J219/I219*100)</f>
        <v>25</v>
      </c>
    </row>
    <row r="220" spans="1:11" ht="51">
      <c r="A220" s="49" t="s">
        <v>3925</v>
      </c>
      <c r="B220" s="50" t="s">
        <v>3926</v>
      </c>
      <c r="C220" s="270"/>
      <c r="D220" s="270"/>
      <c r="E220" s="926" t="e">
        <f t="shared" si="34"/>
        <v>#DIV/0!</v>
      </c>
      <c r="F220" s="272"/>
      <c r="G220" s="272"/>
      <c r="H220" s="926" t="e">
        <f t="shared" si="35"/>
        <v>#DIV/0!</v>
      </c>
      <c r="I220" s="424">
        <f t="shared" si="36"/>
        <v>0</v>
      </c>
      <c r="J220" s="424">
        <f t="shared" si="37"/>
        <v>0</v>
      </c>
      <c r="K220" s="931" t="e">
        <f t="shared" si="38"/>
        <v>#DIV/0!</v>
      </c>
    </row>
    <row r="221" spans="1:11" ht="25.5">
      <c r="A221" s="49" t="s">
        <v>134</v>
      </c>
      <c r="B221" s="50" t="s">
        <v>3927</v>
      </c>
      <c r="C221" s="270"/>
      <c r="D221" s="270"/>
      <c r="E221" s="926" t="e">
        <f t="shared" si="34"/>
        <v>#DIV/0!</v>
      </c>
      <c r="F221" s="272">
        <v>2</v>
      </c>
      <c r="G221" s="272">
        <v>1</v>
      </c>
      <c r="H221" s="926">
        <f t="shared" si="35"/>
        <v>50</v>
      </c>
      <c r="I221" s="424">
        <f t="shared" si="36"/>
        <v>2</v>
      </c>
      <c r="J221" s="424">
        <f t="shared" si="37"/>
        <v>1</v>
      </c>
      <c r="K221" s="931">
        <f t="shared" si="38"/>
        <v>50</v>
      </c>
    </row>
    <row r="222" spans="1:11">
      <c r="A222" s="49" t="s">
        <v>2370</v>
      </c>
      <c r="B222" s="50" t="s">
        <v>1147</v>
      </c>
      <c r="C222" s="270"/>
      <c r="D222" s="270"/>
      <c r="E222" s="926" t="e">
        <f t="shared" si="34"/>
        <v>#DIV/0!</v>
      </c>
      <c r="F222" s="272">
        <v>6</v>
      </c>
      <c r="G222" s="272">
        <v>7</v>
      </c>
      <c r="H222" s="926">
        <f t="shared" si="35"/>
        <v>116.66666666666667</v>
      </c>
      <c r="I222" s="424">
        <f t="shared" si="36"/>
        <v>6</v>
      </c>
      <c r="J222" s="424">
        <f t="shared" si="37"/>
        <v>7</v>
      </c>
      <c r="K222" s="931">
        <f t="shared" si="38"/>
        <v>116.66666666666667</v>
      </c>
    </row>
    <row r="223" spans="1:11">
      <c r="A223" s="49" t="s">
        <v>6020</v>
      </c>
      <c r="B223" s="50" t="s">
        <v>3929</v>
      </c>
      <c r="C223" s="270"/>
      <c r="D223" s="270"/>
      <c r="E223" s="926" t="e">
        <f t="shared" si="34"/>
        <v>#DIV/0!</v>
      </c>
      <c r="F223" s="272">
        <v>388</v>
      </c>
      <c r="G223" s="272">
        <v>154</v>
      </c>
      <c r="H223" s="926">
        <f t="shared" si="35"/>
        <v>39.690721649484537</v>
      </c>
      <c r="I223" s="424">
        <f t="shared" si="36"/>
        <v>388</v>
      </c>
      <c r="J223" s="424">
        <f t="shared" si="37"/>
        <v>154</v>
      </c>
      <c r="K223" s="931">
        <f t="shared" si="38"/>
        <v>39.690721649484537</v>
      </c>
    </row>
    <row r="224" spans="1:11">
      <c r="A224" s="49" t="s">
        <v>6022</v>
      </c>
      <c r="B224" s="50" t="s">
        <v>6023</v>
      </c>
      <c r="C224" s="270">
        <v>1</v>
      </c>
      <c r="D224" s="270"/>
      <c r="E224" s="926">
        <f t="shared" si="34"/>
        <v>0</v>
      </c>
      <c r="F224" s="272">
        <v>445</v>
      </c>
      <c r="G224" s="272">
        <v>226</v>
      </c>
      <c r="H224" s="926">
        <f t="shared" si="35"/>
        <v>50.786516853932582</v>
      </c>
      <c r="I224" s="424">
        <f t="shared" si="36"/>
        <v>446</v>
      </c>
      <c r="J224" s="424">
        <f t="shared" si="37"/>
        <v>226</v>
      </c>
      <c r="K224" s="931">
        <f t="shared" si="38"/>
        <v>50.672645739910315</v>
      </c>
    </row>
    <row r="225" spans="1:11">
      <c r="A225" s="49" t="s">
        <v>6024</v>
      </c>
      <c r="B225" s="50" t="s">
        <v>6025</v>
      </c>
      <c r="C225" s="272">
        <v>2</v>
      </c>
      <c r="D225" s="272">
        <v>1</v>
      </c>
      <c r="E225" s="926">
        <f t="shared" si="34"/>
        <v>50</v>
      </c>
      <c r="F225" s="272">
        <v>63</v>
      </c>
      <c r="G225" s="272">
        <v>32</v>
      </c>
      <c r="H225" s="926">
        <f t="shared" si="35"/>
        <v>50.793650793650791</v>
      </c>
      <c r="I225" s="424">
        <f t="shared" si="36"/>
        <v>65</v>
      </c>
      <c r="J225" s="424">
        <f t="shared" si="37"/>
        <v>33</v>
      </c>
      <c r="K225" s="931">
        <f t="shared" si="38"/>
        <v>50.769230769230766</v>
      </c>
    </row>
    <row r="226" spans="1:11" ht="25.5">
      <c r="A226" s="49" t="s">
        <v>3930</v>
      </c>
      <c r="B226" s="50" t="s">
        <v>3931</v>
      </c>
      <c r="C226" s="270"/>
      <c r="D226" s="270"/>
      <c r="E226" s="926" t="e">
        <f t="shared" si="34"/>
        <v>#DIV/0!</v>
      </c>
      <c r="F226" s="272">
        <v>8</v>
      </c>
      <c r="G226" s="272">
        <v>1</v>
      </c>
      <c r="H226" s="926">
        <f t="shared" si="35"/>
        <v>12.5</v>
      </c>
      <c r="I226" s="424">
        <f t="shared" si="36"/>
        <v>8</v>
      </c>
      <c r="J226" s="424">
        <f t="shared" si="37"/>
        <v>1</v>
      </c>
      <c r="K226" s="931">
        <f t="shared" si="38"/>
        <v>12.5</v>
      </c>
    </row>
    <row r="227" spans="1:11" ht="25.5">
      <c r="A227" s="49" t="s">
        <v>3932</v>
      </c>
      <c r="B227" s="50" t="s">
        <v>1454</v>
      </c>
      <c r="C227" s="270"/>
      <c r="D227" s="270"/>
      <c r="E227" s="926" t="e">
        <f t="shared" si="34"/>
        <v>#DIV/0!</v>
      </c>
      <c r="F227" s="272">
        <v>28</v>
      </c>
      <c r="G227" s="272">
        <v>5</v>
      </c>
      <c r="H227" s="926">
        <f t="shared" si="35"/>
        <v>17.857142857142858</v>
      </c>
      <c r="I227" s="424">
        <f t="shared" si="36"/>
        <v>28</v>
      </c>
      <c r="J227" s="424">
        <f t="shared" si="37"/>
        <v>5</v>
      </c>
      <c r="K227" s="931">
        <f t="shared" si="38"/>
        <v>17.857142857142858</v>
      </c>
    </row>
    <row r="228" spans="1:11" ht="25.5">
      <c r="A228" s="49" t="s">
        <v>6026</v>
      </c>
      <c r="B228" s="50" t="s">
        <v>1455</v>
      </c>
      <c r="C228" s="272"/>
      <c r="D228" s="272"/>
      <c r="E228" s="926" t="e">
        <f t="shared" si="34"/>
        <v>#DIV/0!</v>
      </c>
      <c r="F228" s="272">
        <v>9</v>
      </c>
      <c r="G228" s="272">
        <v>4</v>
      </c>
      <c r="H228" s="926">
        <f t="shared" si="35"/>
        <v>44.444444444444443</v>
      </c>
      <c r="I228" s="424">
        <f t="shared" si="36"/>
        <v>9</v>
      </c>
      <c r="J228" s="424">
        <f t="shared" si="37"/>
        <v>4</v>
      </c>
      <c r="K228" s="931">
        <f t="shared" si="38"/>
        <v>44.444444444444443</v>
      </c>
    </row>
    <row r="229" spans="1:11">
      <c r="A229" s="49" t="s">
        <v>1009</v>
      </c>
      <c r="B229" s="50" t="s">
        <v>4065</v>
      </c>
      <c r="C229" s="272">
        <v>12</v>
      </c>
      <c r="D229" s="272">
        <v>2</v>
      </c>
      <c r="E229" s="926">
        <f t="shared" si="34"/>
        <v>16.666666666666664</v>
      </c>
      <c r="F229" s="272">
        <v>23</v>
      </c>
      <c r="G229" s="272">
        <v>8</v>
      </c>
      <c r="H229" s="926">
        <f t="shared" si="35"/>
        <v>34.782608695652172</v>
      </c>
      <c r="I229" s="424">
        <f t="shared" si="36"/>
        <v>35</v>
      </c>
      <c r="J229" s="424">
        <f t="shared" si="37"/>
        <v>10</v>
      </c>
      <c r="K229" s="931">
        <f t="shared" si="38"/>
        <v>28.571428571428569</v>
      </c>
    </row>
    <row r="230" spans="1:11" ht="25.5">
      <c r="A230" s="49" t="s">
        <v>1011</v>
      </c>
      <c r="B230" s="50" t="s">
        <v>3933</v>
      </c>
      <c r="C230" s="272">
        <v>19</v>
      </c>
      <c r="D230" s="272">
        <v>9</v>
      </c>
      <c r="E230" s="926">
        <f t="shared" si="34"/>
        <v>47.368421052631575</v>
      </c>
      <c r="F230" s="272">
        <v>844</v>
      </c>
      <c r="G230" s="272">
        <v>311</v>
      </c>
      <c r="H230" s="926">
        <f t="shared" si="35"/>
        <v>36.84834123222749</v>
      </c>
      <c r="I230" s="424">
        <f t="shared" si="36"/>
        <v>863</v>
      </c>
      <c r="J230" s="424">
        <f t="shared" si="37"/>
        <v>320</v>
      </c>
      <c r="K230" s="931">
        <f t="shared" si="38"/>
        <v>37.079953650057938</v>
      </c>
    </row>
    <row r="231" spans="1:11">
      <c r="A231" s="49" t="s">
        <v>2425</v>
      </c>
      <c r="B231" s="50" t="s">
        <v>3934</v>
      </c>
      <c r="C231" s="272"/>
      <c r="D231" s="272"/>
      <c r="E231" s="926" t="e">
        <f t="shared" si="34"/>
        <v>#DIV/0!</v>
      </c>
      <c r="F231" s="272">
        <v>3</v>
      </c>
      <c r="G231" s="272">
        <v>1</v>
      </c>
      <c r="H231" s="926">
        <f t="shared" si="35"/>
        <v>33.333333333333329</v>
      </c>
      <c r="I231" s="424">
        <f t="shared" si="36"/>
        <v>3</v>
      </c>
      <c r="J231" s="424">
        <f t="shared" si="37"/>
        <v>1</v>
      </c>
      <c r="K231" s="931">
        <f t="shared" si="38"/>
        <v>33.333333333333329</v>
      </c>
    </row>
    <row r="232" spans="1:11">
      <c r="A232" s="49" t="s">
        <v>4091</v>
      </c>
      <c r="B232" s="50" t="s">
        <v>4092</v>
      </c>
      <c r="C232" s="272"/>
      <c r="D232" s="272"/>
      <c r="E232" s="926" t="e">
        <f t="shared" si="34"/>
        <v>#DIV/0!</v>
      </c>
      <c r="F232" s="272">
        <v>2</v>
      </c>
      <c r="G232" s="272"/>
      <c r="H232" s="926">
        <f t="shared" si="35"/>
        <v>0</v>
      </c>
      <c r="I232" s="424">
        <f t="shared" si="36"/>
        <v>2</v>
      </c>
      <c r="J232" s="424">
        <f t="shared" si="37"/>
        <v>0</v>
      </c>
      <c r="K232" s="931">
        <f t="shared" si="38"/>
        <v>0</v>
      </c>
    </row>
    <row r="233" spans="1:11">
      <c r="A233" s="49" t="s">
        <v>3935</v>
      </c>
      <c r="B233" s="50" t="s">
        <v>10</v>
      </c>
      <c r="C233" s="272"/>
      <c r="D233" s="272"/>
      <c r="E233" s="926" t="e">
        <f t="shared" si="34"/>
        <v>#DIV/0!</v>
      </c>
      <c r="F233" s="272"/>
      <c r="G233" s="272"/>
      <c r="H233" s="926" t="e">
        <f t="shared" si="35"/>
        <v>#DIV/0!</v>
      </c>
      <c r="I233" s="424">
        <f t="shared" si="36"/>
        <v>0</v>
      </c>
      <c r="J233" s="424">
        <f t="shared" si="37"/>
        <v>0</v>
      </c>
      <c r="K233" s="931" t="e">
        <f t="shared" si="38"/>
        <v>#DIV/0!</v>
      </c>
    </row>
    <row r="234" spans="1:11">
      <c r="A234" s="49" t="s">
        <v>3936</v>
      </c>
      <c r="B234" s="50" t="s">
        <v>3937</v>
      </c>
      <c r="C234" s="272"/>
      <c r="D234" s="272"/>
      <c r="E234" s="926" t="e">
        <f t="shared" si="34"/>
        <v>#DIV/0!</v>
      </c>
      <c r="F234" s="272"/>
      <c r="G234" s="272"/>
      <c r="H234" s="926" t="e">
        <f t="shared" si="35"/>
        <v>#DIV/0!</v>
      </c>
      <c r="I234" s="424">
        <f t="shared" si="36"/>
        <v>0</v>
      </c>
      <c r="J234" s="424">
        <f t="shared" si="37"/>
        <v>0</v>
      </c>
      <c r="K234" s="931" t="e">
        <f t="shared" si="38"/>
        <v>#DIV/0!</v>
      </c>
    </row>
    <row r="235" spans="1:11" ht="25.5">
      <c r="A235" s="49" t="s">
        <v>4073</v>
      </c>
      <c r="B235" s="50" t="s">
        <v>3938</v>
      </c>
      <c r="C235" s="272"/>
      <c r="D235" s="272"/>
      <c r="E235" s="926" t="e">
        <f t="shared" si="34"/>
        <v>#DIV/0!</v>
      </c>
      <c r="F235" s="272">
        <v>615</v>
      </c>
      <c r="G235" s="272">
        <v>272</v>
      </c>
      <c r="H235" s="926">
        <f t="shared" si="35"/>
        <v>44.227642276422763</v>
      </c>
      <c r="I235" s="424">
        <f t="shared" si="36"/>
        <v>615</v>
      </c>
      <c r="J235" s="424">
        <f t="shared" si="37"/>
        <v>272</v>
      </c>
      <c r="K235" s="931">
        <f t="shared" si="38"/>
        <v>44.227642276422763</v>
      </c>
    </row>
    <row r="236" spans="1:11">
      <c r="A236" s="49" t="s">
        <v>3939</v>
      </c>
      <c r="B236" s="50" t="s">
        <v>3940</v>
      </c>
      <c r="C236" s="270"/>
      <c r="D236" s="270"/>
      <c r="E236" s="926" t="e">
        <f t="shared" si="34"/>
        <v>#DIV/0!</v>
      </c>
      <c r="F236" s="272">
        <v>11</v>
      </c>
      <c r="G236" s="272">
        <v>38</v>
      </c>
      <c r="H236" s="926">
        <f t="shared" si="35"/>
        <v>345.45454545454544</v>
      </c>
      <c r="I236" s="424">
        <f t="shared" si="36"/>
        <v>11</v>
      </c>
      <c r="J236" s="424">
        <f t="shared" si="37"/>
        <v>38</v>
      </c>
      <c r="K236" s="931">
        <f t="shared" si="38"/>
        <v>345.45454545454544</v>
      </c>
    </row>
    <row r="237" spans="1:11" ht="25.5">
      <c r="A237" s="49" t="s">
        <v>4437</v>
      </c>
      <c r="B237" s="50" t="s">
        <v>3941</v>
      </c>
      <c r="C237" s="270"/>
      <c r="D237" s="270"/>
      <c r="E237" s="926" t="e">
        <f t="shared" si="34"/>
        <v>#DIV/0!</v>
      </c>
      <c r="F237" s="272"/>
      <c r="G237" s="272"/>
      <c r="H237" s="926" t="e">
        <f t="shared" si="35"/>
        <v>#DIV/0!</v>
      </c>
      <c r="I237" s="424">
        <f t="shared" si="36"/>
        <v>0</v>
      </c>
      <c r="J237" s="424">
        <f t="shared" si="37"/>
        <v>0</v>
      </c>
      <c r="K237" s="931" t="e">
        <f t="shared" si="38"/>
        <v>#DIV/0!</v>
      </c>
    </row>
    <row r="238" spans="1:11" ht="25.5">
      <c r="A238" s="49" t="s">
        <v>4443</v>
      </c>
      <c r="B238" s="50" t="s">
        <v>3942</v>
      </c>
      <c r="C238" s="272">
        <v>1</v>
      </c>
      <c r="D238" s="272">
        <v>2</v>
      </c>
      <c r="E238" s="926">
        <f t="shared" si="34"/>
        <v>200</v>
      </c>
      <c r="F238" s="272">
        <v>1138</v>
      </c>
      <c r="G238" s="272">
        <v>800</v>
      </c>
      <c r="H238" s="926">
        <f t="shared" si="35"/>
        <v>70.298769771528995</v>
      </c>
      <c r="I238" s="424">
        <f t="shared" si="36"/>
        <v>1139</v>
      </c>
      <c r="J238" s="424">
        <f t="shared" si="37"/>
        <v>802</v>
      </c>
      <c r="K238" s="931">
        <f t="shared" si="38"/>
        <v>70.412642669007894</v>
      </c>
    </row>
    <row r="239" spans="1:11" ht="25.5">
      <c r="A239" s="49" t="s">
        <v>4451</v>
      </c>
      <c r="B239" s="50" t="s">
        <v>1014</v>
      </c>
      <c r="C239" s="270"/>
      <c r="D239" s="270"/>
      <c r="E239" s="926" t="e">
        <f t="shared" si="34"/>
        <v>#DIV/0!</v>
      </c>
      <c r="F239" s="272">
        <v>163</v>
      </c>
      <c r="G239" s="272">
        <v>49</v>
      </c>
      <c r="H239" s="926">
        <f t="shared" si="35"/>
        <v>30.061349693251532</v>
      </c>
      <c r="I239" s="424">
        <f t="shared" si="36"/>
        <v>163</v>
      </c>
      <c r="J239" s="424">
        <f t="shared" si="37"/>
        <v>49</v>
      </c>
      <c r="K239" s="931">
        <f t="shared" si="38"/>
        <v>30.061349693251532</v>
      </c>
    </row>
    <row r="240" spans="1:11">
      <c r="A240" s="49" t="s">
        <v>2726</v>
      </c>
      <c r="B240" s="50" t="s">
        <v>2727</v>
      </c>
      <c r="C240" s="270"/>
      <c r="D240" s="270"/>
      <c r="E240" s="926" t="e">
        <f t="shared" si="34"/>
        <v>#DIV/0!</v>
      </c>
      <c r="F240" s="272">
        <v>155</v>
      </c>
      <c r="G240" s="272">
        <v>54</v>
      </c>
      <c r="H240" s="926">
        <f t="shared" si="35"/>
        <v>34.838709677419352</v>
      </c>
      <c r="I240" s="424">
        <f t="shared" si="36"/>
        <v>155</v>
      </c>
      <c r="J240" s="424">
        <f t="shared" si="37"/>
        <v>54</v>
      </c>
      <c r="K240" s="931">
        <f t="shared" si="38"/>
        <v>34.838709677419352</v>
      </c>
    </row>
    <row r="241" spans="1:11" ht="21.75" customHeight="1">
      <c r="A241" s="431" t="s">
        <v>4551</v>
      </c>
      <c r="B241" s="50" t="s">
        <v>1156</v>
      </c>
      <c r="C241" s="270"/>
      <c r="D241" s="270"/>
      <c r="E241" s="926" t="e">
        <f t="shared" si="34"/>
        <v>#DIV/0!</v>
      </c>
      <c r="F241" s="272">
        <v>570</v>
      </c>
      <c r="G241" s="272">
        <v>281</v>
      </c>
      <c r="H241" s="926">
        <f t="shared" si="35"/>
        <v>49.298245614035082</v>
      </c>
      <c r="I241" s="424">
        <f t="shared" si="36"/>
        <v>570</v>
      </c>
      <c r="J241" s="424">
        <f t="shared" si="37"/>
        <v>281</v>
      </c>
      <c r="K241" s="931">
        <f t="shared" si="38"/>
        <v>49.298245614035082</v>
      </c>
    </row>
    <row r="242" spans="1:11" ht="25.5">
      <c r="A242" s="49" t="s">
        <v>2314</v>
      </c>
      <c r="B242" s="50" t="s">
        <v>1016</v>
      </c>
      <c r="C242" s="272">
        <v>2</v>
      </c>
      <c r="D242" s="272">
        <v>2</v>
      </c>
      <c r="E242" s="926">
        <f t="shared" si="34"/>
        <v>100</v>
      </c>
      <c r="F242" s="272">
        <v>26</v>
      </c>
      <c r="G242" s="272">
        <v>5</v>
      </c>
      <c r="H242" s="926">
        <f t="shared" si="35"/>
        <v>19.230769230769234</v>
      </c>
      <c r="I242" s="424">
        <f t="shared" si="36"/>
        <v>28</v>
      </c>
      <c r="J242" s="424">
        <f t="shared" si="37"/>
        <v>7</v>
      </c>
      <c r="K242" s="931">
        <f t="shared" si="38"/>
        <v>25</v>
      </c>
    </row>
    <row r="243" spans="1:11" ht="25.5">
      <c r="A243" s="49" t="s">
        <v>3943</v>
      </c>
      <c r="B243" s="50" t="s">
        <v>3944</v>
      </c>
      <c r="C243" s="270"/>
      <c r="D243" s="270"/>
      <c r="E243" s="926" t="e">
        <f t="shared" si="34"/>
        <v>#DIV/0!</v>
      </c>
      <c r="F243" s="272"/>
      <c r="G243" s="272"/>
      <c r="H243" s="926" t="e">
        <f t="shared" si="35"/>
        <v>#DIV/0!</v>
      </c>
      <c r="I243" s="424">
        <f t="shared" si="36"/>
        <v>0</v>
      </c>
      <c r="J243" s="424">
        <f t="shared" si="37"/>
        <v>0</v>
      </c>
      <c r="K243" s="931" t="e">
        <f t="shared" si="38"/>
        <v>#DIV/0!</v>
      </c>
    </row>
    <row r="244" spans="1:11" ht="25.5">
      <c r="A244" s="49" t="s">
        <v>1264</v>
      </c>
      <c r="B244" s="50" t="s">
        <v>3956</v>
      </c>
      <c r="C244" s="270">
        <v>17</v>
      </c>
      <c r="D244" s="270">
        <v>2</v>
      </c>
      <c r="E244" s="926">
        <f t="shared" si="34"/>
        <v>11.76470588235294</v>
      </c>
      <c r="F244" s="272"/>
      <c r="G244" s="272">
        <v>3</v>
      </c>
      <c r="H244" s="926" t="e">
        <f t="shared" si="35"/>
        <v>#DIV/0!</v>
      </c>
      <c r="I244" s="424">
        <f t="shared" si="36"/>
        <v>17</v>
      </c>
      <c r="J244" s="424">
        <f t="shared" si="37"/>
        <v>5</v>
      </c>
      <c r="K244" s="931">
        <f t="shared" si="38"/>
        <v>29.411764705882355</v>
      </c>
    </row>
    <row r="245" spans="1:11">
      <c r="A245" s="49" t="s">
        <v>1270</v>
      </c>
      <c r="B245" s="50" t="s">
        <v>3957</v>
      </c>
      <c r="C245" s="270">
        <v>1</v>
      </c>
      <c r="D245" s="270"/>
      <c r="E245" s="926">
        <f t="shared" si="34"/>
        <v>0</v>
      </c>
      <c r="F245" s="272">
        <v>1</v>
      </c>
      <c r="G245" s="272"/>
      <c r="H245" s="926">
        <f t="shared" si="35"/>
        <v>0</v>
      </c>
      <c r="I245" s="424">
        <f t="shared" si="36"/>
        <v>2</v>
      </c>
      <c r="J245" s="424">
        <f t="shared" si="37"/>
        <v>0</v>
      </c>
      <c r="K245" s="931">
        <f t="shared" si="38"/>
        <v>0</v>
      </c>
    </row>
    <row r="246" spans="1:11" ht="25.5">
      <c r="A246" s="49" t="s">
        <v>3958</v>
      </c>
      <c r="B246" s="50" t="s">
        <v>3959</v>
      </c>
      <c r="C246" s="270"/>
      <c r="D246" s="270"/>
      <c r="E246" s="926" t="e">
        <f t="shared" si="34"/>
        <v>#DIV/0!</v>
      </c>
      <c r="F246" s="272"/>
      <c r="G246" s="272"/>
      <c r="H246" s="926" t="e">
        <f t="shared" si="35"/>
        <v>#DIV/0!</v>
      </c>
      <c r="I246" s="424">
        <f t="shared" si="36"/>
        <v>0</v>
      </c>
      <c r="J246" s="424">
        <f t="shared" si="37"/>
        <v>0</v>
      </c>
      <c r="K246" s="931" t="e">
        <f t="shared" si="38"/>
        <v>#DIV/0!</v>
      </c>
    </row>
    <row r="247" spans="1:11">
      <c r="A247" s="49" t="s">
        <v>3960</v>
      </c>
      <c r="B247" s="50" t="s">
        <v>3961</v>
      </c>
      <c r="C247" s="270"/>
      <c r="D247" s="270"/>
      <c r="E247" s="926" t="e">
        <f t="shared" si="34"/>
        <v>#DIV/0!</v>
      </c>
      <c r="F247" s="272"/>
      <c r="G247" s="272"/>
      <c r="H247" s="926" t="e">
        <f t="shared" si="35"/>
        <v>#DIV/0!</v>
      </c>
      <c r="I247" s="424">
        <f t="shared" si="36"/>
        <v>0</v>
      </c>
      <c r="J247" s="424">
        <f t="shared" si="37"/>
        <v>0</v>
      </c>
      <c r="K247" s="931" t="e">
        <f t="shared" si="38"/>
        <v>#DIV/0!</v>
      </c>
    </row>
    <row r="248" spans="1:11">
      <c r="A248" s="49" t="s">
        <v>6002</v>
      </c>
      <c r="B248" s="50" t="s">
        <v>6003</v>
      </c>
      <c r="C248" s="270"/>
      <c r="D248" s="270"/>
      <c r="E248" s="926" t="e">
        <f t="shared" si="34"/>
        <v>#DIV/0!</v>
      </c>
      <c r="F248" s="272"/>
      <c r="G248" s="272"/>
      <c r="H248" s="926" t="e">
        <f t="shared" si="35"/>
        <v>#DIV/0!</v>
      </c>
      <c r="I248" s="424">
        <f t="shared" si="36"/>
        <v>0</v>
      </c>
      <c r="J248" s="424">
        <f t="shared" si="37"/>
        <v>0</v>
      </c>
      <c r="K248" s="931" t="e">
        <f t="shared" si="38"/>
        <v>#DIV/0!</v>
      </c>
    </row>
    <row r="249" spans="1:11" ht="38.25">
      <c r="A249" s="49" t="s">
        <v>3963</v>
      </c>
      <c r="B249" s="50" t="s">
        <v>5236</v>
      </c>
      <c r="C249" s="270"/>
      <c r="D249" s="270"/>
      <c r="E249" s="926" t="e">
        <f t="shared" si="34"/>
        <v>#DIV/0!</v>
      </c>
      <c r="F249" s="272"/>
      <c r="G249" s="272"/>
      <c r="H249" s="926" t="e">
        <f t="shared" si="35"/>
        <v>#DIV/0!</v>
      </c>
      <c r="I249" s="424">
        <f t="shared" si="36"/>
        <v>0</v>
      </c>
      <c r="J249" s="424">
        <f t="shared" si="37"/>
        <v>0</v>
      </c>
      <c r="K249" s="931" t="e">
        <f t="shared" si="38"/>
        <v>#DIV/0!</v>
      </c>
    </row>
    <row r="250" spans="1:11">
      <c r="A250" s="49" t="s">
        <v>1390</v>
      </c>
      <c r="B250" s="50" t="s">
        <v>1391</v>
      </c>
      <c r="C250" s="270">
        <v>3</v>
      </c>
      <c r="D250" s="270">
        <v>4</v>
      </c>
      <c r="E250" s="926">
        <f t="shared" si="34"/>
        <v>133.33333333333331</v>
      </c>
      <c r="F250" s="272"/>
      <c r="G250" s="272"/>
      <c r="H250" s="926" t="e">
        <f t="shared" si="35"/>
        <v>#DIV/0!</v>
      </c>
      <c r="I250" s="424">
        <f t="shared" si="36"/>
        <v>3</v>
      </c>
      <c r="J250" s="424">
        <f t="shared" si="37"/>
        <v>4</v>
      </c>
      <c r="K250" s="931">
        <f t="shared" si="38"/>
        <v>133.33333333333331</v>
      </c>
    </row>
    <row r="251" spans="1:11">
      <c r="A251" s="49" t="s">
        <v>1451</v>
      </c>
      <c r="B251" s="50" t="s">
        <v>1452</v>
      </c>
      <c r="C251" s="270"/>
      <c r="D251" s="270"/>
      <c r="E251" s="926" t="e">
        <f t="shared" si="34"/>
        <v>#DIV/0!</v>
      </c>
      <c r="F251" s="272"/>
      <c r="G251" s="272"/>
      <c r="H251" s="926" t="e">
        <f t="shared" si="35"/>
        <v>#DIV/0!</v>
      </c>
      <c r="I251" s="424">
        <f t="shared" si="36"/>
        <v>0</v>
      </c>
      <c r="J251" s="424">
        <f t="shared" si="37"/>
        <v>0</v>
      </c>
      <c r="K251" s="931" t="e">
        <f t="shared" si="38"/>
        <v>#DIV/0!</v>
      </c>
    </row>
    <row r="252" spans="1:11">
      <c r="A252" s="49" t="s">
        <v>630</v>
      </c>
      <c r="B252" s="50" t="s">
        <v>631</v>
      </c>
      <c r="C252" s="270"/>
      <c r="D252" s="270"/>
      <c r="E252" s="926" t="e">
        <f t="shared" si="34"/>
        <v>#DIV/0!</v>
      </c>
      <c r="F252" s="272"/>
      <c r="G252" s="272">
        <v>1</v>
      </c>
      <c r="H252" s="926" t="e">
        <f t="shared" si="35"/>
        <v>#DIV/0!</v>
      </c>
      <c r="I252" s="424">
        <f t="shared" si="36"/>
        <v>0</v>
      </c>
      <c r="J252" s="424">
        <f t="shared" si="37"/>
        <v>1</v>
      </c>
      <c r="K252" s="931" t="e">
        <f t="shared" si="38"/>
        <v>#DIV/0!</v>
      </c>
    </row>
    <row r="253" spans="1:11" ht="25.5">
      <c r="A253" s="49" t="s">
        <v>584</v>
      </c>
      <c r="B253" s="50" t="s">
        <v>1456</v>
      </c>
      <c r="C253" s="270"/>
      <c r="D253" s="270"/>
      <c r="E253" s="926" t="e">
        <f t="shared" si="34"/>
        <v>#DIV/0!</v>
      </c>
      <c r="F253" s="272">
        <v>2</v>
      </c>
      <c r="G253" s="272">
        <v>1</v>
      </c>
      <c r="H253" s="926">
        <f t="shared" si="35"/>
        <v>50</v>
      </c>
      <c r="I253" s="424">
        <f t="shared" si="36"/>
        <v>2</v>
      </c>
      <c r="J253" s="424">
        <f t="shared" si="37"/>
        <v>1</v>
      </c>
      <c r="K253" s="931">
        <f t="shared" si="38"/>
        <v>50</v>
      </c>
    </row>
    <row r="254" spans="1:11" ht="25.5">
      <c r="A254" s="49" t="s">
        <v>2461</v>
      </c>
      <c r="B254" s="50" t="s">
        <v>1457</v>
      </c>
      <c r="C254" s="270"/>
      <c r="D254" s="270"/>
      <c r="E254" s="926" t="e">
        <f t="shared" si="34"/>
        <v>#DIV/0!</v>
      </c>
      <c r="F254" s="272">
        <v>1</v>
      </c>
      <c r="G254" s="272"/>
      <c r="H254" s="926">
        <f t="shared" si="35"/>
        <v>0</v>
      </c>
      <c r="I254" s="424">
        <f t="shared" si="36"/>
        <v>1</v>
      </c>
      <c r="J254" s="424">
        <f t="shared" si="37"/>
        <v>0</v>
      </c>
      <c r="K254" s="931">
        <f t="shared" si="38"/>
        <v>0</v>
      </c>
    </row>
    <row r="255" spans="1:11" ht="38.25">
      <c r="A255" s="49" t="s">
        <v>2175</v>
      </c>
      <c r="B255" s="50" t="s">
        <v>1473</v>
      </c>
      <c r="C255" s="270"/>
      <c r="D255" s="270"/>
      <c r="E255" s="926" t="e">
        <f t="shared" si="34"/>
        <v>#DIV/0!</v>
      </c>
      <c r="F255" s="272"/>
      <c r="G255" s="272"/>
      <c r="H255" s="926" t="e">
        <f t="shared" si="35"/>
        <v>#DIV/0!</v>
      </c>
      <c r="I255" s="424">
        <f t="shared" si="36"/>
        <v>0</v>
      </c>
      <c r="J255" s="424">
        <f t="shared" si="37"/>
        <v>0</v>
      </c>
      <c r="K255" s="931" t="e">
        <f t="shared" si="38"/>
        <v>#DIV/0!</v>
      </c>
    </row>
    <row r="256" spans="1:11">
      <c r="A256" s="49" t="s">
        <v>4020</v>
      </c>
      <c r="B256" s="50" t="s">
        <v>1551</v>
      </c>
      <c r="C256" s="270">
        <v>3</v>
      </c>
      <c r="D256" s="270"/>
      <c r="E256" s="926">
        <f t="shared" si="34"/>
        <v>0</v>
      </c>
      <c r="F256" s="272"/>
      <c r="G256" s="272"/>
      <c r="H256" s="926" t="e">
        <f t="shared" si="35"/>
        <v>#DIV/0!</v>
      </c>
      <c r="I256" s="424">
        <f t="shared" si="36"/>
        <v>3</v>
      </c>
      <c r="J256" s="424">
        <f t="shared" si="37"/>
        <v>0</v>
      </c>
      <c r="K256" s="931">
        <f t="shared" si="38"/>
        <v>0</v>
      </c>
    </row>
    <row r="257" spans="1:11" ht="25.5">
      <c r="A257" s="50" t="s">
        <v>1073</v>
      </c>
      <c r="B257" s="50" t="s">
        <v>1552</v>
      </c>
      <c r="C257" s="270"/>
      <c r="D257" s="270"/>
      <c r="E257" s="926" t="e">
        <f t="shared" si="34"/>
        <v>#DIV/0!</v>
      </c>
      <c r="F257" s="272"/>
      <c r="G257" s="272">
        <v>1</v>
      </c>
      <c r="H257" s="926" t="e">
        <f t="shared" si="35"/>
        <v>#DIV/0!</v>
      </c>
      <c r="I257" s="424">
        <f t="shared" si="36"/>
        <v>0</v>
      </c>
      <c r="J257" s="424">
        <f t="shared" si="37"/>
        <v>1</v>
      </c>
      <c r="K257" s="931" t="e">
        <f t="shared" si="38"/>
        <v>#DIV/0!</v>
      </c>
    </row>
    <row r="258" spans="1:11" ht="25.5">
      <c r="A258" s="50" t="s">
        <v>4443</v>
      </c>
      <c r="B258" s="50" t="s">
        <v>4444</v>
      </c>
      <c r="C258" s="270"/>
      <c r="D258" s="270"/>
      <c r="E258" s="926" t="e">
        <f t="shared" si="34"/>
        <v>#DIV/0!</v>
      </c>
      <c r="F258" s="272"/>
      <c r="G258" s="272"/>
      <c r="H258" s="926" t="e">
        <f t="shared" si="35"/>
        <v>#DIV/0!</v>
      </c>
      <c r="I258" s="424">
        <f t="shared" si="36"/>
        <v>0</v>
      </c>
      <c r="J258" s="424">
        <f t="shared" si="37"/>
        <v>0</v>
      </c>
      <c r="K258" s="931" t="e">
        <f t="shared" si="38"/>
        <v>#DIV/0!</v>
      </c>
    </row>
    <row r="259" spans="1:11" ht="25.5">
      <c r="A259" s="49" t="s">
        <v>1280</v>
      </c>
      <c r="B259" s="50" t="s">
        <v>1281</v>
      </c>
      <c r="C259" s="270"/>
      <c r="D259" s="270">
        <v>23</v>
      </c>
      <c r="E259" s="926" t="e">
        <f t="shared" si="34"/>
        <v>#DIV/0!</v>
      </c>
      <c r="F259" s="272">
        <v>1</v>
      </c>
      <c r="G259" s="272"/>
      <c r="H259" s="926">
        <f t="shared" si="35"/>
        <v>0</v>
      </c>
      <c r="I259" s="424">
        <f t="shared" si="36"/>
        <v>1</v>
      </c>
      <c r="J259" s="424">
        <f t="shared" si="37"/>
        <v>23</v>
      </c>
      <c r="K259" s="931">
        <f t="shared" si="38"/>
        <v>2300</v>
      </c>
    </row>
    <row r="260" spans="1:11" ht="25.5">
      <c r="A260" s="49" t="s">
        <v>1348</v>
      </c>
      <c r="B260" s="50" t="s">
        <v>1349</v>
      </c>
      <c r="C260" s="270">
        <v>1</v>
      </c>
      <c r="D260" s="270"/>
      <c r="E260" s="926">
        <f t="shared" si="34"/>
        <v>0</v>
      </c>
      <c r="F260" s="272"/>
      <c r="G260" s="272"/>
      <c r="H260" s="926" t="e">
        <f t="shared" si="35"/>
        <v>#DIV/0!</v>
      </c>
      <c r="I260" s="424">
        <f t="shared" si="36"/>
        <v>1</v>
      </c>
      <c r="J260" s="424">
        <f t="shared" si="37"/>
        <v>0</v>
      </c>
      <c r="K260" s="931">
        <f t="shared" si="38"/>
        <v>0</v>
      </c>
    </row>
    <row r="261" spans="1:11">
      <c r="A261" s="49" t="s">
        <v>1284</v>
      </c>
      <c r="B261" s="50" t="s">
        <v>1285</v>
      </c>
      <c r="C261" s="270">
        <v>1</v>
      </c>
      <c r="D261" s="270">
        <v>1</v>
      </c>
      <c r="E261" s="926">
        <f t="shared" si="34"/>
        <v>100</v>
      </c>
      <c r="F261" s="272">
        <v>1</v>
      </c>
      <c r="G261" s="272"/>
      <c r="H261" s="926">
        <f t="shared" si="35"/>
        <v>0</v>
      </c>
      <c r="I261" s="424">
        <f t="shared" si="36"/>
        <v>2</v>
      </c>
      <c r="J261" s="424">
        <f t="shared" si="37"/>
        <v>1</v>
      </c>
      <c r="K261" s="931">
        <f t="shared" si="38"/>
        <v>50</v>
      </c>
    </row>
    <row r="262" spans="1:11">
      <c r="A262" s="49" t="s">
        <v>3892</v>
      </c>
      <c r="B262" s="50" t="s">
        <v>3893</v>
      </c>
      <c r="C262" s="270">
        <v>1</v>
      </c>
      <c r="D262" s="270"/>
      <c r="E262" s="926">
        <f t="shared" si="34"/>
        <v>0</v>
      </c>
      <c r="F262" s="272"/>
      <c r="G262" s="272"/>
      <c r="H262" s="926" t="e">
        <f t="shared" si="35"/>
        <v>#DIV/0!</v>
      </c>
      <c r="I262" s="424">
        <f t="shared" si="36"/>
        <v>1</v>
      </c>
      <c r="J262" s="424">
        <f t="shared" si="37"/>
        <v>0</v>
      </c>
      <c r="K262" s="931">
        <f t="shared" si="38"/>
        <v>0</v>
      </c>
    </row>
    <row r="263" spans="1:11" ht="25.5">
      <c r="A263" s="49" t="s">
        <v>4024</v>
      </c>
      <c r="B263" s="50" t="s">
        <v>4522</v>
      </c>
      <c r="C263" s="270">
        <v>2</v>
      </c>
      <c r="D263" s="270"/>
      <c r="E263" s="926">
        <f t="shared" si="34"/>
        <v>0</v>
      </c>
      <c r="F263" s="272"/>
      <c r="G263" s="272"/>
      <c r="H263" s="926" t="e">
        <f t="shared" si="35"/>
        <v>#DIV/0!</v>
      </c>
      <c r="I263" s="424">
        <f t="shared" si="36"/>
        <v>2</v>
      </c>
      <c r="J263" s="424">
        <f t="shared" si="37"/>
        <v>0</v>
      </c>
      <c r="K263" s="931">
        <f t="shared" si="38"/>
        <v>0</v>
      </c>
    </row>
    <row r="264" spans="1:11" ht="25.5">
      <c r="A264" s="49" t="s">
        <v>3576</v>
      </c>
      <c r="B264" s="50" t="s">
        <v>4523</v>
      </c>
      <c r="C264" s="270">
        <v>2</v>
      </c>
      <c r="D264" s="270"/>
      <c r="E264" s="926">
        <f t="shared" si="34"/>
        <v>0</v>
      </c>
      <c r="F264" s="272">
        <v>2</v>
      </c>
      <c r="G264" s="272"/>
      <c r="H264" s="926">
        <f t="shared" si="35"/>
        <v>0</v>
      </c>
      <c r="I264" s="424">
        <f t="shared" si="36"/>
        <v>4</v>
      </c>
      <c r="J264" s="424">
        <f t="shared" si="37"/>
        <v>0</v>
      </c>
      <c r="K264" s="931">
        <f t="shared" si="38"/>
        <v>0</v>
      </c>
    </row>
    <row r="265" spans="1:11" ht="25.5">
      <c r="A265" s="49" t="s">
        <v>5370</v>
      </c>
      <c r="B265" s="50" t="s">
        <v>4524</v>
      </c>
      <c r="C265" s="270">
        <v>4</v>
      </c>
      <c r="D265" s="270"/>
      <c r="E265" s="926">
        <f t="shared" si="34"/>
        <v>0</v>
      </c>
      <c r="F265" s="272"/>
      <c r="G265" s="272"/>
      <c r="H265" s="926" t="e">
        <f t="shared" si="35"/>
        <v>#DIV/0!</v>
      </c>
      <c r="I265" s="424">
        <f t="shared" si="36"/>
        <v>4</v>
      </c>
      <c r="J265" s="424">
        <f t="shared" si="37"/>
        <v>0</v>
      </c>
      <c r="K265" s="931">
        <f t="shared" si="38"/>
        <v>0</v>
      </c>
    </row>
    <row r="266" spans="1:11">
      <c r="A266" s="49" t="s">
        <v>1276</v>
      </c>
      <c r="B266" s="50" t="s">
        <v>1277</v>
      </c>
      <c r="C266" s="270">
        <v>1</v>
      </c>
      <c r="D266" s="270"/>
      <c r="E266" s="926">
        <f t="shared" si="34"/>
        <v>0</v>
      </c>
      <c r="F266" s="272"/>
      <c r="G266" s="272"/>
      <c r="H266" s="926" t="e">
        <f t="shared" si="35"/>
        <v>#DIV/0!</v>
      </c>
      <c r="I266" s="424">
        <f t="shared" si="36"/>
        <v>1</v>
      </c>
      <c r="J266" s="424">
        <f t="shared" si="37"/>
        <v>0</v>
      </c>
      <c r="K266" s="931">
        <f t="shared" si="38"/>
        <v>0</v>
      </c>
    </row>
    <row r="267" spans="1:11">
      <c r="A267" s="49" t="s">
        <v>3864</v>
      </c>
      <c r="B267" s="50" t="s">
        <v>4525</v>
      </c>
      <c r="C267" s="270">
        <v>1</v>
      </c>
      <c r="D267" s="270"/>
      <c r="E267" s="926">
        <f t="shared" si="34"/>
        <v>0</v>
      </c>
      <c r="F267" s="272"/>
      <c r="G267" s="272"/>
      <c r="H267" s="926" t="e">
        <f t="shared" si="35"/>
        <v>#DIV/0!</v>
      </c>
      <c r="I267" s="424">
        <f t="shared" si="36"/>
        <v>1</v>
      </c>
      <c r="J267" s="424">
        <f t="shared" si="37"/>
        <v>0</v>
      </c>
      <c r="K267" s="931">
        <f t="shared" si="38"/>
        <v>0</v>
      </c>
    </row>
    <row r="268" spans="1:11">
      <c r="A268" s="49" t="s">
        <v>1344</v>
      </c>
      <c r="B268" s="50" t="s">
        <v>1345</v>
      </c>
      <c r="C268" s="270">
        <v>2</v>
      </c>
      <c r="D268" s="270">
        <v>7</v>
      </c>
      <c r="E268" s="926">
        <f t="shared" si="34"/>
        <v>350</v>
      </c>
      <c r="F268" s="272"/>
      <c r="G268" s="272"/>
      <c r="H268" s="926" t="e">
        <f t="shared" si="35"/>
        <v>#DIV/0!</v>
      </c>
      <c r="I268" s="424">
        <f t="shared" si="36"/>
        <v>2</v>
      </c>
      <c r="J268" s="424">
        <f t="shared" si="37"/>
        <v>7</v>
      </c>
      <c r="K268" s="931">
        <f t="shared" si="38"/>
        <v>350</v>
      </c>
    </row>
    <row r="269" spans="1:11" ht="25.5">
      <c r="A269" s="49" t="s">
        <v>4526</v>
      </c>
      <c r="B269" s="50" t="s">
        <v>4527</v>
      </c>
      <c r="C269" s="270"/>
      <c r="D269" s="270"/>
      <c r="E269" s="926" t="e">
        <f t="shared" si="34"/>
        <v>#DIV/0!</v>
      </c>
      <c r="F269" s="272"/>
      <c r="G269" s="272"/>
      <c r="H269" s="926" t="e">
        <f t="shared" si="35"/>
        <v>#DIV/0!</v>
      </c>
      <c r="I269" s="424">
        <f t="shared" si="36"/>
        <v>0</v>
      </c>
      <c r="J269" s="424">
        <f t="shared" si="37"/>
        <v>0</v>
      </c>
      <c r="K269" s="931" t="e">
        <f t="shared" si="38"/>
        <v>#DIV/0!</v>
      </c>
    </row>
    <row r="270" spans="1:11" ht="25.5">
      <c r="A270" s="49" t="s">
        <v>1358</v>
      </c>
      <c r="B270" s="50" t="s">
        <v>1359</v>
      </c>
      <c r="C270" s="270">
        <v>4</v>
      </c>
      <c r="D270" s="270">
        <v>2</v>
      </c>
      <c r="E270" s="926">
        <f t="shared" si="34"/>
        <v>50</v>
      </c>
      <c r="F270" s="272"/>
      <c r="G270" s="272"/>
      <c r="H270" s="926" t="e">
        <f t="shared" si="35"/>
        <v>#DIV/0!</v>
      </c>
      <c r="I270" s="424">
        <f t="shared" si="36"/>
        <v>4</v>
      </c>
      <c r="J270" s="424">
        <f t="shared" si="37"/>
        <v>2</v>
      </c>
      <c r="K270" s="931">
        <f t="shared" si="38"/>
        <v>50</v>
      </c>
    </row>
    <row r="271" spans="1:11">
      <c r="A271" s="49" t="s">
        <v>2711</v>
      </c>
      <c r="B271" s="50" t="s">
        <v>4528</v>
      </c>
      <c r="C271" s="270">
        <v>4</v>
      </c>
      <c r="D271" s="270">
        <v>2</v>
      </c>
      <c r="E271" s="926">
        <f t="shared" si="34"/>
        <v>50</v>
      </c>
      <c r="F271" s="272"/>
      <c r="G271" s="272"/>
      <c r="H271" s="926" t="e">
        <f t="shared" si="35"/>
        <v>#DIV/0!</v>
      </c>
      <c r="I271" s="424">
        <f t="shared" si="36"/>
        <v>4</v>
      </c>
      <c r="J271" s="424">
        <f t="shared" si="37"/>
        <v>2</v>
      </c>
      <c r="K271" s="931">
        <f t="shared" si="38"/>
        <v>50</v>
      </c>
    </row>
    <row r="272" spans="1:11">
      <c r="A272" s="49" t="s">
        <v>2551</v>
      </c>
      <c r="B272" s="50" t="s">
        <v>4529</v>
      </c>
      <c r="C272" s="270"/>
      <c r="D272" s="270"/>
      <c r="E272" s="926" t="e">
        <f t="shared" si="34"/>
        <v>#DIV/0!</v>
      </c>
      <c r="F272" s="272">
        <v>1</v>
      </c>
      <c r="G272" s="272"/>
      <c r="H272" s="926">
        <f t="shared" si="35"/>
        <v>0</v>
      </c>
      <c r="I272" s="424">
        <f t="shared" si="36"/>
        <v>1</v>
      </c>
      <c r="J272" s="424">
        <f t="shared" si="37"/>
        <v>0</v>
      </c>
      <c r="K272" s="931">
        <f t="shared" si="38"/>
        <v>0</v>
      </c>
    </row>
    <row r="273" spans="1:11">
      <c r="A273" s="49" t="s">
        <v>2320</v>
      </c>
      <c r="B273" s="50" t="s">
        <v>2321</v>
      </c>
      <c r="C273" s="270"/>
      <c r="D273" s="270"/>
      <c r="E273" s="926" t="e">
        <f t="shared" si="34"/>
        <v>#DIV/0!</v>
      </c>
      <c r="F273" s="272">
        <v>16</v>
      </c>
      <c r="G273" s="272">
        <v>30</v>
      </c>
      <c r="H273" s="926">
        <f t="shared" si="35"/>
        <v>187.5</v>
      </c>
      <c r="I273" s="424">
        <f t="shared" si="36"/>
        <v>16</v>
      </c>
      <c r="J273" s="424">
        <f t="shared" si="37"/>
        <v>30</v>
      </c>
      <c r="K273" s="931">
        <f t="shared" si="38"/>
        <v>187.5</v>
      </c>
    </row>
    <row r="274" spans="1:11" ht="25.5">
      <c r="A274" s="49" t="s">
        <v>4530</v>
      </c>
      <c r="B274" s="50" t="s">
        <v>4527</v>
      </c>
      <c r="C274" s="270">
        <v>1</v>
      </c>
      <c r="D274" s="270">
        <v>2</v>
      </c>
      <c r="E274" s="926">
        <f t="shared" si="34"/>
        <v>200</v>
      </c>
      <c r="F274" s="272">
        <v>1</v>
      </c>
      <c r="G274" s="272"/>
      <c r="H274" s="926">
        <f t="shared" si="35"/>
        <v>0</v>
      </c>
      <c r="I274" s="424">
        <f t="shared" si="36"/>
        <v>2</v>
      </c>
      <c r="J274" s="424">
        <f t="shared" si="37"/>
        <v>2</v>
      </c>
      <c r="K274" s="931">
        <f t="shared" si="38"/>
        <v>100</v>
      </c>
    </row>
    <row r="275" spans="1:11">
      <c r="A275" s="49" t="s">
        <v>2110</v>
      </c>
      <c r="B275" s="50" t="s">
        <v>2111</v>
      </c>
      <c r="C275" s="270"/>
      <c r="D275" s="270"/>
      <c r="E275" s="926" t="e">
        <f t="shared" si="34"/>
        <v>#DIV/0!</v>
      </c>
      <c r="F275" s="272">
        <v>1</v>
      </c>
      <c r="G275" s="272"/>
      <c r="H275" s="926">
        <f t="shared" si="35"/>
        <v>0</v>
      </c>
      <c r="I275" s="424">
        <f t="shared" si="36"/>
        <v>1</v>
      </c>
      <c r="J275" s="424">
        <f t="shared" si="37"/>
        <v>0</v>
      </c>
      <c r="K275" s="931">
        <f t="shared" si="38"/>
        <v>0</v>
      </c>
    </row>
    <row r="276" spans="1:11">
      <c r="A276" s="49" t="s">
        <v>2126</v>
      </c>
      <c r="B276" s="50" t="s">
        <v>2127</v>
      </c>
      <c r="C276" s="270"/>
      <c r="D276" s="270"/>
      <c r="E276" s="926" t="e">
        <f t="shared" si="34"/>
        <v>#DIV/0!</v>
      </c>
      <c r="F276" s="272">
        <v>1</v>
      </c>
      <c r="G276" s="272"/>
      <c r="H276" s="926">
        <f t="shared" si="35"/>
        <v>0</v>
      </c>
      <c r="I276" s="424">
        <f t="shared" si="36"/>
        <v>1</v>
      </c>
      <c r="J276" s="424">
        <f t="shared" si="37"/>
        <v>0</v>
      </c>
      <c r="K276" s="931">
        <f t="shared" si="38"/>
        <v>0</v>
      </c>
    </row>
    <row r="277" spans="1:11">
      <c r="A277" s="49" t="s">
        <v>3092</v>
      </c>
      <c r="B277" s="50" t="s">
        <v>3093</v>
      </c>
      <c r="C277" s="270"/>
      <c r="D277" s="270"/>
      <c r="E277" s="926" t="e">
        <f t="shared" si="34"/>
        <v>#DIV/0!</v>
      </c>
      <c r="F277" s="272">
        <v>3</v>
      </c>
      <c r="G277" s="272"/>
      <c r="H277" s="926">
        <f t="shared" si="35"/>
        <v>0</v>
      </c>
      <c r="I277" s="424">
        <f t="shared" si="36"/>
        <v>3</v>
      </c>
      <c r="J277" s="424">
        <f t="shared" si="37"/>
        <v>0</v>
      </c>
      <c r="K277" s="931">
        <f t="shared" si="38"/>
        <v>0</v>
      </c>
    </row>
    <row r="278" spans="1:11">
      <c r="A278" s="49" t="s">
        <v>6028</v>
      </c>
      <c r="B278" s="50" t="s">
        <v>6029</v>
      </c>
      <c r="C278" s="270"/>
      <c r="D278" s="270">
        <v>1</v>
      </c>
      <c r="E278" s="926" t="e">
        <f t="shared" si="34"/>
        <v>#DIV/0!</v>
      </c>
      <c r="F278" s="272">
        <v>5</v>
      </c>
      <c r="G278" s="272">
        <v>7</v>
      </c>
      <c r="H278" s="926">
        <f t="shared" si="35"/>
        <v>140</v>
      </c>
      <c r="I278" s="424">
        <f t="shared" si="36"/>
        <v>5</v>
      </c>
      <c r="J278" s="424">
        <f t="shared" si="37"/>
        <v>8</v>
      </c>
      <c r="K278" s="931">
        <f t="shared" si="38"/>
        <v>160</v>
      </c>
    </row>
    <row r="279" spans="1:11">
      <c r="A279" s="49" t="s">
        <v>713</v>
      </c>
      <c r="B279" s="50" t="s">
        <v>838</v>
      </c>
      <c r="C279" s="270"/>
      <c r="D279" s="270"/>
      <c r="E279" s="926" t="e">
        <f t="shared" ref="E279:E326" si="39">SUM(D279/C279*100)</f>
        <v>#DIV/0!</v>
      </c>
      <c r="F279" s="272">
        <v>1</v>
      </c>
      <c r="G279" s="272"/>
      <c r="H279" s="926">
        <f t="shared" ref="H279:H326" si="40">SUM(G279/F279*100)</f>
        <v>0</v>
      </c>
      <c r="I279" s="424">
        <f t="shared" si="36"/>
        <v>1</v>
      </c>
      <c r="J279" s="424">
        <f t="shared" si="37"/>
        <v>0</v>
      </c>
      <c r="K279" s="931">
        <f t="shared" si="38"/>
        <v>0</v>
      </c>
    </row>
    <row r="280" spans="1:11" ht="25.5">
      <c r="A280" s="49" t="s">
        <v>1266</v>
      </c>
      <c r="B280" s="50" t="s">
        <v>1267</v>
      </c>
      <c r="C280" s="270">
        <v>2</v>
      </c>
      <c r="D280" s="270">
        <v>2</v>
      </c>
      <c r="E280" s="926">
        <f t="shared" si="39"/>
        <v>100</v>
      </c>
      <c r="F280" s="272"/>
      <c r="G280" s="272"/>
      <c r="H280" s="926" t="e">
        <f t="shared" si="40"/>
        <v>#DIV/0!</v>
      </c>
      <c r="I280" s="424">
        <f t="shared" si="36"/>
        <v>2</v>
      </c>
      <c r="J280" s="424">
        <f t="shared" si="37"/>
        <v>2</v>
      </c>
      <c r="K280" s="931">
        <f t="shared" si="38"/>
        <v>100</v>
      </c>
    </row>
    <row r="281" spans="1:11">
      <c r="A281" s="49" t="s">
        <v>1350</v>
      </c>
      <c r="B281" s="50" t="s">
        <v>4914</v>
      </c>
      <c r="C281" s="270">
        <v>2</v>
      </c>
      <c r="D281" s="270">
        <v>1</v>
      </c>
      <c r="E281" s="926">
        <f t="shared" si="39"/>
        <v>50</v>
      </c>
      <c r="F281" s="272"/>
      <c r="G281" s="272"/>
      <c r="H281" s="926" t="e">
        <f t="shared" si="40"/>
        <v>#DIV/0!</v>
      </c>
      <c r="I281" s="424">
        <f t="shared" si="36"/>
        <v>2</v>
      </c>
      <c r="J281" s="424">
        <f t="shared" si="37"/>
        <v>1</v>
      </c>
      <c r="K281" s="931">
        <f t="shared" si="38"/>
        <v>50</v>
      </c>
    </row>
    <row r="282" spans="1:11" ht="25.5">
      <c r="A282" s="49" t="s">
        <v>4915</v>
      </c>
      <c r="B282" s="50" t="s">
        <v>4916</v>
      </c>
      <c r="C282" s="270">
        <v>1</v>
      </c>
      <c r="D282" s="270">
        <v>1</v>
      </c>
      <c r="E282" s="926">
        <f t="shared" si="39"/>
        <v>100</v>
      </c>
      <c r="F282" s="272"/>
      <c r="G282" s="272"/>
      <c r="H282" s="926" t="e">
        <f t="shared" si="40"/>
        <v>#DIV/0!</v>
      </c>
      <c r="I282" s="424">
        <f t="shared" si="36"/>
        <v>1</v>
      </c>
      <c r="J282" s="424">
        <f t="shared" si="37"/>
        <v>1</v>
      </c>
      <c r="K282" s="931">
        <f t="shared" si="38"/>
        <v>100</v>
      </c>
    </row>
    <row r="283" spans="1:11">
      <c r="A283" s="49" t="s">
        <v>1392</v>
      </c>
      <c r="B283" s="50" t="s">
        <v>1393</v>
      </c>
      <c r="C283" s="270">
        <v>7</v>
      </c>
      <c r="D283" s="270">
        <v>13</v>
      </c>
      <c r="E283" s="926">
        <f t="shared" si="39"/>
        <v>185.71428571428572</v>
      </c>
      <c r="F283" s="272"/>
      <c r="G283" s="272"/>
      <c r="H283" s="926" t="e">
        <f t="shared" si="40"/>
        <v>#DIV/0!</v>
      </c>
      <c r="I283" s="424">
        <f t="shared" ref="I283:I311" si="41">C283+F283</f>
        <v>7</v>
      </c>
      <c r="J283" s="424">
        <f t="shared" ref="J283:J311" si="42">D283+G283</f>
        <v>13</v>
      </c>
      <c r="K283" s="931">
        <f t="shared" ref="K283:K311" si="43">SUM(J283/I283*100)</f>
        <v>185.71428571428572</v>
      </c>
    </row>
    <row r="284" spans="1:11" ht="25.5">
      <c r="A284" s="49" t="s">
        <v>3880</v>
      </c>
      <c r="B284" s="50" t="s">
        <v>4917</v>
      </c>
      <c r="C284" s="270"/>
      <c r="D284" s="270"/>
      <c r="E284" s="926" t="e">
        <f t="shared" si="39"/>
        <v>#DIV/0!</v>
      </c>
      <c r="F284" s="272"/>
      <c r="G284" s="272"/>
      <c r="H284" s="926" t="e">
        <f t="shared" si="40"/>
        <v>#DIV/0!</v>
      </c>
      <c r="I284" s="424">
        <f t="shared" si="41"/>
        <v>0</v>
      </c>
      <c r="J284" s="424">
        <f t="shared" si="42"/>
        <v>0</v>
      </c>
      <c r="K284" s="931" t="e">
        <f t="shared" si="43"/>
        <v>#DIV/0!</v>
      </c>
    </row>
    <row r="285" spans="1:11" ht="25.5">
      <c r="A285" s="49" t="s">
        <v>4918</v>
      </c>
      <c r="B285" s="50" t="s">
        <v>4920</v>
      </c>
      <c r="C285" s="270">
        <v>1</v>
      </c>
      <c r="D285" s="270"/>
      <c r="E285" s="926">
        <f t="shared" si="39"/>
        <v>0</v>
      </c>
      <c r="F285" s="272"/>
      <c r="G285" s="272"/>
      <c r="H285" s="926" t="e">
        <f t="shared" si="40"/>
        <v>#DIV/0!</v>
      </c>
      <c r="I285" s="424">
        <f t="shared" si="41"/>
        <v>1</v>
      </c>
      <c r="J285" s="424">
        <f t="shared" si="42"/>
        <v>0</v>
      </c>
      <c r="K285" s="931">
        <f t="shared" si="43"/>
        <v>0</v>
      </c>
    </row>
    <row r="286" spans="1:11" ht="25.5">
      <c r="A286" s="49" t="s">
        <v>3166</v>
      </c>
      <c r="B286" s="50" t="s">
        <v>5052</v>
      </c>
      <c r="C286" s="270">
        <v>1</v>
      </c>
      <c r="D286" s="270"/>
      <c r="E286" s="926">
        <f t="shared" si="39"/>
        <v>0</v>
      </c>
      <c r="F286" s="272">
        <v>1</v>
      </c>
      <c r="G286" s="272"/>
      <c r="H286" s="926">
        <f t="shared" si="40"/>
        <v>0</v>
      </c>
      <c r="I286" s="424">
        <f t="shared" si="41"/>
        <v>2</v>
      </c>
      <c r="J286" s="424">
        <f t="shared" si="42"/>
        <v>0</v>
      </c>
      <c r="K286" s="931">
        <f t="shared" si="43"/>
        <v>0</v>
      </c>
    </row>
    <row r="287" spans="1:11" ht="25.5">
      <c r="A287" s="49" t="s">
        <v>1280</v>
      </c>
      <c r="B287" s="50" t="s">
        <v>4535</v>
      </c>
      <c r="C287" s="270">
        <v>36</v>
      </c>
      <c r="D287" s="270"/>
      <c r="E287" s="926">
        <f t="shared" si="39"/>
        <v>0</v>
      </c>
      <c r="F287" s="272"/>
      <c r="G287" s="272"/>
      <c r="H287" s="926" t="e">
        <f t="shared" si="40"/>
        <v>#DIV/0!</v>
      </c>
      <c r="I287" s="424">
        <f t="shared" si="41"/>
        <v>36</v>
      </c>
      <c r="J287" s="424">
        <f t="shared" si="42"/>
        <v>0</v>
      </c>
      <c r="K287" s="931">
        <f t="shared" si="43"/>
        <v>0</v>
      </c>
    </row>
    <row r="288" spans="1:11" ht="25.5">
      <c r="A288" s="49" t="s">
        <v>4915</v>
      </c>
      <c r="B288" s="50" t="s">
        <v>5053</v>
      </c>
      <c r="C288" s="270"/>
      <c r="D288" s="270"/>
      <c r="E288" s="926" t="e">
        <f t="shared" si="39"/>
        <v>#DIV/0!</v>
      </c>
      <c r="F288" s="272"/>
      <c r="G288" s="272"/>
      <c r="H288" s="926" t="e">
        <f t="shared" si="40"/>
        <v>#DIV/0!</v>
      </c>
      <c r="I288" s="424">
        <f t="shared" si="41"/>
        <v>0</v>
      </c>
      <c r="J288" s="424">
        <f t="shared" si="42"/>
        <v>0</v>
      </c>
      <c r="K288" s="931" t="e">
        <f t="shared" si="43"/>
        <v>#DIV/0!</v>
      </c>
    </row>
    <row r="289" spans="1:11">
      <c r="A289" s="49" t="s">
        <v>3870</v>
      </c>
      <c r="B289" s="50" t="s">
        <v>5054</v>
      </c>
      <c r="C289" s="270"/>
      <c r="D289" s="270"/>
      <c r="E289" s="926" t="e">
        <f t="shared" si="39"/>
        <v>#DIV/0!</v>
      </c>
      <c r="F289" s="272"/>
      <c r="G289" s="272"/>
      <c r="H289" s="926" t="e">
        <f t="shared" si="40"/>
        <v>#DIV/0!</v>
      </c>
      <c r="I289" s="424">
        <f t="shared" si="41"/>
        <v>0</v>
      </c>
      <c r="J289" s="424">
        <f t="shared" si="42"/>
        <v>0</v>
      </c>
      <c r="K289" s="931" t="e">
        <f t="shared" si="43"/>
        <v>#DIV/0!</v>
      </c>
    </row>
    <row r="290" spans="1:11" ht="25.5">
      <c r="A290" s="49" t="s">
        <v>1356</v>
      </c>
      <c r="B290" s="50" t="s">
        <v>5055</v>
      </c>
      <c r="C290" s="270">
        <v>1</v>
      </c>
      <c r="D290" s="270"/>
      <c r="E290" s="926">
        <f t="shared" si="39"/>
        <v>0</v>
      </c>
      <c r="F290" s="272">
        <v>1</v>
      </c>
      <c r="G290" s="272"/>
      <c r="H290" s="926">
        <f t="shared" si="40"/>
        <v>0</v>
      </c>
      <c r="I290" s="424">
        <f t="shared" si="41"/>
        <v>2</v>
      </c>
      <c r="J290" s="424">
        <f t="shared" si="42"/>
        <v>0</v>
      </c>
      <c r="K290" s="931">
        <f t="shared" si="43"/>
        <v>0</v>
      </c>
    </row>
    <row r="291" spans="1:11">
      <c r="A291" s="49" t="s">
        <v>5024</v>
      </c>
      <c r="B291" s="50" t="s">
        <v>5056</v>
      </c>
      <c r="C291" s="270"/>
      <c r="D291" s="270"/>
      <c r="E291" s="926" t="e">
        <f t="shared" si="39"/>
        <v>#DIV/0!</v>
      </c>
      <c r="F291" s="272"/>
      <c r="G291" s="272"/>
      <c r="H291" s="926" t="e">
        <f t="shared" si="40"/>
        <v>#DIV/0!</v>
      </c>
      <c r="I291" s="424">
        <f t="shared" si="41"/>
        <v>0</v>
      </c>
      <c r="J291" s="424">
        <f t="shared" si="42"/>
        <v>0</v>
      </c>
      <c r="K291" s="931" t="e">
        <f t="shared" si="43"/>
        <v>#DIV/0!</v>
      </c>
    </row>
    <row r="292" spans="1:11">
      <c r="A292" s="49" t="s">
        <v>3014</v>
      </c>
      <c r="B292" s="50" t="s">
        <v>3015</v>
      </c>
      <c r="C292" s="270">
        <v>1</v>
      </c>
      <c r="D292" s="270">
        <v>9</v>
      </c>
      <c r="E292" s="926">
        <f t="shared" si="39"/>
        <v>900</v>
      </c>
      <c r="F292" s="272"/>
      <c r="G292" s="272"/>
      <c r="H292" s="926" t="e">
        <f t="shared" si="40"/>
        <v>#DIV/0!</v>
      </c>
      <c r="I292" s="424">
        <f t="shared" si="41"/>
        <v>1</v>
      </c>
      <c r="J292" s="424">
        <f t="shared" si="42"/>
        <v>9</v>
      </c>
      <c r="K292" s="931">
        <f t="shared" si="43"/>
        <v>900</v>
      </c>
    </row>
    <row r="293" spans="1:11" ht="25.5">
      <c r="A293" s="49" t="s">
        <v>1278</v>
      </c>
      <c r="B293" s="50" t="s">
        <v>6730</v>
      </c>
      <c r="C293" s="270">
        <v>3</v>
      </c>
      <c r="D293" s="270">
        <v>2</v>
      </c>
      <c r="E293" s="926">
        <f t="shared" si="39"/>
        <v>66.666666666666657</v>
      </c>
      <c r="F293" s="272"/>
      <c r="G293" s="272"/>
      <c r="H293" s="926" t="e">
        <f t="shared" si="40"/>
        <v>#DIV/0!</v>
      </c>
      <c r="I293" s="424">
        <f t="shared" si="41"/>
        <v>3</v>
      </c>
      <c r="J293" s="424">
        <f t="shared" si="42"/>
        <v>2</v>
      </c>
      <c r="K293" s="931">
        <f t="shared" si="43"/>
        <v>66.666666666666657</v>
      </c>
    </row>
    <row r="294" spans="1:11">
      <c r="A294" s="49" t="s">
        <v>2448</v>
      </c>
      <c r="B294" s="50" t="s">
        <v>6731</v>
      </c>
      <c r="C294" s="270">
        <v>1</v>
      </c>
      <c r="D294" s="270"/>
      <c r="E294" s="926">
        <f t="shared" si="39"/>
        <v>0</v>
      </c>
      <c r="F294" s="272"/>
      <c r="G294" s="272"/>
      <c r="H294" s="926" t="e">
        <f t="shared" si="40"/>
        <v>#DIV/0!</v>
      </c>
      <c r="I294" s="424">
        <f t="shared" si="41"/>
        <v>1</v>
      </c>
      <c r="J294" s="424">
        <f t="shared" si="42"/>
        <v>0</v>
      </c>
      <c r="K294" s="931">
        <f t="shared" si="43"/>
        <v>0</v>
      </c>
    </row>
    <row r="295" spans="1:11" ht="25.5">
      <c r="A295" s="49" t="s">
        <v>4010</v>
      </c>
      <c r="B295" s="50" t="s">
        <v>6732</v>
      </c>
      <c r="C295" s="270">
        <v>2</v>
      </c>
      <c r="D295" s="270">
        <v>2</v>
      </c>
      <c r="E295" s="926">
        <f t="shared" si="39"/>
        <v>100</v>
      </c>
      <c r="F295" s="272"/>
      <c r="G295" s="272">
        <v>1</v>
      </c>
      <c r="H295" s="926" t="e">
        <f t="shared" si="40"/>
        <v>#DIV/0!</v>
      </c>
      <c r="I295" s="424">
        <f t="shared" si="41"/>
        <v>2</v>
      </c>
      <c r="J295" s="424">
        <f t="shared" si="42"/>
        <v>3</v>
      </c>
      <c r="K295" s="931">
        <f t="shared" si="43"/>
        <v>150</v>
      </c>
    </row>
    <row r="296" spans="1:11" ht="25.5">
      <c r="A296" s="49" t="s">
        <v>6733</v>
      </c>
      <c r="B296" s="50" t="s">
        <v>6734</v>
      </c>
      <c r="C296" s="270">
        <v>1</v>
      </c>
      <c r="D296" s="270"/>
      <c r="E296" s="926">
        <f t="shared" si="39"/>
        <v>0</v>
      </c>
      <c r="F296" s="272"/>
      <c r="G296" s="272"/>
      <c r="H296" s="926" t="e">
        <f t="shared" si="40"/>
        <v>#DIV/0!</v>
      </c>
      <c r="I296" s="424">
        <f t="shared" si="41"/>
        <v>1</v>
      </c>
      <c r="J296" s="424">
        <f t="shared" si="42"/>
        <v>0</v>
      </c>
      <c r="K296" s="931">
        <f t="shared" si="43"/>
        <v>0</v>
      </c>
    </row>
    <row r="297" spans="1:11" ht="25.5">
      <c r="A297" s="49" t="s">
        <v>2316</v>
      </c>
      <c r="B297" s="50" t="s">
        <v>6735</v>
      </c>
      <c r="C297" s="270">
        <v>2</v>
      </c>
      <c r="D297" s="270"/>
      <c r="E297" s="926">
        <f t="shared" si="39"/>
        <v>0</v>
      </c>
      <c r="F297" s="272"/>
      <c r="G297" s="272"/>
      <c r="H297" s="926" t="e">
        <f t="shared" si="40"/>
        <v>#DIV/0!</v>
      </c>
      <c r="I297" s="424">
        <f t="shared" si="41"/>
        <v>2</v>
      </c>
      <c r="J297" s="424">
        <f t="shared" si="42"/>
        <v>0</v>
      </c>
      <c r="K297" s="931">
        <f t="shared" si="43"/>
        <v>0</v>
      </c>
    </row>
    <row r="298" spans="1:11" ht="25.5">
      <c r="A298" s="49" t="s">
        <v>1351</v>
      </c>
      <c r="B298" s="50" t="s">
        <v>6738</v>
      </c>
      <c r="C298" s="270"/>
      <c r="D298" s="270">
        <v>2</v>
      </c>
      <c r="E298" s="926" t="e">
        <f t="shared" si="39"/>
        <v>#DIV/0!</v>
      </c>
      <c r="F298" s="272">
        <v>1</v>
      </c>
      <c r="G298" s="272"/>
      <c r="H298" s="926">
        <f t="shared" si="40"/>
        <v>0</v>
      </c>
      <c r="I298" s="424">
        <f t="shared" si="41"/>
        <v>1</v>
      </c>
      <c r="J298" s="424">
        <f t="shared" si="42"/>
        <v>2</v>
      </c>
      <c r="K298" s="931">
        <f t="shared" si="43"/>
        <v>200</v>
      </c>
    </row>
    <row r="299" spans="1:11" ht="25.5">
      <c r="A299" s="49" t="s">
        <v>4430</v>
      </c>
      <c r="B299" s="50" t="s">
        <v>3504</v>
      </c>
      <c r="C299" s="270"/>
      <c r="D299" s="270"/>
      <c r="E299" s="926" t="e">
        <f t="shared" si="39"/>
        <v>#DIV/0!</v>
      </c>
      <c r="F299" s="272">
        <v>3</v>
      </c>
      <c r="G299" s="272"/>
      <c r="H299" s="926">
        <f t="shared" si="40"/>
        <v>0</v>
      </c>
      <c r="I299" s="424">
        <f t="shared" si="41"/>
        <v>3</v>
      </c>
      <c r="J299" s="424">
        <f t="shared" si="42"/>
        <v>0</v>
      </c>
      <c r="K299" s="931">
        <f t="shared" si="43"/>
        <v>0</v>
      </c>
    </row>
    <row r="300" spans="1:11" ht="25.5">
      <c r="A300" s="49" t="s">
        <v>1268</v>
      </c>
      <c r="B300" s="50" t="s">
        <v>1269</v>
      </c>
      <c r="C300" s="270"/>
      <c r="D300" s="270">
        <v>5</v>
      </c>
      <c r="E300" s="926" t="e">
        <f t="shared" si="39"/>
        <v>#DIV/0!</v>
      </c>
      <c r="F300" s="272"/>
      <c r="G300" s="272"/>
      <c r="H300" s="926" t="e">
        <f t="shared" si="40"/>
        <v>#DIV/0!</v>
      </c>
      <c r="I300" s="424">
        <f t="shared" si="41"/>
        <v>0</v>
      </c>
      <c r="J300" s="424">
        <f t="shared" si="42"/>
        <v>5</v>
      </c>
      <c r="K300" s="931" t="e">
        <f t="shared" si="43"/>
        <v>#DIV/0!</v>
      </c>
    </row>
    <row r="301" spans="1:11" ht="25.5">
      <c r="A301" s="49" t="s">
        <v>1355</v>
      </c>
      <c r="B301" s="50" t="s">
        <v>7049</v>
      </c>
      <c r="C301" s="270"/>
      <c r="D301" s="270">
        <v>1</v>
      </c>
      <c r="E301" s="926" t="e">
        <f t="shared" si="39"/>
        <v>#DIV/0!</v>
      </c>
      <c r="F301" s="272"/>
      <c r="G301" s="272"/>
      <c r="H301" s="926" t="e">
        <f t="shared" si="40"/>
        <v>#DIV/0!</v>
      </c>
      <c r="I301" s="424">
        <f t="shared" si="41"/>
        <v>0</v>
      </c>
      <c r="J301" s="424">
        <f t="shared" si="42"/>
        <v>1</v>
      </c>
      <c r="K301" s="931" t="e">
        <f t="shared" si="43"/>
        <v>#DIV/0!</v>
      </c>
    </row>
    <row r="302" spans="1:11">
      <c r="A302" s="49" t="s">
        <v>1372</v>
      </c>
      <c r="B302" s="50" t="s">
        <v>1373</v>
      </c>
      <c r="C302" s="1143"/>
      <c r="D302" s="1143">
        <v>1</v>
      </c>
      <c r="E302" s="926" t="e">
        <f t="shared" ref="E302:E310" si="44">SUM(D302/C302*100)</f>
        <v>#DIV/0!</v>
      </c>
      <c r="F302" s="272"/>
      <c r="G302" s="272"/>
      <c r="H302" s="926" t="e">
        <f t="shared" ref="H302:H310" si="45">SUM(G302/F302*100)</f>
        <v>#DIV/0!</v>
      </c>
      <c r="I302" s="424">
        <f t="shared" si="41"/>
        <v>0</v>
      </c>
      <c r="J302" s="424">
        <f t="shared" si="42"/>
        <v>1</v>
      </c>
      <c r="K302" s="931" t="e">
        <f t="shared" si="43"/>
        <v>#DIV/0!</v>
      </c>
    </row>
    <row r="303" spans="1:11">
      <c r="A303" s="49" t="s">
        <v>1374</v>
      </c>
      <c r="B303" s="50" t="s">
        <v>1375</v>
      </c>
      <c r="C303" s="1143"/>
      <c r="D303" s="1143">
        <v>1</v>
      </c>
      <c r="E303" s="926" t="e">
        <f t="shared" si="44"/>
        <v>#DIV/0!</v>
      </c>
      <c r="F303" s="272"/>
      <c r="G303" s="272"/>
      <c r="H303" s="926" t="e">
        <f t="shared" si="45"/>
        <v>#DIV/0!</v>
      </c>
      <c r="I303" s="424">
        <f t="shared" si="41"/>
        <v>0</v>
      </c>
      <c r="J303" s="424">
        <f t="shared" si="42"/>
        <v>1</v>
      </c>
      <c r="K303" s="931" t="e">
        <f t="shared" si="43"/>
        <v>#DIV/0!</v>
      </c>
    </row>
    <row r="304" spans="1:11">
      <c r="A304" s="49" t="s">
        <v>1390</v>
      </c>
      <c r="B304" s="50" t="s">
        <v>7050</v>
      </c>
      <c r="C304" s="1143"/>
      <c r="D304" s="1143"/>
      <c r="E304" s="926" t="e">
        <f t="shared" si="44"/>
        <v>#DIV/0!</v>
      </c>
      <c r="F304" s="272"/>
      <c r="G304" s="272"/>
      <c r="H304" s="926" t="e">
        <f t="shared" si="45"/>
        <v>#DIV/0!</v>
      </c>
      <c r="I304" s="424">
        <f t="shared" si="41"/>
        <v>0</v>
      </c>
      <c r="J304" s="424">
        <f t="shared" si="42"/>
        <v>0</v>
      </c>
      <c r="K304" s="931" t="e">
        <f t="shared" si="43"/>
        <v>#DIV/0!</v>
      </c>
    </row>
    <row r="305" spans="1:14" ht="63.75">
      <c r="A305" s="383" t="s">
        <v>4012</v>
      </c>
      <c r="B305" s="284" t="s">
        <v>4013</v>
      </c>
      <c r="C305" s="1141"/>
      <c r="D305" s="1141">
        <v>4</v>
      </c>
      <c r="E305" s="926" t="e">
        <f t="shared" ref="E305:E309" si="46">SUM(D305/C305*100)</f>
        <v>#DIV/0!</v>
      </c>
      <c r="F305" s="195"/>
      <c r="G305" s="195"/>
      <c r="H305" s="926" t="e">
        <f t="shared" ref="H305:H309" si="47">SUM(G305/F305*100)</f>
        <v>#DIV/0!</v>
      </c>
      <c r="I305" s="424">
        <f t="shared" si="41"/>
        <v>0</v>
      </c>
      <c r="J305" s="424">
        <f t="shared" si="42"/>
        <v>4</v>
      </c>
      <c r="K305" s="931" t="e">
        <f t="shared" si="43"/>
        <v>#DIV/0!</v>
      </c>
    </row>
    <row r="306" spans="1:14" ht="15">
      <c r="A306" s="383" t="s">
        <v>2442</v>
      </c>
      <c r="B306" s="275" t="s">
        <v>2443</v>
      </c>
      <c r="C306" s="1141"/>
      <c r="D306" s="1141"/>
      <c r="E306" s="926" t="e">
        <f t="shared" ref="E306:E307" si="48">SUM(D306/C306*100)</f>
        <v>#DIV/0!</v>
      </c>
      <c r="F306" s="195"/>
      <c r="G306" s="195">
        <v>1</v>
      </c>
      <c r="H306" s="926" t="e">
        <f t="shared" ref="H306:H307" si="49">SUM(G306/F306*100)</f>
        <v>#DIV/0!</v>
      </c>
      <c r="I306" s="424">
        <f t="shared" si="41"/>
        <v>0</v>
      </c>
      <c r="J306" s="424">
        <f t="shared" si="42"/>
        <v>1</v>
      </c>
      <c r="K306" s="931" t="e">
        <f t="shared" si="43"/>
        <v>#DIV/0!</v>
      </c>
    </row>
    <row r="307" spans="1:14" ht="25.5">
      <c r="A307" s="383" t="s">
        <v>3962</v>
      </c>
      <c r="B307" s="275" t="s">
        <v>7196</v>
      </c>
      <c r="C307" s="1141"/>
      <c r="D307" s="1141">
        <v>1</v>
      </c>
      <c r="E307" s="926" t="e">
        <f t="shared" si="48"/>
        <v>#DIV/0!</v>
      </c>
      <c r="F307" s="195"/>
      <c r="G307" s="195"/>
      <c r="H307" s="926" t="e">
        <f t="shared" si="49"/>
        <v>#DIV/0!</v>
      </c>
      <c r="I307" s="424">
        <f t="shared" si="41"/>
        <v>0</v>
      </c>
      <c r="J307" s="424">
        <f t="shared" si="42"/>
        <v>1</v>
      </c>
      <c r="K307" s="931" t="e">
        <f t="shared" si="43"/>
        <v>#DIV/0!</v>
      </c>
    </row>
    <row r="308" spans="1:14" ht="15">
      <c r="A308" s="383"/>
      <c r="B308" s="284"/>
      <c r="C308" s="1141"/>
      <c r="D308" s="1141"/>
      <c r="E308" s="926" t="e">
        <f t="shared" si="46"/>
        <v>#DIV/0!</v>
      </c>
      <c r="F308" s="195"/>
      <c r="G308" s="195"/>
      <c r="H308" s="926" t="e">
        <f t="shared" si="47"/>
        <v>#DIV/0!</v>
      </c>
      <c r="I308" s="424">
        <f t="shared" si="41"/>
        <v>0</v>
      </c>
      <c r="J308" s="424">
        <f t="shared" si="42"/>
        <v>0</v>
      </c>
      <c r="K308" s="931" t="e">
        <f t="shared" si="43"/>
        <v>#DIV/0!</v>
      </c>
    </row>
    <row r="309" spans="1:14" ht="15">
      <c r="A309" s="383"/>
      <c r="B309" s="284"/>
      <c r="C309" s="1141"/>
      <c r="D309" s="1141"/>
      <c r="E309" s="926" t="e">
        <f t="shared" si="46"/>
        <v>#DIV/0!</v>
      </c>
      <c r="F309" s="195"/>
      <c r="G309" s="195"/>
      <c r="H309" s="926" t="e">
        <f t="shared" si="47"/>
        <v>#DIV/0!</v>
      </c>
      <c r="I309" s="424">
        <f t="shared" si="41"/>
        <v>0</v>
      </c>
      <c r="J309" s="424">
        <f t="shared" si="42"/>
        <v>0</v>
      </c>
      <c r="K309" s="931" t="e">
        <f t="shared" si="43"/>
        <v>#DIV/0!</v>
      </c>
    </row>
    <row r="310" spans="1:14" ht="15">
      <c r="A310" s="383"/>
      <c r="B310" s="284"/>
      <c r="C310" s="1141"/>
      <c r="D310" s="1141"/>
      <c r="E310" s="926" t="e">
        <f t="shared" si="44"/>
        <v>#DIV/0!</v>
      </c>
      <c r="F310" s="195"/>
      <c r="G310" s="195"/>
      <c r="H310" s="926" t="e">
        <f t="shared" si="45"/>
        <v>#DIV/0!</v>
      </c>
      <c r="I310" s="424">
        <f t="shared" si="41"/>
        <v>0</v>
      </c>
      <c r="J310" s="424">
        <f t="shared" si="42"/>
        <v>0</v>
      </c>
      <c r="K310" s="931" t="e">
        <f t="shared" si="43"/>
        <v>#DIV/0!</v>
      </c>
    </row>
    <row r="311" spans="1:14" ht="14.25">
      <c r="A311" s="382" t="s">
        <v>3991</v>
      </c>
      <c r="B311" s="295"/>
      <c r="C311" s="378">
        <f>SUM(C154:C310)</f>
        <v>5754</v>
      </c>
      <c r="D311" s="378">
        <f>SUM(D154:D310)</f>
        <v>2978</v>
      </c>
      <c r="E311" s="927">
        <f t="shared" si="39"/>
        <v>51.75530066041015</v>
      </c>
      <c r="F311" s="378">
        <f>SUM(F154:F310)</f>
        <v>57719</v>
      </c>
      <c r="G311" s="378">
        <f>SUM(G154:G310)</f>
        <v>27740</v>
      </c>
      <c r="H311" s="927">
        <f t="shared" si="40"/>
        <v>48.060430707392712</v>
      </c>
      <c r="I311" s="424">
        <f t="shared" si="41"/>
        <v>63473</v>
      </c>
      <c r="J311" s="424">
        <f t="shared" si="42"/>
        <v>30718</v>
      </c>
      <c r="K311" s="931">
        <f t="shared" si="43"/>
        <v>48.395380713059097</v>
      </c>
    </row>
    <row r="312" spans="1:14" ht="15">
      <c r="A312" s="384" t="s">
        <v>3992</v>
      </c>
      <c r="B312" s="446"/>
      <c r="C312" s="111"/>
      <c r="D312" s="111"/>
      <c r="E312" s="926"/>
      <c r="F312" s="111"/>
      <c r="G312" s="111"/>
      <c r="H312" s="926"/>
      <c r="I312" s="111"/>
      <c r="J312" s="112"/>
      <c r="K312" s="927"/>
    </row>
    <row r="313" spans="1:14" ht="15">
      <c r="A313" s="383" t="s">
        <v>3993</v>
      </c>
      <c r="B313" s="284" t="s">
        <v>3994</v>
      </c>
      <c r="C313" s="112"/>
      <c r="D313" s="112"/>
      <c r="E313" s="926" t="e">
        <f t="shared" si="39"/>
        <v>#DIV/0!</v>
      </c>
      <c r="F313" s="195"/>
      <c r="G313" s="195"/>
      <c r="H313" s="926" t="e">
        <f t="shared" si="40"/>
        <v>#DIV/0!</v>
      </c>
      <c r="I313" s="173">
        <f t="shared" ref="I313:I326" si="50">C313+F313</f>
        <v>0</v>
      </c>
      <c r="J313" s="173">
        <f t="shared" ref="J313:J326" si="51">D313+G313</f>
        <v>0</v>
      </c>
      <c r="K313" s="927" t="e">
        <f t="shared" ref="K313:K326" si="52">SUM(J313/I313*100)</f>
        <v>#DIV/0!</v>
      </c>
    </row>
    <row r="314" spans="1:14" ht="15">
      <c r="A314" s="383" t="s">
        <v>3995</v>
      </c>
      <c r="B314" s="284" t="s">
        <v>3996</v>
      </c>
      <c r="C314" s="112"/>
      <c r="D314" s="112"/>
      <c r="E314" s="926" t="e">
        <f t="shared" si="39"/>
        <v>#DIV/0!</v>
      </c>
      <c r="F314" s="195"/>
      <c r="G314" s="195"/>
      <c r="H314" s="926" t="e">
        <f t="shared" si="40"/>
        <v>#DIV/0!</v>
      </c>
      <c r="I314" s="173">
        <f t="shared" si="50"/>
        <v>0</v>
      </c>
      <c r="J314" s="173">
        <f t="shared" si="51"/>
        <v>0</v>
      </c>
      <c r="K314" s="927" t="e">
        <f t="shared" si="52"/>
        <v>#DIV/0!</v>
      </c>
    </row>
    <row r="315" spans="1:14" ht="15">
      <c r="A315" s="383" t="s">
        <v>3997</v>
      </c>
      <c r="B315" s="284" t="s">
        <v>3998</v>
      </c>
      <c r="C315" s="112"/>
      <c r="D315" s="112"/>
      <c r="E315" s="926" t="e">
        <f t="shared" si="39"/>
        <v>#DIV/0!</v>
      </c>
      <c r="F315" s="195"/>
      <c r="G315" s="195"/>
      <c r="H315" s="926" t="e">
        <f t="shared" si="40"/>
        <v>#DIV/0!</v>
      </c>
      <c r="I315" s="173">
        <f t="shared" si="50"/>
        <v>0</v>
      </c>
      <c r="J315" s="173">
        <f t="shared" si="51"/>
        <v>0</v>
      </c>
      <c r="K315" s="927" t="e">
        <f t="shared" si="52"/>
        <v>#DIV/0!</v>
      </c>
      <c r="N315" s="11" t="s">
        <v>6001</v>
      </c>
    </row>
    <row r="316" spans="1:14" ht="9" customHeight="1">
      <c r="A316" s="383" t="s">
        <v>4494</v>
      </c>
      <c r="B316" s="284" t="s">
        <v>3999</v>
      </c>
      <c r="C316" s="112"/>
      <c r="D316" s="112"/>
      <c r="E316" s="926" t="e">
        <f t="shared" si="39"/>
        <v>#DIV/0!</v>
      </c>
      <c r="F316" s="195"/>
      <c r="G316" s="195"/>
      <c r="H316" s="926" t="e">
        <f t="shared" si="40"/>
        <v>#DIV/0!</v>
      </c>
      <c r="I316" s="173">
        <f t="shared" si="50"/>
        <v>0</v>
      </c>
      <c r="J316" s="173">
        <f t="shared" si="51"/>
        <v>0</v>
      </c>
      <c r="K316" s="927" t="e">
        <f t="shared" si="52"/>
        <v>#DIV/0!</v>
      </c>
    </row>
    <row r="317" spans="1:14" ht="15">
      <c r="A317" s="383" t="s">
        <v>4000</v>
      </c>
      <c r="B317" s="284" t="s">
        <v>4001</v>
      </c>
      <c r="C317" s="112"/>
      <c r="D317" s="112"/>
      <c r="E317" s="926" t="e">
        <f t="shared" si="39"/>
        <v>#DIV/0!</v>
      </c>
      <c r="F317" s="195"/>
      <c r="G317" s="195"/>
      <c r="H317" s="926" t="e">
        <f t="shared" si="40"/>
        <v>#DIV/0!</v>
      </c>
      <c r="I317" s="173">
        <f t="shared" si="50"/>
        <v>0</v>
      </c>
      <c r="J317" s="173">
        <f t="shared" si="51"/>
        <v>0</v>
      </c>
      <c r="K317" s="927" t="e">
        <f t="shared" si="52"/>
        <v>#DIV/0!</v>
      </c>
    </row>
    <row r="318" spans="1:14" ht="8.25" customHeight="1">
      <c r="A318" s="383" t="s">
        <v>4002</v>
      </c>
      <c r="B318" s="284" t="s">
        <v>4003</v>
      </c>
      <c r="C318" s="112"/>
      <c r="D318" s="112"/>
      <c r="E318" s="926" t="e">
        <f t="shared" si="39"/>
        <v>#DIV/0!</v>
      </c>
      <c r="F318" s="195"/>
      <c r="G318" s="195"/>
      <c r="H318" s="926" t="e">
        <f t="shared" si="40"/>
        <v>#DIV/0!</v>
      </c>
      <c r="I318" s="173">
        <f t="shared" si="50"/>
        <v>0</v>
      </c>
      <c r="J318" s="173">
        <f t="shared" si="51"/>
        <v>0</v>
      </c>
      <c r="K318" s="927" t="e">
        <f t="shared" si="52"/>
        <v>#DIV/0!</v>
      </c>
    </row>
    <row r="319" spans="1:14" ht="16.5" customHeight="1">
      <c r="A319" s="383" t="s">
        <v>4004</v>
      </c>
      <c r="B319" s="284" t="s">
        <v>4005</v>
      </c>
      <c r="C319" s="112"/>
      <c r="D319" s="112"/>
      <c r="E319" s="926" t="e">
        <f t="shared" si="39"/>
        <v>#DIV/0!</v>
      </c>
      <c r="F319" s="195"/>
      <c r="G319" s="195"/>
      <c r="H319" s="926" t="e">
        <f t="shared" si="40"/>
        <v>#DIV/0!</v>
      </c>
      <c r="I319" s="173">
        <f t="shared" si="50"/>
        <v>0</v>
      </c>
      <c r="J319" s="173">
        <f t="shared" si="51"/>
        <v>0</v>
      </c>
      <c r="K319" s="927" t="e">
        <f t="shared" si="52"/>
        <v>#DIV/0!</v>
      </c>
    </row>
    <row r="320" spans="1:14" ht="12" customHeight="1">
      <c r="A320" s="383" t="s">
        <v>4006</v>
      </c>
      <c r="B320" s="284" t="s">
        <v>4007</v>
      </c>
      <c r="C320" s="112"/>
      <c r="D320" s="112"/>
      <c r="E320" s="926" t="e">
        <f t="shared" si="39"/>
        <v>#DIV/0!</v>
      </c>
      <c r="F320" s="195"/>
      <c r="G320" s="195"/>
      <c r="H320" s="926" t="e">
        <f t="shared" si="40"/>
        <v>#DIV/0!</v>
      </c>
      <c r="I320" s="173">
        <f t="shared" si="50"/>
        <v>0</v>
      </c>
      <c r="J320" s="173">
        <f t="shared" si="51"/>
        <v>0</v>
      </c>
      <c r="K320" s="927" t="e">
        <f t="shared" si="52"/>
        <v>#DIV/0!</v>
      </c>
    </row>
    <row r="321" spans="1:11" ht="13.5" customHeight="1">
      <c r="A321" s="383" t="s">
        <v>4008</v>
      </c>
      <c r="B321" s="284" t="s">
        <v>4009</v>
      </c>
      <c r="C321" s="112"/>
      <c r="D321" s="112"/>
      <c r="E321" s="926" t="e">
        <f t="shared" si="39"/>
        <v>#DIV/0!</v>
      </c>
      <c r="F321" s="195"/>
      <c r="G321" s="195"/>
      <c r="H321" s="926" t="e">
        <f t="shared" si="40"/>
        <v>#DIV/0!</v>
      </c>
      <c r="I321" s="173">
        <f t="shared" si="50"/>
        <v>0</v>
      </c>
      <c r="J321" s="173">
        <f t="shared" si="51"/>
        <v>0</v>
      </c>
      <c r="K321" s="927" t="e">
        <f t="shared" si="52"/>
        <v>#DIV/0!</v>
      </c>
    </row>
    <row r="322" spans="1:11" ht="13.5" customHeight="1">
      <c r="A322" s="383" t="s">
        <v>4010</v>
      </c>
      <c r="B322" s="284" t="s">
        <v>4011</v>
      </c>
      <c r="C322" s="112"/>
      <c r="D322" s="112"/>
      <c r="E322" s="926" t="e">
        <f t="shared" si="39"/>
        <v>#DIV/0!</v>
      </c>
      <c r="F322" s="195"/>
      <c r="G322" s="195"/>
      <c r="H322" s="926" t="e">
        <f t="shared" si="40"/>
        <v>#DIV/0!</v>
      </c>
      <c r="I322" s="173">
        <f t="shared" si="50"/>
        <v>0</v>
      </c>
      <c r="J322" s="173">
        <f t="shared" si="51"/>
        <v>0</v>
      </c>
      <c r="K322" s="927" t="e">
        <f t="shared" si="52"/>
        <v>#DIV/0!</v>
      </c>
    </row>
    <row r="323" spans="1:11" ht="17.25" customHeight="1">
      <c r="A323" s="383" t="s">
        <v>4012</v>
      </c>
      <c r="B323" s="284" t="s">
        <v>4013</v>
      </c>
      <c r="C323" s="112"/>
      <c r="D323" s="112"/>
      <c r="E323" s="926" t="e">
        <f t="shared" si="39"/>
        <v>#DIV/0!</v>
      </c>
      <c r="F323" s="195"/>
      <c r="G323" s="195"/>
      <c r="H323" s="926" t="e">
        <f t="shared" si="40"/>
        <v>#DIV/0!</v>
      </c>
      <c r="I323" s="173">
        <f t="shared" si="50"/>
        <v>0</v>
      </c>
      <c r="J323" s="173">
        <f t="shared" si="51"/>
        <v>0</v>
      </c>
      <c r="K323" s="927" t="e">
        <f t="shared" si="52"/>
        <v>#DIV/0!</v>
      </c>
    </row>
    <row r="324" spans="1:11" ht="26.25" customHeight="1">
      <c r="A324" s="383" t="s">
        <v>4014</v>
      </c>
      <c r="B324" s="284" t="s">
        <v>4015</v>
      </c>
      <c r="C324" s="112"/>
      <c r="D324" s="112"/>
      <c r="E324" s="926" t="e">
        <f t="shared" si="39"/>
        <v>#DIV/0!</v>
      </c>
      <c r="F324" s="195"/>
      <c r="G324" s="195"/>
      <c r="H324" s="926" t="e">
        <f t="shared" si="40"/>
        <v>#DIV/0!</v>
      </c>
      <c r="I324" s="173">
        <f t="shared" si="50"/>
        <v>0</v>
      </c>
      <c r="J324" s="173">
        <f t="shared" si="51"/>
        <v>0</v>
      </c>
      <c r="K324" s="927" t="e">
        <f t="shared" si="52"/>
        <v>#DIV/0!</v>
      </c>
    </row>
    <row r="325" spans="1:11">
      <c r="A325" s="384" t="s">
        <v>4016</v>
      </c>
      <c r="B325" s="386"/>
      <c r="C325" s="387"/>
      <c r="D325" s="387"/>
      <c r="E325" s="926" t="e">
        <f t="shared" si="39"/>
        <v>#DIV/0!</v>
      </c>
      <c r="F325" s="200"/>
      <c r="G325" s="200"/>
      <c r="H325" s="926" t="e">
        <f t="shared" si="40"/>
        <v>#DIV/0!</v>
      </c>
      <c r="I325" s="173">
        <f t="shared" si="50"/>
        <v>0</v>
      </c>
      <c r="J325" s="173">
        <f t="shared" si="51"/>
        <v>0</v>
      </c>
      <c r="K325" s="927" t="e">
        <f t="shared" si="52"/>
        <v>#DIV/0!</v>
      </c>
    </row>
    <row r="326" spans="1:11">
      <c r="A326" s="279" t="s">
        <v>4017</v>
      </c>
      <c r="B326" s="277"/>
      <c r="C326" s="278">
        <f>SUM(C152+C311)</f>
        <v>5775</v>
      </c>
      <c r="D326" s="278">
        <f>SUM(D152+D311)</f>
        <v>2995</v>
      </c>
      <c r="E326" s="927">
        <f t="shared" si="39"/>
        <v>51.861471861471863</v>
      </c>
      <c r="F326" s="278">
        <f>SUM(F152+F311)</f>
        <v>58487</v>
      </c>
      <c r="G326" s="278">
        <f>SUM(G152+G311)</f>
        <v>28178</v>
      </c>
      <c r="H326" s="927">
        <f t="shared" si="40"/>
        <v>48.178227640330327</v>
      </c>
      <c r="I326" s="439">
        <f t="shared" si="50"/>
        <v>64262</v>
      </c>
      <c r="J326" s="439">
        <f t="shared" si="51"/>
        <v>31173</v>
      </c>
      <c r="K326" s="927">
        <f t="shared" si="52"/>
        <v>48.509227848495222</v>
      </c>
    </row>
    <row r="327" spans="1:11" ht="18.75" customHeight="1">
      <c r="A327" s="1448" t="s">
        <v>4018</v>
      </c>
      <c r="B327" s="1448"/>
      <c r="C327" s="1448"/>
      <c r="D327" s="1448"/>
      <c r="E327" s="1448"/>
      <c r="F327" s="1448"/>
      <c r="G327" s="1448"/>
      <c r="H327" s="1448"/>
      <c r="I327" s="1448"/>
      <c r="J327" s="1448"/>
    </row>
    <row r="328" spans="1:11" ht="28.5" customHeight="1">
      <c r="A328" s="1448" t="s">
        <v>4067</v>
      </c>
      <c r="B328" s="1448"/>
      <c r="C328" s="1448"/>
      <c r="D328" s="1448"/>
      <c r="E328" s="1448"/>
      <c r="F328" s="1448"/>
      <c r="G328" s="1448"/>
      <c r="H328" s="1448"/>
      <c r="I328" s="1448"/>
      <c r="J328" s="1448"/>
    </row>
    <row r="329" spans="1:11" ht="15">
      <c r="A329" s="6"/>
      <c r="B329" s="392"/>
      <c r="C329" s="392"/>
      <c r="D329" s="392"/>
      <c r="E329" s="392"/>
      <c r="F329" s="20"/>
      <c r="G329" s="20"/>
      <c r="H329" s="20"/>
      <c r="I329" s="17"/>
      <c r="J329" s="20"/>
    </row>
    <row r="330" spans="1:11">
      <c r="A330" s="12"/>
      <c r="B330" s="12"/>
    </row>
    <row r="331" spans="1:11">
      <c r="A331" s="447"/>
      <c r="B331" s="448"/>
    </row>
  </sheetData>
  <mergeCells count="8">
    <mergeCell ref="C2:D2"/>
    <mergeCell ref="C7:E7"/>
    <mergeCell ref="F7:H7"/>
    <mergeCell ref="I7:K7"/>
    <mergeCell ref="A328:J328"/>
    <mergeCell ref="A7:A8"/>
    <mergeCell ref="B7:B8"/>
    <mergeCell ref="A327:J327"/>
  </mergeCells>
  <phoneticPr fontId="44" type="noConversion"/>
  <pageMargins left="0.75" right="0.75" top="1" bottom="1" header="0.5" footer="0.5"/>
  <pageSetup paperSize="9" scale="59" orientation="portrait" verticalDpi="0" r:id="rId1"/>
  <headerFooter alignWithMargins="0"/>
  <rowBreaks count="1" manualBreakCount="1">
    <brk id="217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O226"/>
  <sheetViews>
    <sheetView topLeftCell="A199" workbookViewId="0">
      <selection activeCell="N202" sqref="N202"/>
    </sheetView>
  </sheetViews>
  <sheetFormatPr defaultRowHeight="12.75"/>
  <cols>
    <col min="1" max="1" width="12.7109375" style="11" customWidth="1"/>
    <col min="2" max="2" width="40.5703125" style="11" customWidth="1"/>
    <col min="3" max="8" width="9" style="11" customWidth="1"/>
    <col min="9" max="16384" width="9.140625" style="11"/>
  </cols>
  <sheetData>
    <row r="1" spans="1:14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</row>
    <row r="2" spans="1:14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  <c r="K2" s="117"/>
    </row>
    <row r="3" spans="1:14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  <c r="K3" s="117"/>
    </row>
    <row r="4" spans="1:14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  <c r="K4" s="119"/>
    </row>
    <row r="5" spans="1:14" ht="15.75">
      <c r="A5" s="114"/>
      <c r="B5" s="115" t="s">
        <v>4094</v>
      </c>
      <c r="C5" s="266" t="s">
        <v>6780</v>
      </c>
      <c r="D5" s="267"/>
      <c r="E5" s="267"/>
      <c r="F5" s="267"/>
      <c r="G5" s="267"/>
      <c r="H5" s="267"/>
      <c r="I5" s="80"/>
      <c r="J5" s="80"/>
      <c r="K5" s="119"/>
    </row>
    <row r="6" spans="1:14" ht="15.75">
      <c r="A6" s="315"/>
      <c r="B6" s="315"/>
      <c r="C6" s="315" t="s">
        <v>67</v>
      </c>
      <c r="D6" s="315"/>
      <c r="E6" s="315"/>
      <c r="F6" s="315"/>
      <c r="G6" s="315"/>
      <c r="H6" s="315"/>
      <c r="I6" s="315"/>
      <c r="J6" s="315"/>
      <c r="K6" s="6"/>
    </row>
    <row r="7" spans="1:14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4" ht="48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4" ht="18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70"/>
      <c r="J9" s="370"/>
      <c r="K9" s="282"/>
    </row>
    <row r="10" spans="1:14" ht="18" customHeight="1">
      <c r="A10" s="384"/>
      <c r="B10" s="449"/>
      <c r="C10" s="449"/>
      <c r="D10" s="449"/>
      <c r="E10" s="449"/>
      <c r="F10" s="449"/>
      <c r="G10" s="449"/>
      <c r="H10" s="449"/>
      <c r="I10" s="811"/>
      <c r="J10" s="811"/>
      <c r="K10" s="282"/>
    </row>
    <row r="11" spans="1:14" ht="16.5" customHeight="1">
      <c r="A11" s="49" t="s">
        <v>1407</v>
      </c>
      <c r="B11" s="50" t="s">
        <v>1408</v>
      </c>
      <c r="C11" s="270"/>
      <c r="D11" s="270"/>
      <c r="E11" s="926" t="e">
        <f>SUM(D11/C11*100)</f>
        <v>#DIV/0!</v>
      </c>
      <c r="F11" s="272">
        <v>1</v>
      </c>
      <c r="G11" s="272">
        <v>2</v>
      </c>
      <c r="H11" s="926">
        <f>SUM(G11/F11*100)</f>
        <v>200</v>
      </c>
      <c r="I11" s="173">
        <f t="shared" ref="I11" si="0">C11+F11</f>
        <v>1</v>
      </c>
      <c r="J11" s="173">
        <f t="shared" ref="J11" si="1">D11+G11</f>
        <v>2</v>
      </c>
      <c r="K11" s="927">
        <f>SUM(J11/I11*100)</f>
        <v>200</v>
      </c>
      <c r="L11" s="440"/>
      <c r="M11" s="182"/>
      <c r="N11" s="440"/>
    </row>
    <row r="12" spans="1:14" ht="28.5" customHeight="1">
      <c r="A12" s="49" t="s">
        <v>5237</v>
      </c>
      <c r="B12" s="50" t="s">
        <v>5238</v>
      </c>
      <c r="C12" s="270"/>
      <c r="D12" s="270"/>
      <c r="E12" s="926" t="e">
        <f t="shared" ref="E12:E75" si="2">SUM(D12/C12*100)</f>
        <v>#DIV/0!</v>
      </c>
      <c r="F12" s="272"/>
      <c r="G12" s="272"/>
      <c r="H12" s="926" t="e">
        <f t="shared" ref="H12:H75" si="3">SUM(G12/F12*100)</f>
        <v>#DIV/0!</v>
      </c>
      <c r="I12" s="1170">
        <f t="shared" ref="I12:I75" si="4">C12+F12</f>
        <v>0</v>
      </c>
      <c r="J12" s="1170">
        <f t="shared" ref="J12:J75" si="5">D12+G12</f>
        <v>0</v>
      </c>
      <c r="K12" s="927" t="e">
        <f t="shared" ref="K12:K75" si="6">SUM(J12/I12*100)</f>
        <v>#DIV/0!</v>
      </c>
      <c r="L12" s="440"/>
      <c r="M12" s="182"/>
      <c r="N12" s="440"/>
    </row>
    <row r="13" spans="1:14" ht="18" customHeight="1">
      <c r="A13" s="49" t="s">
        <v>5239</v>
      </c>
      <c r="B13" s="50" t="s">
        <v>5240</v>
      </c>
      <c r="C13" s="270"/>
      <c r="D13" s="270"/>
      <c r="E13" s="926" t="e">
        <f t="shared" si="2"/>
        <v>#DIV/0!</v>
      </c>
      <c r="F13" s="272"/>
      <c r="G13" s="272"/>
      <c r="H13" s="926" t="e">
        <f t="shared" si="3"/>
        <v>#DIV/0!</v>
      </c>
      <c r="I13" s="1170">
        <f t="shared" si="4"/>
        <v>0</v>
      </c>
      <c r="J13" s="1170">
        <f t="shared" si="5"/>
        <v>0</v>
      </c>
      <c r="K13" s="927" t="e">
        <f t="shared" si="6"/>
        <v>#DIV/0!</v>
      </c>
      <c r="L13" s="440"/>
      <c r="M13" s="440"/>
      <c r="N13" s="440"/>
    </row>
    <row r="14" spans="1:14" ht="18" customHeight="1">
      <c r="A14" s="49" t="s">
        <v>5241</v>
      </c>
      <c r="B14" s="50" t="s">
        <v>5242</v>
      </c>
      <c r="C14" s="270">
        <v>2</v>
      </c>
      <c r="D14" s="270"/>
      <c r="E14" s="926">
        <f t="shared" si="2"/>
        <v>0</v>
      </c>
      <c r="F14" s="272"/>
      <c r="G14" s="272"/>
      <c r="H14" s="926" t="e">
        <f t="shared" si="3"/>
        <v>#DIV/0!</v>
      </c>
      <c r="I14" s="1170">
        <f t="shared" si="4"/>
        <v>2</v>
      </c>
      <c r="J14" s="1170">
        <f t="shared" si="5"/>
        <v>0</v>
      </c>
      <c r="K14" s="927">
        <f t="shared" si="6"/>
        <v>0</v>
      </c>
      <c r="L14" s="440"/>
      <c r="M14" s="182"/>
      <c r="N14" s="440"/>
    </row>
    <row r="15" spans="1:14" ht="18" customHeight="1">
      <c r="A15" s="49" t="s">
        <v>5243</v>
      </c>
      <c r="B15" s="50" t="s">
        <v>5244</v>
      </c>
      <c r="C15" s="270">
        <v>1</v>
      </c>
      <c r="D15" s="270"/>
      <c r="E15" s="926">
        <f t="shared" si="2"/>
        <v>0</v>
      </c>
      <c r="F15" s="272">
        <v>1</v>
      </c>
      <c r="G15" s="272">
        <v>2</v>
      </c>
      <c r="H15" s="926">
        <f t="shared" si="3"/>
        <v>200</v>
      </c>
      <c r="I15" s="1170">
        <f t="shared" si="4"/>
        <v>2</v>
      </c>
      <c r="J15" s="1170">
        <f t="shared" si="5"/>
        <v>2</v>
      </c>
      <c r="K15" s="927">
        <f t="shared" si="6"/>
        <v>100</v>
      </c>
      <c r="L15" s="440"/>
      <c r="M15" s="182"/>
      <c r="N15" s="440"/>
    </row>
    <row r="16" spans="1:14" ht="18" customHeight="1">
      <c r="A16" s="49" t="s">
        <v>5245</v>
      </c>
      <c r="B16" s="50" t="s">
        <v>5246</v>
      </c>
      <c r="C16" s="270"/>
      <c r="D16" s="270"/>
      <c r="E16" s="926" t="e">
        <f t="shared" si="2"/>
        <v>#DIV/0!</v>
      </c>
      <c r="F16" s="272">
        <v>1</v>
      </c>
      <c r="G16" s="272"/>
      <c r="H16" s="926">
        <f t="shared" si="3"/>
        <v>0</v>
      </c>
      <c r="I16" s="1170">
        <f t="shared" si="4"/>
        <v>1</v>
      </c>
      <c r="J16" s="1170">
        <f t="shared" si="5"/>
        <v>0</v>
      </c>
      <c r="K16" s="927">
        <f t="shared" si="6"/>
        <v>0</v>
      </c>
      <c r="L16" s="440"/>
      <c r="M16" s="182"/>
      <c r="N16" s="440"/>
    </row>
    <row r="17" spans="1:14" ht="27.75" customHeight="1">
      <c r="A17" s="49" t="s">
        <v>1280</v>
      </c>
      <c r="B17" s="50" t="s">
        <v>1281</v>
      </c>
      <c r="C17" s="270">
        <v>1</v>
      </c>
      <c r="D17" s="270"/>
      <c r="E17" s="926">
        <f t="shared" si="2"/>
        <v>0</v>
      </c>
      <c r="F17" s="272"/>
      <c r="G17" s="272"/>
      <c r="H17" s="926" t="e">
        <f t="shared" si="3"/>
        <v>#DIV/0!</v>
      </c>
      <c r="I17" s="1170">
        <f t="shared" si="4"/>
        <v>1</v>
      </c>
      <c r="J17" s="1170">
        <f t="shared" si="5"/>
        <v>0</v>
      </c>
      <c r="K17" s="927">
        <f t="shared" si="6"/>
        <v>0</v>
      </c>
      <c r="L17" s="440"/>
      <c r="M17" s="182"/>
      <c r="N17" s="440"/>
    </row>
    <row r="18" spans="1:14" ht="18" customHeight="1">
      <c r="A18" s="49" t="s">
        <v>1284</v>
      </c>
      <c r="B18" s="50" t="s">
        <v>1285</v>
      </c>
      <c r="C18" s="270"/>
      <c r="D18" s="270"/>
      <c r="E18" s="926" t="e">
        <f t="shared" si="2"/>
        <v>#DIV/0!</v>
      </c>
      <c r="F18" s="272"/>
      <c r="G18" s="272"/>
      <c r="H18" s="926" t="e">
        <f t="shared" si="3"/>
        <v>#DIV/0!</v>
      </c>
      <c r="I18" s="1170">
        <f t="shared" si="4"/>
        <v>0</v>
      </c>
      <c r="J18" s="1170">
        <f t="shared" si="5"/>
        <v>0</v>
      </c>
      <c r="K18" s="927" t="e">
        <f t="shared" si="6"/>
        <v>#DIV/0!</v>
      </c>
      <c r="L18" s="440"/>
      <c r="M18" s="182"/>
      <c r="N18" s="440"/>
    </row>
    <row r="19" spans="1:14" ht="18" customHeight="1">
      <c r="A19" s="49" t="s">
        <v>5247</v>
      </c>
      <c r="B19" s="50" t="s">
        <v>5248</v>
      </c>
      <c r="C19" s="270"/>
      <c r="D19" s="270"/>
      <c r="E19" s="926" t="e">
        <f t="shared" si="2"/>
        <v>#DIV/0!</v>
      </c>
      <c r="F19" s="272"/>
      <c r="G19" s="272">
        <v>1</v>
      </c>
      <c r="H19" s="926" t="e">
        <f t="shared" si="3"/>
        <v>#DIV/0!</v>
      </c>
      <c r="I19" s="1170">
        <f t="shared" si="4"/>
        <v>0</v>
      </c>
      <c r="J19" s="1170">
        <f t="shared" si="5"/>
        <v>1</v>
      </c>
      <c r="K19" s="927" t="e">
        <f t="shared" si="6"/>
        <v>#DIV/0!</v>
      </c>
      <c r="L19" s="440"/>
      <c r="M19" s="182"/>
      <c r="N19" s="440"/>
    </row>
    <row r="20" spans="1:14" ht="31.5" customHeight="1">
      <c r="A20" s="49" t="s">
        <v>5249</v>
      </c>
      <c r="B20" s="50" t="s">
        <v>5250</v>
      </c>
      <c r="C20" s="270"/>
      <c r="D20" s="270"/>
      <c r="E20" s="926" t="e">
        <f t="shared" si="2"/>
        <v>#DIV/0!</v>
      </c>
      <c r="F20" s="272">
        <v>1</v>
      </c>
      <c r="G20" s="272"/>
      <c r="H20" s="926">
        <f t="shared" si="3"/>
        <v>0</v>
      </c>
      <c r="I20" s="1170">
        <f t="shared" si="4"/>
        <v>1</v>
      </c>
      <c r="J20" s="1170">
        <f t="shared" si="5"/>
        <v>0</v>
      </c>
      <c r="K20" s="927">
        <f t="shared" si="6"/>
        <v>0</v>
      </c>
      <c r="L20" s="440"/>
      <c r="M20" s="182"/>
      <c r="N20" s="440"/>
    </row>
    <row r="21" spans="1:14" ht="18" customHeight="1">
      <c r="A21" s="49" t="s">
        <v>5251</v>
      </c>
      <c r="B21" s="50" t="s">
        <v>3512</v>
      </c>
      <c r="C21" s="270">
        <v>10</v>
      </c>
      <c r="D21" s="270">
        <v>8</v>
      </c>
      <c r="E21" s="926">
        <f t="shared" si="2"/>
        <v>80</v>
      </c>
      <c r="F21" s="272"/>
      <c r="G21" s="272">
        <v>1</v>
      </c>
      <c r="H21" s="926" t="e">
        <f t="shared" si="3"/>
        <v>#DIV/0!</v>
      </c>
      <c r="I21" s="1170">
        <f t="shared" si="4"/>
        <v>10</v>
      </c>
      <c r="J21" s="1170">
        <f t="shared" si="5"/>
        <v>9</v>
      </c>
      <c r="K21" s="927">
        <f t="shared" si="6"/>
        <v>90</v>
      </c>
      <c r="L21" s="440"/>
      <c r="M21" s="182"/>
      <c r="N21" s="440"/>
    </row>
    <row r="22" spans="1:14" ht="24.75" customHeight="1">
      <c r="A22" s="49" t="s">
        <v>3513</v>
      </c>
      <c r="B22" s="50" t="s">
        <v>3514</v>
      </c>
      <c r="C22" s="270">
        <v>16</v>
      </c>
      <c r="D22" s="270">
        <v>5</v>
      </c>
      <c r="E22" s="926">
        <f t="shared" si="2"/>
        <v>31.25</v>
      </c>
      <c r="F22" s="272">
        <v>4</v>
      </c>
      <c r="G22" s="272"/>
      <c r="H22" s="926">
        <f t="shared" si="3"/>
        <v>0</v>
      </c>
      <c r="I22" s="1170">
        <f t="shared" si="4"/>
        <v>20</v>
      </c>
      <c r="J22" s="1170">
        <f t="shared" si="5"/>
        <v>5</v>
      </c>
      <c r="K22" s="927">
        <f t="shared" si="6"/>
        <v>25</v>
      </c>
      <c r="L22" s="440"/>
      <c r="M22" s="182"/>
      <c r="N22" s="440"/>
    </row>
    <row r="23" spans="1:14" ht="30.75" customHeight="1">
      <c r="A23" s="49" t="s">
        <v>1351</v>
      </c>
      <c r="B23" s="50" t="s">
        <v>1352</v>
      </c>
      <c r="C23" s="270">
        <v>42</v>
      </c>
      <c r="D23" s="270">
        <v>27</v>
      </c>
      <c r="E23" s="926">
        <f t="shared" si="2"/>
        <v>64.285714285714292</v>
      </c>
      <c r="F23" s="272"/>
      <c r="G23" s="272"/>
      <c r="H23" s="926" t="e">
        <f t="shared" si="3"/>
        <v>#DIV/0!</v>
      </c>
      <c r="I23" s="1170">
        <f t="shared" si="4"/>
        <v>42</v>
      </c>
      <c r="J23" s="1170">
        <f t="shared" si="5"/>
        <v>27</v>
      </c>
      <c r="K23" s="927">
        <f t="shared" si="6"/>
        <v>64.285714285714292</v>
      </c>
      <c r="L23" s="440"/>
      <c r="M23" s="182"/>
      <c r="N23" s="440"/>
    </row>
    <row r="24" spans="1:14" ht="24" customHeight="1">
      <c r="A24" s="49" t="s">
        <v>1353</v>
      </c>
      <c r="B24" s="50" t="s">
        <v>1354</v>
      </c>
      <c r="C24" s="270">
        <v>4</v>
      </c>
      <c r="D24" s="270">
        <v>6</v>
      </c>
      <c r="E24" s="926">
        <f t="shared" si="2"/>
        <v>150</v>
      </c>
      <c r="F24" s="272"/>
      <c r="G24" s="272">
        <v>4</v>
      </c>
      <c r="H24" s="926" t="e">
        <f t="shared" si="3"/>
        <v>#DIV/0!</v>
      </c>
      <c r="I24" s="1170">
        <f t="shared" si="4"/>
        <v>4</v>
      </c>
      <c r="J24" s="1170">
        <f t="shared" si="5"/>
        <v>10</v>
      </c>
      <c r="K24" s="927">
        <f t="shared" si="6"/>
        <v>250</v>
      </c>
      <c r="L24" s="440"/>
      <c r="M24" s="182"/>
      <c r="N24" s="440"/>
    </row>
    <row r="25" spans="1:14" ht="24.75" customHeight="1">
      <c r="A25" s="49" t="s">
        <v>3515</v>
      </c>
      <c r="B25" s="50" t="s">
        <v>3516</v>
      </c>
      <c r="C25" s="270">
        <v>1</v>
      </c>
      <c r="D25" s="270"/>
      <c r="E25" s="926">
        <f t="shared" si="2"/>
        <v>0</v>
      </c>
      <c r="F25" s="272">
        <v>1</v>
      </c>
      <c r="G25" s="272">
        <v>2</v>
      </c>
      <c r="H25" s="926">
        <f t="shared" si="3"/>
        <v>200</v>
      </c>
      <c r="I25" s="1170">
        <f t="shared" si="4"/>
        <v>2</v>
      </c>
      <c r="J25" s="1170">
        <f t="shared" si="5"/>
        <v>2</v>
      </c>
      <c r="K25" s="927">
        <f t="shared" si="6"/>
        <v>100</v>
      </c>
      <c r="L25" s="440"/>
      <c r="M25" s="182"/>
      <c r="N25" s="440"/>
    </row>
    <row r="26" spans="1:14" ht="18" customHeight="1">
      <c r="A26" s="49" t="s">
        <v>3517</v>
      </c>
      <c r="B26" s="50" t="s">
        <v>3518</v>
      </c>
      <c r="C26" s="270"/>
      <c r="D26" s="270">
        <v>19</v>
      </c>
      <c r="E26" s="926" t="e">
        <f t="shared" si="2"/>
        <v>#DIV/0!</v>
      </c>
      <c r="F26" s="272">
        <v>1</v>
      </c>
      <c r="G26" s="272">
        <v>5</v>
      </c>
      <c r="H26" s="926">
        <f t="shared" si="3"/>
        <v>500</v>
      </c>
      <c r="I26" s="1170">
        <f t="shared" si="4"/>
        <v>1</v>
      </c>
      <c r="J26" s="1170">
        <f t="shared" si="5"/>
        <v>24</v>
      </c>
      <c r="K26" s="927">
        <f t="shared" si="6"/>
        <v>2400</v>
      </c>
      <c r="L26" s="440"/>
      <c r="M26" s="182"/>
      <c r="N26" s="440"/>
    </row>
    <row r="27" spans="1:14" ht="18" customHeight="1">
      <c r="A27" s="49" t="s">
        <v>3519</v>
      </c>
      <c r="B27" s="50" t="s">
        <v>3520</v>
      </c>
      <c r="C27" s="270"/>
      <c r="D27" s="270"/>
      <c r="E27" s="926" t="e">
        <f t="shared" si="2"/>
        <v>#DIV/0!</v>
      </c>
      <c r="F27" s="272"/>
      <c r="G27" s="272">
        <v>1</v>
      </c>
      <c r="H27" s="926" t="e">
        <f t="shared" si="3"/>
        <v>#DIV/0!</v>
      </c>
      <c r="I27" s="1170">
        <f t="shared" si="4"/>
        <v>0</v>
      </c>
      <c r="J27" s="1170">
        <f t="shared" si="5"/>
        <v>1</v>
      </c>
      <c r="K27" s="927" t="e">
        <f t="shared" si="6"/>
        <v>#DIV/0!</v>
      </c>
      <c r="L27" s="440"/>
      <c r="M27" s="182"/>
      <c r="N27" s="440"/>
    </row>
    <row r="28" spans="1:14" ht="24.75" customHeight="1">
      <c r="A28" s="49" t="s">
        <v>3521</v>
      </c>
      <c r="B28" s="50" t="s">
        <v>3522</v>
      </c>
      <c r="C28" s="270"/>
      <c r="D28" s="270"/>
      <c r="E28" s="926" t="e">
        <f t="shared" si="2"/>
        <v>#DIV/0!</v>
      </c>
      <c r="F28" s="272"/>
      <c r="G28" s="272"/>
      <c r="H28" s="926" t="e">
        <f t="shared" si="3"/>
        <v>#DIV/0!</v>
      </c>
      <c r="I28" s="1170">
        <f t="shared" si="4"/>
        <v>0</v>
      </c>
      <c r="J28" s="1170">
        <f t="shared" si="5"/>
        <v>0</v>
      </c>
      <c r="K28" s="927" t="e">
        <f t="shared" si="6"/>
        <v>#DIV/0!</v>
      </c>
      <c r="L28" s="440"/>
      <c r="M28" s="182"/>
      <c r="N28" s="440"/>
    </row>
    <row r="29" spans="1:14" ht="18" customHeight="1">
      <c r="A29" s="49" t="s">
        <v>3523</v>
      </c>
      <c r="B29" s="50" t="s">
        <v>3524</v>
      </c>
      <c r="C29" s="270">
        <v>2</v>
      </c>
      <c r="D29" s="270">
        <v>1</v>
      </c>
      <c r="E29" s="926">
        <f t="shared" si="2"/>
        <v>50</v>
      </c>
      <c r="F29" s="272">
        <v>6</v>
      </c>
      <c r="G29" s="272">
        <v>6</v>
      </c>
      <c r="H29" s="926">
        <f t="shared" si="3"/>
        <v>100</v>
      </c>
      <c r="I29" s="1170">
        <f t="shared" si="4"/>
        <v>8</v>
      </c>
      <c r="J29" s="1170">
        <f t="shared" si="5"/>
        <v>7</v>
      </c>
      <c r="K29" s="927">
        <f t="shared" si="6"/>
        <v>87.5</v>
      </c>
      <c r="L29" s="440"/>
      <c r="M29" s="440"/>
      <c r="N29" s="440"/>
    </row>
    <row r="30" spans="1:14">
      <c r="A30" s="49" t="s">
        <v>3525</v>
      </c>
      <c r="B30" s="50" t="s">
        <v>3526</v>
      </c>
      <c r="C30" s="270"/>
      <c r="D30" s="270"/>
      <c r="E30" s="926" t="e">
        <f t="shared" si="2"/>
        <v>#DIV/0!</v>
      </c>
      <c r="F30" s="272">
        <v>11</v>
      </c>
      <c r="G30" s="272">
        <v>8</v>
      </c>
      <c r="H30" s="926">
        <f t="shared" si="3"/>
        <v>72.727272727272734</v>
      </c>
      <c r="I30" s="1170">
        <f t="shared" si="4"/>
        <v>11</v>
      </c>
      <c r="J30" s="1170">
        <f t="shared" si="5"/>
        <v>8</v>
      </c>
      <c r="K30" s="927">
        <f t="shared" si="6"/>
        <v>72.727272727272734</v>
      </c>
      <c r="L30" s="440"/>
      <c r="M30" s="440"/>
      <c r="N30" s="440"/>
    </row>
    <row r="31" spans="1:14">
      <c r="A31" s="49" t="s">
        <v>3527</v>
      </c>
      <c r="B31" s="50" t="s">
        <v>3528</v>
      </c>
      <c r="C31" s="270"/>
      <c r="D31" s="270"/>
      <c r="E31" s="926" t="e">
        <f t="shared" si="2"/>
        <v>#DIV/0!</v>
      </c>
      <c r="F31" s="272"/>
      <c r="G31" s="272"/>
      <c r="H31" s="926" t="e">
        <f t="shared" si="3"/>
        <v>#DIV/0!</v>
      </c>
      <c r="I31" s="1170">
        <f t="shared" si="4"/>
        <v>0</v>
      </c>
      <c r="J31" s="1170">
        <f t="shared" si="5"/>
        <v>0</v>
      </c>
      <c r="K31" s="927" t="e">
        <f t="shared" si="6"/>
        <v>#DIV/0!</v>
      </c>
      <c r="L31" s="440"/>
      <c r="M31" s="440"/>
      <c r="N31" s="440"/>
    </row>
    <row r="32" spans="1:14" ht="25.5">
      <c r="A32" s="49" t="s">
        <v>3529</v>
      </c>
      <c r="B32" s="50" t="s">
        <v>3530</v>
      </c>
      <c r="C32" s="270"/>
      <c r="D32" s="270"/>
      <c r="E32" s="926" t="e">
        <f t="shared" si="2"/>
        <v>#DIV/0!</v>
      </c>
      <c r="F32" s="272">
        <v>2</v>
      </c>
      <c r="G32" s="272">
        <v>2</v>
      </c>
      <c r="H32" s="926">
        <f t="shared" si="3"/>
        <v>100</v>
      </c>
      <c r="I32" s="1170">
        <f t="shared" si="4"/>
        <v>2</v>
      </c>
      <c r="J32" s="1170">
        <f t="shared" si="5"/>
        <v>2</v>
      </c>
      <c r="K32" s="927">
        <f t="shared" si="6"/>
        <v>100</v>
      </c>
      <c r="L32" s="440"/>
      <c r="M32" s="440"/>
      <c r="N32" s="440"/>
    </row>
    <row r="33" spans="1:14" ht="25.5">
      <c r="A33" s="49" t="s">
        <v>3531</v>
      </c>
      <c r="B33" s="50" t="s">
        <v>3532</v>
      </c>
      <c r="C33" s="270"/>
      <c r="D33" s="270"/>
      <c r="E33" s="926" t="e">
        <f t="shared" si="2"/>
        <v>#DIV/0!</v>
      </c>
      <c r="F33" s="272"/>
      <c r="G33" s="272">
        <v>2</v>
      </c>
      <c r="H33" s="926" t="e">
        <f t="shared" si="3"/>
        <v>#DIV/0!</v>
      </c>
      <c r="I33" s="1170">
        <f t="shared" si="4"/>
        <v>0</v>
      </c>
      <c r="J33" s="1170">
        <f t="shared" si="5"/>
        <v>2</v>
      </c>
      <c r="K33" s="927" t="e">
        <f t="shared" si="6"/>
        <v>#DIV/0!</v>
      </c>
      <c r="L33" s="440"/>
      <c r="M33" s="440"/>
      <c r="N33" s="440"/>
    </row>
    <row r="34" spans="1:14" ht="27.75" customHeight="1">
      <c r="A34" s="49" t="s">
        <v>3533</v>
      </c>
      <c r="B34" s="50" t="s">
        <v>3534</v>
      </c>
      <c r="C34" s="270"/>
      <c r="D34" s="270"/>
      <c r="E34" s="926" t="e">
        <f t="shared" si="2"/>
        <v>#DIV/0!</v>
      </c>
      <c r="F34" s="272"/>
      <c r="G34" s="272"/>
      <c r="H34" s="926" t="e">
        <f t="shared" si="3"/>
        <v>#DIV/0!</v>
      </c>
      <c r="I34" s="1170">
        <f t="shared" si="4"/>
        <v>0</v>
      </c>
      <c r="J34" s="1170">
        <f t="shared" si="5"/>
        <v>0</v>
      </c>
      <c r="K34" s="927" t="e">
        <f t="shared" si="6"/>
        <v>#DIV/0!</v>
      </c>
      <c r="L34" s="440"/>
      <c r="M34" s="440"/>
      <c r="N34" s="440"/>
    </row>
    <row r="35" spans="1:14">
      <c r="A35" s="49" t="s">
        <v>3535</v>
      </c>
      <c r="B35" s="50" t="s">
        <v>3536</v>
      </c>
      <c r="C35" s="270"/>
      <c r="D35" s="270"/>
      <c r="E35" s="926" t="e">
        <f t="shared" si="2"/>
        <v>#DIV/0!</v>
      </c>
      <c r="F35" s="270">
        <v>10</v>
      </c>
      <c r="G35" s="270">
        <v>2</v>
      </c>
      <c r="H35" s="926">
        <f t="shared" si="3"/>
        <v>20</v>
      </c>
      <c r="I35" s="1170">
        <f t="shared" si="4"/>
        <v>10</v>
      </c>
      <c r="J35" s="1170">
        <f t="shared" si="5"/>
        <v>2</v>
      </c>
      <c r="K35" s="927">
        <f t="shared" si="6"/>
        <v>20</v>
      </c>
      <c r="L35" s="440"/>
      <c r="M35" s="440"/>
      <c r="N35" s="440"/>
    </row>
    <row r="36" spans="1:14">
      <c r="A36" s="49" t="s">
        <v>3537</v>
      </c>
      <c r="B36" s="50" t="s">
        <v>3538</v>
      </c>
      <c r="C36" s="270"/>
      <c r="D36" s="270"/>
      <c r="E36" s="926" t="e">
        <f t="shared" si="2"/>
        <v>#DIV/0!</v>
      </c>
      <c r="F36" s="272">
        <v>11</v>
      </c>
      <c r="G36" s="272">
        <v>9</v>
      </c>
      <c r="H36" s="926">
        <f t="shared" si="3"/>
        <v>81.818181818181827</v>
      </c>
      <c r="I36" s="1170">
        <f t="shared" si="4"/>
        <v>11</v>
      </c>
      <c r="J36" s="1170">
        <f t="shared" si="5"/>
        <v>9</v>
      </c>
      <c r="K36" s="927">
        <f t="shared" si="6"/>
        <v>81.818181818181827</v>
      </c>
      <c r="L36" s="440"/>
      <c r="M36" s="182"/>
      <c r="N36" s="440"/>
    </row>
    <row r="37" spans="1:14">
      <c r="A37" s="49" t="s">
        <v>3539</v>
      </c>
      <c r="B37" s="50" t="s">
        <v>3540</v>
      </c>
      <c r="C37" s="270"/>
      <c r="D37" s="270"/>
      <c r="E37" s="926" t="e">
        <f t="shared" si="2"/>
        <v>#DIV/0!</v>
      </c>
      <c r="F37" s="272">
        <v>6</v>
      </c>
      <c r="G37" s="272">
        <v>2</v>
      </c>
      <c r="H37" s="926">
        <f t="shared" si="3"/>
        <v>33.333333333333329</v>
      </c>
      <c r="I37" s="1170">
        <f t="shared" si="4"/>
        <v>6</v>
      </c>
      <c r="J37" s="1170">
        <f t="shared" si="5"/>
        <v>2</v>
      </c>
      <c r="K37" s="927">
        <f t="shared" si="6"/>
        <v>33.333333333333329</v>
      </c>
      <c r="L37" s="440"/>
      <c r="M37" s="182"/>
      <c r="N37" s="440"/>
    </row>
    <row r="38" spans="1:14" ht="24.75" customHeight="1">
      <c r="A38" s="49" t="s">
        <v>3541</v>
      </c>
      <c r="B38" s="50" t="s">
        <v>5271</v>
      </c>
      <c r="C38" s="270">
        <v>1</v>
      </c>
      <c r="D38" s="270">
        <v>2</v>
      </c>
      <c r="E38" s="926">
        <f t="shared" si="2"/>
        <v>200</v>
      </c>
      <c r="F38" s="270">
        <v>2</v>
      </c>
      <c r="G38" s="270"/>
      <c r="H38" s="926">
        <f t="shared" si="3"/>
        <v>0</v>
      </c>
      <c r="I38" s="1170">
        <f t="shared" si="4"/>
        <v>3</v>
      </c>
      <c r="J38" s="1170">
        <f t="shared" si="5"/>
        <v>2</v>
      </c>
      <c r="K38" s="927">
        <f t="shared" si="6"/>
        <v>66.666666666666657</v>
      </c>
      <c r="L38" s="440"/>
      <c r="M38" s="440"/>
      <c r="N38" s="440"/>
    </row>
    <row r="39" spans="1:14" ht="15" customHeight="1">
      <c r="A39" s="49" t="s">
        <v>5272</v>
      </c>
      <c r="B39" s="50" t="s">
        <v>5273</v>
      </c>
      <c r="C39" s="270">
        <v>3</v>
      </c>
      <c r="D39" s="270"/>
      <c r="E39" s="926">
        <f t="shared" si="2"/>
        <v>0</v>
      </c>
      <c r="F39" s="272">
        <v>3</v>
      </c>
      <c r="G39" s="272"/>
      <c r="H39" s="926">
        <f t="shared" si="3"/>
        <v>0</v>
      </c>
      <c r="I39" s="1170">
        <f t="shared" si="4"/>
        <v>6</v>
      </c>
      <c r="J39" s="1170">
        <f t="shared" si="5"/>
        <v>0</v>
      </c>
      <c r="K39" s="927">
        <f t="shared" si="6"/>
        <v>0</v>
      </c>
      <c r="L39" s="440"/>
      <c r="M39" s="440"/>
      <c r="N39" s="440"/>
    </row>
    <row r="40" spans="1:14" ht="15.75" customHeight="1">
      <c r="A40" s="450" t="s">
        <v>5274</v>
      </c>
      <c r="B40" s="50" t="s">
        <v>5275</v>
      </c>
      <c r="C40" s="270"/>
      <c r="D40" s="270"/>
      <c r="E40" s="926" t="e">
        <f t="shared" si="2"/>
        <v>#DIV/0!</v>
      </c>
      <c r="F40" s="272">
        <v>9</v>
      </c>
      <c r="G40" s="272">
        <v>3</v>
      </c>
      <c r="H40" s="926">
        <f t="shared" si="3"/>
        <v>33.333333333333329</v>
      </c>
      <c r="I40" s="1170">
        <f t="shared" si="4"/>
        <v>9</v>
      </c>
      <c r="J40" s="1170">
        <f t="shared" si="5"/>
        <v>3</v>
      </c>
      <c r="K40" s="927">
        <f t="shared" si="6"/>
        <v>33.333333333333329</v>
      </c>
      <c r="L40" s="440"/>
      <c r="M40" s="440"/>
      <c r="N40" s="440"/>
    </row>
    <row r="41" spans="1:14" ht="13.5" customHeight="1">
      <c r="A41" s="49" t="s">
        <v>5276</v>
      </c>
      <c r="B41" s="50" t="s">
        <v>5277</v>
      </c>
      <c r="C41" s="270"/>
      <c r="D41" s="270"/>
      <c r="E41" s="926" t="e">
        <f t="shared" si="2"/>
        <v>#DIV/0!</v>
      </c>
      <c r="F41" s="272">
        <v>1</v>
      </c>
      <c r="G41" s="272"/>
      <c r="H41" s="926">
        <f t="shared" si="3"/>
        <v>0</v>
      </c>
      <c r="I41" s="1170">
        <f t="shared" si="4"/>
        <v>1</v>
      </c>
      <c r="J41" s="1170">
        <f t="shared" si="5"/>
        <v>0</v>
      </c>
      <c r="K41" s="927">
        <f t="shared" si="6"/>
        <v>0</v>
      </c>
      <c r="L41" s="440"/>
      <c r="M41" s="440"/>
      <c r="N41" s="440"/>
    </row>
    <row r="42" spans="1:14" ht="12.75" customHeight="1">
      <c r="A42" s="49" t="s">
        <v>5278</v>
      </c>
      <c r="B42" s="50" t="s">
        <v>5279</v>
      </c>
      <c r="C42" s="270"/>
      <c r="D42" s="270"/>
      <c r="E42" s="926" t="e">
        <f t="shared" si="2"/>
        <v>#DIV/0!</v>
      </c>
      <c r="F42" s="272">
        <v>2</v>
      </c>
      <c r="G42" s="272">
        <v>1</v>
      </c>
      <c r="H42" s="926">
        <f t="shared" si="3"/>
        <v>50</v>
      </c>
      <c r="I42" s="1170">
        <f t="shared" si="4"/>
        <v>2</v>
      </c>
      <c r="J42" s="1170">
        <f t="shared" si="5"/>
        <v>1</v>
      </c>
      <c r="K42" s="927">
        <f t="shared" si="6"/>
        <v>50</v>
      </c>
      <c r="L42" s="440"/>
      <c r="M42" s="182"/>
      <c r="N42" s="440"/>
    </row>
    <row r="43" spans="1:14" ht="19.5" customHeight="1">
      <c r="A43" s="49" t="s">
        <v>5280</v>
      </c>
      <c r="B43" s="50" t="s">
        <v>5281</v>
      </c>
      <c r="C43" s="270">
        <v>1</v>
      </c>
      <c r="D43" s="270"/>
      <c r="E43" s="926">
        <f t="shared" si="2"/>
        <v>0</v>
      </c>
      <c r="F43" s="272"/>
      <c r="G43" s="272"/>
      <c r="H43" s="926" t="e">
        <f t="shared" si="3"/>
        <v>#DIV/0!</v>
      </c>
      <c r="I43" s="1170">
        <f t="shared" si="4"/>
        <v>1</v>
      </c>
      <c r="J43" s="1170">
        <f t="shared" si="5"/>
        <v>0</v>
      </c>
      <c r="K43" s="927">
        <f t="shared" si="6"/>
        <v>0</v>
      </c>
      <c r="L43" s="440"/>
      <c r="M43" s="440"/>
      <c r="N43" s="440"/>
    </row>
    <row r="44" spans="1:14" ht="21.75" customHeight="1">
      <c r="A44" s="289" t="s">
        <v>5282</v>
      </c>
      <c r="B44" s="381" t="s">
        <v>5283</v>
      </c>
      <c r="C44" s="270"/>
      <c r="D44" s="270"/>
      <c r="E44" s="926" t="e">
        <f t="shared" si="2"/>
        <v>#DIV/0!</v>
      </c>
      <c r="F44" s="272"/>
      <c r="G44" s="272"/>
      <c r="H44" s="926" t="e">
        <f t="shared" si="3"/>
        <v>#DIV/0!</v>
      </c>
      <c r="I44" s="1170">
        <f t="shared" si="4"/>
        <v>0</v>
      </c>
      <c r="J44" s="1170">
        <f t="shared" si="5"/>
        <v>0</v>
      </c>
      <c r="K44" s="927" t="e">
        <f t="shared" si="6"/>
        <v>#DIV/0!</v>
      </c>
      <c r="L44" s="440"/>
      <c r="M44" s="182"/>
      <c r="N44" s="440"/>
    </row>
    <row r="45" spans="1:14" ht="21.75" customHeight="1">
      <c r="A45" s="289" t="s">
        <v>5284</v>
      </c>
      <c r="B45" s="381" t="s">
        <v>5285</v>
      </c>
      <c r="C45" s="270"/>
      <c r="D45" s="270"/>
      <c r="E45" s="926" t="e">
        <f t="shared" si="2"/>
        <v>#DIV/0!</v>
      </c>
      <c r="F45" s="270"/>
      <c r="G45" s="270"/>
      <c r="H45" s="926" t="e">
        <f t="shared" si="3"/>
        <v>#DIV/0!</v>
      </c>
      <c r="I45" s="1170">
        <f t="shared" si="4"/>
        <v>0</v>
      </c>
      <c r="J45" s="1170">
        <f t="shared" si="5"/>
        <v>0</v>
      </c>
      <c r="K45" s="927" t="e">
        <f t="shared" si="6"/>
        <v>#DIV/0!</v>
      </c>
      <c r="L45" s="440"/>
      <c r="M45" s="440"/>
      <c r="N45" s="440"/>
    </row>
    <row r="46" spans="1:14" ht="20.25" customHeight="1">
      <c r="A46" s="289" t="s">
        <v>5286</v>
      </c>
      <c r="B46" s="381" t="s">
        <v>5287</v>
      </c>
      <c r="C46" s="270">
        <v>14</v>
      </c>
      <c r="D46" s="270">
        <v>9</v>
      </c>
      <c r="E46" s="926">
        <f t="shared" si="2"/>
        <v>64.285714285714292</v>
      </c>
      <c r="F46" s="272">
        <v>4</v>
      </c>
      <c r="G46" s="272">
        <v>1</v>
      </c>
      <c r="H46" s="926">
        <f t="shared" si="3"/>
        <v>25</v>
      </c>
      <c r="I46" s="1170">
        <f t="shared" si="4"/>
        <v>18</v>
      </c>
      <c r="J46" s="1170">
        <f t="shared" si="5"/>
        <v>10</v>
      </c>
      <c r="K46" s="927">
        <f t="shared" si="6"/>
        <v>55.555555555555557</v>
      </c>
      <c r="L46" s="440"/>
      <c r="M46" s="182"/>
      <c r="N46" s="440"/>
    </row>
    <row r="47" spans="1:14" ht="21.75" customHeight="1">
      <c r="A47" s="289" t="s">
        <v>5288</v>
      </c>
      <c r="B47" s="381" t="s">
        <v>5289</v>
      </c>
      <c r="C47" s="270">
        <v>1</v>
      </c>
      <c r="D47" s="270"/>
      <c r="E47" s="926">
        <f t="shared" si="2"/>
        <v>0</v>
      </c>
      <c r="F47" s="270"/>
      <c r="G47" s="270"/>
      <c r="H47" s="926" t="e">
        <f t="shared" si="3"/>
        <v>#DIV/0!</v>
      </c>
      <c r="I47" s="1170">
        <f t="shared" si="4"/>
        <v>1</v>
      </c>
      <c r="J47" s="1170">
        <f t="shared" si="5"/>
        <v>0</v>
      </c>
      <c r="K47" s="927">
        <f t="shared" si="6"/>
        <v>0</v>
      </c>
      <c r="L47" s="440"/>
      <c r="M47" s="182"/>
      <c r="N47" s="440"/>
    </row>
    <row r="48" spans="1:14" ht="15" customHeight="1">
      <c r="A48" s="52" t="s">
        <v>3892</v>
      </c>
      <c r="B48" s="381" t="s">
        <v>3893</v>
      </c>
      <c r="C48" s="270"/>
      <c r="D48" s="270"/>
      <c r="E48" s="926" t="e">
        <f t="shared" si="2"/>
        <v>#DIV/0!</v>
      </c>
      <c r="F48" s="272"/>
      <c r="G48" s="272"/>
      <c r="H48" s="926" t="e">
        <f t="shared" si="3"/>
        <v>#DIV/0!</v>
      </c>
      <c r="I48" s="1170">
        <f t="shared" si="4"/>
        <v>0</v>
      </c>
      <c r="J48" s="1170">
        <f t="shared" si="5"/>
        <v>0</v>
      </c>
      <c r="K48" s="927" t="e">
        <f t="shared" si="6"/>
        <v>#DIV/0!</v>
      </c>
      <c r="L48" s="440"/>
      <c r="M48" s="440"/>
      <c r="N48" s="440"/>
    </row>
    <row r="49" spans="1:14" ht="14.25" customHeight="1">
      <c r="A49" s="431" t="s">
        <v>5290</v>
      </c>
      <c r="B49" s="381" t="s">
        <v>5291</v>
      </c>
      <c r="C49" s="270"/>
      <c r="D49" s="270"/>
      <c r="E49" s="926" t="e">
        <f t="shared" si="2"/>
        <v>#DIV/0!</v>
      </c>
      <c r="F49" s="272">
        <v>1</v>
      </c>
      <c r="G49" s="272"/>
      <c r="H49" s="926">
        <f t="shared" si="3"/>
        <v>0</v>
      </c>
      <c r="I49" s="1170">
        <f t="shared" si="4"/>
        <v>1</v>
      </c>
      <c r="J49" s="1170">
        <f t="shared" si="5"/>
        <v>0</v>
      </c>
      <c r="K49" s="927">
        <f t="shared" si="6"/>
        <v>0</v>
      </c>
      <c r="L49" s="440"/>
      <c r="M49" s="440"/>
      <c r="N49" s="440"/>
    </row>
    <row r="50" spans="1:14" ht="17.25" customHeight="1">
      <c r="A50" s="49" t="s">
        <v>5292</v>
      </c>
      <c r="B50" s="50" t="s">
        <v>5293</v>
      </c>
      <c r="C50" s="270">
        <v>4</v>
      </c>
      <c r="D50" s="270"/>
      <c r="E50" s="926">
        <f t="shared" si="2"/>
        <v>0</v>
      </c>
      <c r="F50" s="272">
        <v>11</v>
      </c>
      <c r="G50" s="272">
        <v>1</v>
      </c>
      <c r="H50" s="926">
        <f t="shared" si="3"/>
        <v>9.0909090909090917</v>
      </c>
      <c r="I50" s="1170">
        <f t="shared" si="4"/>
        <v>15</v>
      </c>
      <c r="J50" s="1170">
        <f t="shared" si="5"/>
        <v>1</v>
      </c>
      <c r="K50" s="927">
        <f t="shared" si="6"/>
        <v>6.666666666666667</v>
      </c>
      <c r="L50" s="440"/>
      <c r="M50" s="440"/>
      <c r="N50" s="440"/>
    </row>
    <row r="51" spans="1:14" ht="14.25" customHeight="1">
      <c r="A51" s="431" t="s">
        <v>5294</v>
      </c>
      <c r="B51" s="381" t="s">
        <v>5295</v>
      </c>
      <c r="C51" s="270"/>
      <c r="D51" s="270">
        <v>1</v>
      </c>
      <c r="E51" s="926" t="e">
        <f t="shared" si="2"/>
        <v>#DIV/0!</v>
      </c>
      <c r="F51" s="272">
        <v>5</v>
      </c>
      <c r="G51" s="272">
        <v>2</v>
      </c>
      <c r="H51" s="926">
        <f t="shared" si="3"/>
        <v>40</v>
      </c>
      <c r="I51" s="1170">
        <f t="shared" si="4"/>
        <v>5</v>
      </c>
      <c r="J51" s="1170">
        <f t="shared" si="5"/>
        <v>3</v>
      </c>
      <c r="K51" s="927">
        <f t="shared" si="6"/>
        <v>60</v>
      </c>
      <c r="L51" s="440"/>
      <c r="M51" s="182"/>
      <c r="N51" s="440"/>
    </row>
    <row r="52" spans="1:14" ht="16.5" customHeight="1">
      <c r="A52" s="289" t="s">
        <v>5296</v>
      </c>
      <c r="B52" s="381" t="s">
        <v>5297</v>
      </c>
      <c r="C52" s="270"/>
      <c r="D52" s="270"/>
      <c r="E52" s="926" t="e">
        <f t="shared" si="2"/>
        <v>#DIV/0!</v>
      </c>
      <c r="F52" s="272"/>
      <c r="G52" s="272"/>
      <c r="H52" s="926" t="e">
        <f t="shared" si="3"/>
        <v>#DIV/0!</v>
      </c>
      <c r="I52" s="1170">
        <f t="shared" si="4"/>
        <v>0</v>
      </c>
      <c r="J52" s="1170">
        <f t="shared" si="5"/>
        <v>0</v>
      </c>
      <c r="K52" s="927" t="e">
        <f t="shared" si="6"/>
        <v>#DIV/0!</v>
      </c>
      <c r="L52" s="440"/>
      <c r="M52" s="182"/>
      <c r="N52" s="440"/>
    </row>
    <row r="53" spans="1:14" ht="17.25" customHeight="1">
      <c r="A53" s="290" t="s">
        <v>5298</v>
      </c>
      <c r="B53" s="50" t="s">
        <v>5299</v>
      </c>
      <c r="C53" s="272"/>
      <c r="D53" s="272"/>
      <c r="E53" s="926" t="e">
        <f t="shared" si="2"/>
        <v>#DIV/0!</v>
      </c>
      <c r="F53" s="272">
        <v>1</v>
      </c>
      <c r="G53" s="272"/>
      <c r="H53" s="926">
        <f t="shared" si="3"/>
        <v>0</v>
      </c>
      <c r="I53" s="1170">
        <f t="shared" si="4"/>
        <v>1</v>
      </c>
      <c r="J53" s="1170">
        <f t="shared" si="5"/>
        <v>0</v>
      </c>
      <c r="K53" s="927">
        <f t="shared" si="6"/>
        <v>0</v>
      </c>
      <c r="L53" s="440"/>
      <c r="M53" s="182"/>
      <c r="N53" s="440"/>
    </row>
    <row r="54" spans="1:14" ht="14.25" customHeight="1">
      <c r="A54" s="49" t="s">
        <v>5300</v>
      </c>
      <c r="B54" s="50" t="s">
        <v>5301</v>
      </c>
      <c r="C54" s="272">
        <v>1</v>
      </c>
      <c r="D54" s="272"/>
      <c r="E54" s="926">
        <f t="shared" si="2"/>
        <v>0</v>
      </c>
      <c r="F54" s="270"/>
      <c r="G54" s="270"/>
      <c r="H54" s="926" t="e">
        <f t="shared" si="3"/>
        <v>#DIV/0!</v>
      </c>
      <c r="I54" s="1170">
        <f t="shared" si="4"/>
        <v>1</v>
      </c>
      <c r="J54" s="1170">
        <f t="shared" si="5"/>
        <v>0</v>
      </c>
      <c r="K54" s="927">
        <f t="shared" si="6"/>
        <v>0</v>
      </c>
      <c r="L54" s="440"/>
      <c r="M54" s="182"/>
      <c r="N54" s="440"/>
    </row>
    <row r="55" spans="1:14" ht="21.75" customHeight="1">
      <c r="A55" s="49" t="s">
        <v>5302</v>
      </c>
      <c r="B55" s="50" t="s">
        <v>5303</v>
      </c>
      <c r="C55" s="272">
        <v>9</v>
      </c>
      <c r="D55" s="272">
        <v>6</v>
      </c>
      <c r="E55" s="926">
        <f t="shared" si="2"/>
        <v>66.666666666666657</v>
      </c>
      <c r="F55" s="272">
        <v>4</v>
      </c>
      <c r="G55" s="272"/>
      <c r="H55" s="926">
        <f t="shared" si="3"/>
        <v>0</v>
      </c>
      <c r="I55" s="1170">
        <f t="shared" si="4"/>
        <v>13</v>
      </c>
      <c r="J55" s="1170">
        <f t="shared" si="5"/>
        <v>6</v>
      </c>
      <c r="K55" s="927">
        <f t="shared" si="6"/>
        <v>46.153846153846153</v>
      </c>
      <c r="L55" s="440"/>
      <c r="M55" s="182"/>
      <c r="N55" s="440"/>
    </row>
    <row r="56" spans="1:14" ht="21.75" customHeight="1">
      <c r="A56" s="49" t="s">
        <v>5304</v>
      </c>
      <c r="B56" s="50" t="s">
        <v>5305</v>
      </c>
      <c r="C56" s="272">
        <v>4</v>
      </c>
      <c r="D56" s="272">
        <v>3</v>
      </c>
      <c r="E56" s="926">
        <f t="shared" si="2"/>
        <v>75</v>
      </c>
      <c r="F56" s="270">
        <v>1</v>
      </c>
      <c r="G56" s="270"/>
      <c r="H56" s="926">
        <f t="shared" si="3"/>
        <v>0</v>
      </c>
      <c r="I56" s="1170">
        <f t="shared" si="4"/>
        <v>5</v>
      </c>
      <c r="J56" s="1170">
        <f t="shared" si="5"/>
        <v>3</v>
      </c>
      <c r="K56" s="927">
        <f t="shared" si="6"/>
        <v>60</v>
      </c>
      <c r="L56" s="440"/>
      <c r="M56" s="182"/>
      <c r="N56" s="440"/>
    </row>
    <row r="57" spans="1:14" ht="21.75" customHeight="1">
      <c r="A57" s="49" t="s">
        <v>1351</v>
      </c>
      <c r="B57" s="50" t="s">
        <v>1352</v>
      </c>
      <c r="C57" s="272"/>
      <c r="D57" s="272"/>
      <c r="E57" s="926" t="e">
        <f t="shared" si="2"/>
        <v>#DIV/0!</v>
      </c>
      <c r="F57" s="270">
        <v>17</v>
      </c>
      <c r="G57" s="270">
        <v>9</v>
      </c>
      <c r="H57" s="926">
        <f t="shared" si="3"/>
        <v>52.941176470588239</v>
      </c>
      <c r="I57" s="1170">
        <f t="shared" si="4"/>
        <v>17</v>
      </c>
      <c r="J57" s="1170">
        <f t="shared" si="5"/>
        <v>9</v>
      </c>
      <c r="K57" s="927">
        <f t="shared" si="6"/>
        <v>52.941176470588239</v>
      </c>
      <c r="L57" s="440"/>
      <c r="M57" s="182"/>
      <c r="N57" s="440"/>
    </row>
    <row r="58" spans="1:14" ht="21.75" customHeight="1">
      <c r="A58" s="49" t="s">
        <v>1353</v>
      </c>
      <c r="B58" s="50" t="s">
        <v>1354</v>
      </c>
      <c r="C58" s="272"/>
      <c r="D58" s="272"/>
      <c r="E58" s="926" t="e">
        <f t="shared" si="2"/>
        <v>#DIV/0!</v>
      </c>
      <c r="F58" s="270">
        <v>3</v>
      </c>
      <c r="G58" s="270"/>
      <c r="H58" s="926">
        <f t="shared" si="3"/>
        <v>0</v>
      </c>
      <c r="I58" s="1170">
        <f t="shared" si="4"/>
        <v>3</v>
      </c>
      <c r="J58" s="1170">
        <f t="shared" si="5"/>
        <v>0</v>
      </c>
      <c r="K58" s="927">
        <f t="shared" si="6"/>
        <v>0</v>
      </c>
      <c r="L58" s="440"/>
      <c r="M58" s="182"/>
      <c r="N58" s="440"/>
    </row>
    <row r="59" spans="1:14" ht="21.75" customHeight="1">
      <c r="A59" s="431" t="s">
        <v>1262</v>
      </c>
      <c r="B59" s="381" t="s">
        <v>5306</v>
      </c>
      <c r="C59" s="270"/>
      <c r="D59" s="270"/>
      <c r="E59" s="926" t="e">
        <f t="shared" si="2"/>
        <v>#DIV/0!</v>
      </c>
      <c r="F59" s="270"/>
      <c r="G59" s="270"/>
      <c r="H59" s="926" t="e">
        <f t="shared" si="3"/>
        <v>#DIV/0!</v>
      </c>
      <c r="I59" s="1170">
        <f t="shared" si="4"/>
        <v>0</v>
      </c>
      <c r="J59" s="1170">
        <f t="shared" si="5"/>
        <v>0</v>
      </c>
      <c r="K59" s="927" t="e">
        <f t="shared" si="6"/>
        <v>#DIV/0!</v>
      </c>
      <c r="L59" s="440"/>
      <c r="M59" s="182"/>
      <c r="N59" s="440"/>
    </row>
    <row r="60" spans="1:14" ht="21.75" customHeight="1">
      <c r="A60" s="290" t="s">
        <v>1358</v>
      </c>
      <c r="B60" s="50" t="s">
        <v>5307</v>
      </c>
      <c r="C60" s="272">
        <v>1</v>
      </c>
      <c r="D60" s="272"/>
      <c r="E60" s="926">
        <f t="shared" si="2"/>
        <v>0</v>
      </c>
      <c r="F60" s="270"/>
      <c r="G60" s="270"/>
      <c r="H60" s="926" t="e">
        <f t="shared" si="3"/>
        <v>#DIV/0!</v>
      </c>
      <c r="I60" s="1170">
        <f t="shared" si="4"/>
        <v>1</v>
      </c>
      <c r="J60" s="1170">
        <f t="shared" si="5"/>
        <v>0</v>
      </c>
      <c r="K60" s="927">
        <f t="shared" si="6"/>
        <v>0</v>
      </c>
      <c r="L60" s="440"/>
      <c r="M60" s="182"/>
      <c r="N60" s="440"/>
    </row>
    <row r="61" spans="1:14" ht="21.75" customHeight="1">
      <c r="A61" s="290" t="s">
        <v>5308</v>
      </c>
      <c r="B61" s="50" t="s">
        <v>5309</v>
      </c>
      <c r="C61" s="272">
        <v>1</v>
      </c>
      <c r="D61" s="272"/>
      <c r="E61" s="926">
        <f t="shared" si="2"/>
        <v>0</v>
      </c>
      <c r="F61" s="270"/>
      <c r="G61" s="270"/>
      <c r="H61" s="926" t="e">
        <f t="shared" si="3"/>
        <v>#DIV/0!</v>
      </c>
      <c r="I61" s="1170">
        <f t="shared" si="4"/>
        <v>1</v>
      </c>
      <c r="J61" s="1170">
        <f t="shared" si="5"/>
        <v>0</v>
      </c>
      <c r="K61" s="927">
        <f t="shared" si="6"/>
        <v>0</v>
      </c>
      <c r="L61" s="440"/>
      <c r="M61" s="182"/>
      <c r="N61" s="440"/>
    </row>
    <row r="62" spans="1:14" ht="21.75" customHeight="1">
      <c r="A62" s="49" t="s">
        <v>5310</v>
      </c>
      <c r="B62" s="50" t="s">
        <v>5311</v>
      </c>
      <c r="C62" s="272">
        <v>1</v>
      </c>
      <c r="D62" s="272"/>
      <c r="E62" s="926">
        <f t="shared" si="2"/>
        <v>0</v>
      </c>
      <c r="F62" s="272"/>
      <c r="G62" s="272"/>
      <c r="H62" s="926" t="e">
        <f t="shared" si="3"/>
        <v>#DIV/0!</v>
      </c>
      <c r="I62" s="1170">
        <f t="shared" si="4"/>
        <v>1</v>
      </c>
      <c r="J62" s="1170">
        <f t="shared" si="5"/>
        <v>0</v>
      </c>
      <c r="K62" s="927">
        <f t="shared" si="6"/>
        <v>0</v>
      </c>
      <c r="L62" s="440"/>
      <c r="M62" s="182"/>
      <c r="N62" s="440"/>
    </row>
    <row r="63" spans="1:14" ht="21.75" customHeight="1">
      <c r="A63" s="290" t="s">
        <v>5312</v>
      </c>
      <c r="B63" s="50" t="s">
        <v>3560</v>
      </c>
      <c r="C63" s="272"/>
      <c r="D63" s="272"/>
      <c r="E63" s="926" t="e">
        <f t="shared" si="2"/>
        <v>#DIV/0!</v>
      </c>
      <c r="F63" s="272"/>
      <c r="G63" s="272"/>
      <c r="H63" s="926" t="e">
        <f t="shared" si="3"/>
        <v>#DIV/0!</v>
      </c>
      <c r="I63" s="1170">
        <f t="shared" si="4"/>
        <v>0</v>
      </c>
      <c r="J63" s="1170">
        <f t="shared" si="5"/>
        <v>0</v>
      </c>
      <c r="K63" s="927" t="e">
        <f t="shared" si="6"/>
        <v>#DIV/0!</v>
      </c>
      <c r="L63" s="440"/>
      <c r="M63" s="182"/>
      <c r="N63" s="440"/>
    </row>
    <row r="64" spans="1:14" ht="17.25" customHeight="1">
      <c r="A64" s="290" t="s">
        <v>3561</v>
      </c>
      <c r="B64" s="50" t="s">
        <v>3562</v>
      </c>
      <c r="C64" s="272">
        <v>1</v>
      </c>
      <c r="D64" s="272"/>
      <c r="E64" s="926">
        <f t="shared" si="2"/>
        <v>0</v>
      </c>
      <c r="F64" s="270">
        <v>1</v>
      </c>
      <c r="G64" s="270"/>
      <c r="H64" s="926">
        <f t="shared" si="3"/>
        <v>0</v>
      </c>
      <c r="I64" s="1170">
        <f t="shared" si="4"/>
        <v>2</v>
      </c>
      <c r="J64" s="1170">
        <f t="shared" si="5"/>
        <v>0</v>
      </c>
      <c r="K64" s="927">
        <f t="shared" si="6"/>
        <v>0</v>
      </c>
      <c r="L64" s="440"/>
      <c r="M64" s="440"/>
      <c r="N64" s="440"/>
    </row>
    <row r="65" spans="1:14" ht="17.25" customHeight="1">
      <c r="A65" s="431" t="s">
        <v>3563</v>
      </c>
      <c r="B65" s="380" t="s">
        <v>3564</v>
      </c>
      <c r="C65" s="272"/>
      <c r="D65" s="272"/>
      <c r="E65" s="926" t="e">
        <f t="shared" si="2"/>
        <v>#DIV/0!</v>
      </c>
      <c r="F65" s="272"/>
      <c r="G65" s="272"/>
      <c r="H65" s="926" t="e">
        <f t="shared" si="3"/>
        <v>#DIV/0!</v>
      </c>
      <c r="I65" s="1170">
        <f t="shared" si="4"/>
        <v>0</v>
      </c>
      <c r="J65" s="1170">
        <f t="shared" si="5"/>
        <v>0</v>
      </c>
      <c r="K65" s="927" t="e">
        <f t="shared" si="6"/>
        <v>#DIV/0!</v>
      </c>
      <c r="L65" s="440"/>
      <c r="M65" s="440"/>
      <c r="N65" s="440"/>
    </row>
    <row r="66" spans="1:14" ht="21.75" customHeight="1">
      <c r="A66" s="431" t="s">
        <v>1278</v>
      </c>
      <c r="B66" s="380" t="s">
        <v>3565</v>
      </c>
      <c r="C66" s="270"/>
      <c r="D66" s="270">
        <v>1</v>
      </c>
      <c r="E66" s="926" t="e">
        <f t="shared" si="2"/>
        <v>#DIV/0!</v>
      </c>
      <c r="F66" s="272"/>
      <c r="G66" s="272"/>
      <c r="H66" s="926" t="e">
        <f t="shared" si="3"/>
        <v>#DIV/0!</v>
      </c>
      <c r="I66" s="1170">
        <f t="shared" si="4"/>
        <v>0</v>
      </c>
      <c r="J66" s="1170">
        <f t="shared" si="5"/>
        <v>1</v>
      </c>
      <c r="K66" s="927" t="e">
        <f t="shared" si="6"/>
        <v>#DIV/0!</v>
      </c>
      <c r="L66" s="440"/>
      <c r="M66" s="440"/>
      <c r="N66" s="440"/>
    </row>
    <row r="67" spans="1:14" ht="16.5" customHeight="1">
      <c r="A67" s="431" t="s">
        <v>3566</v>
      </c>
      <c r="B67" s="381" t="s">
        <v>3567</v>
      </c>
      <c r="C67" s="270"/>
      <c r="D67" s="270"/>
      <c r="E67" s="926" t="e">
        <f t="shared" si="2"/>
        <v>#DIV/0!</v>
      </c>
      <c r="F67" s="272"/>
      <c r="G67" s="272"/>
      <c r="H67" s="926" t="e">
        <f t="shared" si="3"/>
        <v>#DIV/0!</v>
      </c>
      <c r="I67" s="1170">
        <f t="shared" si="4"/>
        <v>0</v>
      </c>
      <c r="J67" s="1170">
        <f t="shared" si="5"/>
        <v>0</v>
      </c>
      <c r="K67" s="927" t="e">
        <f t="shared" si="6"/>
        <v>#DIV/0!</v>
      </c>
      <c r="L67" s="440"/>
      <c r="M67" s="440"/>
      <c r="N67" s="440"/>
    </row>
    <row r="68" spans="1:14" ht="14.25" customHeight="1">
      <c r="A68" s="451" t="s">
        <v>3568</v>
      </c>
      <c r="B68" s="380" t="s">
        <v>3569</v>
      </c>
      <c r="C68" s="270">
        <v>1</v>
      </c>
      <c r="D68" s="270"/>
      <c r="E68" s="926">
        <f t="shared" si="2"/>
        <v>0</v>
      </c>
      <c r="F68" s="272"/>
      <c r="G68" s="272"/>
      <c r="H68" s="926" t="e">
        <f t="shared" si="3"/>
        <v>#DIV/0!</v>
      </c>
      <c r="I68" s="1170">
        <f t="shared" si="4"/>
        <v>1</v>
      </c>
      <c r="J68" s="1170">
        <f t="shared" si="5"/>
        <v>0</v>
      </c>
      <c r="K68" s="927">
        <f t="shared" si="6"/>
        <v>0</v>
      </c>
      <c r="L68" s="440"/>
      <c r="M68" s="440"/>
      <c r="N68" s="440"/>
    </row>
    <row r="69" spans="1:14" ht="16.5" customHeight="1">
      <c r="A69" s="289" t="s">
        <v>3108</v>
      </c>
      <c r="B69" s="381" t="s">
        <v>3109</v>
      </c>
      <c r="C69" s="270">
        <v>12</v>
      </c>
      <c r="D69" s="270">
        <v>5</v>
      </c>
      <c r="E69" s="926">
        <f t="shared" si="2"/>
        <v>41.666666666666671</v>
      </c>
      <c r="F69" s="272">
        <v>1</v>
      </c>
      <c r="G69" s="272"/>
      <c r="H69" s="926">
        <f t="shared" si="3"/>
        <v>0</v>
      </c>
      <c r="I69" s="1170">
        <f t="shared" si="4"/>
        <v>13</v>
      </c>
      <c r="J69" s="1170">
        <f t="shared" si="5"/>
        <v>5</v>
      </c>
      <c r="K69" s="927">
        <f t="shared" si="6"/>
        <v>38.461538461538467</v>
      </c>
      <c r="L69" s="440"/>
      <c r="M69" s="440"/>
      <c r="N69" s="440"/>
    </row>
    <row r="70" spans="1:14" ht="16.5" customHeight="1">
      <c r="A70" s="289" t="s">
        <v>3945</v>
      </c>
      <c r="B70" s="381" t="s">
        <v>1475</v>
      </c>
      <c r="C70" s="270">
        <v>1</v>
      </c>
      <c r="D70" s="270"/>
      <c r="E70" s="926">
        <f t="shared" si="2"/>
        <v>0</v>
      </c>
      <c r="F70" s="272">
        <v>2</v>
      </c>
      <c r="G70" s="272">
        <v>3</v>
      </c>
      <c r="H70" s="926">
        <f t="shared" si="3"/>
        <v>150</v>
      </c>
      <c r="I70" s="1170">
        <f t="shared" si="4"/>
        <v>3</v>
      </c>
      <c r="J70" s="1170">
        <f t="shared" si="5"/>
        <v>3</v>
      </c>
      <c r="K70" s="927">
        <f t="shared" si="6"/>
        <v>100</v>
      </c>
      <c r="L70" s="440"/>
      <c r="M70" s="440"/>
      <c r="N70" s="440"/>
    </row>
    <row r="71" spans="1:14" ht="21.75" customHeight="1">
      <c r="A71" s="289" t="s">
        <v>1480</v>
      </c>
      <c r="B71" s="381" t="s">
        <v>1481</v>
      </c>
      <c r="C71" s="270"/>
      <c r="D71" s="270"/>
      <c r="E71" s="926" t="e">
        <f t="shared" si="2"/>
        <v>#DIV/0!</v>
      </c>
      <c r="F71" s="272"/>
      <c r="G71" s="272"/>
      <c r="H71" s="926" t="e">
        <f t="shared" si="3"/>
        <v>#DIV/0!</v>
      </c>
      <c r="I71" s="1170">
        <f t="shared" si="4"/>
        <v>0</v>
      </c>
      <c r="J71" s="1170">
        <f t="shared" si="5"/>
        <v>0</v>
      </c>
      <c r="K71" s="927" t="e">
        <f t="shared" si="6"/>
        <v>#DIV/0!</v>
      </c>
      <c r="L71" s="440"/>
      <c r="M71" s="440"/>
      <c r="N71" s="440"/>
    </row>
    <row r="72" spans="1:14" ht="21.75" customHeight="1">
      <c r="A72" s="289" t="s">
        <v>1483</v>
      </c>
      <c r="B72" s="381" t="s">
        <v>1482</v>
      </c>
      <c r="C72" s="270"/>
      <c r="D72" s="270"/>
      <c r="E72" s="926" t="e">
        <f t="shared" si="2"/>
        <v>#DIV/0!</v>
      </c>
      <c r="F72" s="272"/>
      <c r="G72" s="272"/>
      <c r="H72" s="926" t="e">
        <f t="shared" si="3"/>
        <v>#DIV/0!</v>
      </c>
      <c r="I72" s="1170">
        <f t="shared" si="4"/>
        <v>0</v>
      </c>
      <c r="J72" s="1170">
        <f t="shared" si="5"/>
        <v>0</v>
      </c>
      <c r="K72" s="927" t="e">
        <f t="shared" si="6"/>
        <v>#DIV/0!</v>
      </c>
      <c r="L72" s="440"/>
      <c r="M72" s="440"/>
      <c r="N72" s="440"/>
    </row>
    <row r="73" spans="1:14" ht="21.75" customHeight="1">
      <c r="A73" s="290" t="s">
        <v>1484</v>
      </c>
      <c r="B73" s="381" t="s">
        <v>1485</v>
      </c>
      <c r="C73" s="270"/>
      <c r="D73" s="270"/>
      <c r="E73" s="926" t="e">
        <f t="shared" si="2"/>
        <v>#DIV/0!</v>
      </c>
      <c r="F73" s="272"/>
      <c r="G73" s="272"/>
      <c r="H73" s="926" t="e">
        <f t="shared" si="3"/>
        <v>#DIV/0!</v>
      </c>
      <c r="I73" s="1170">
        <f t="shared" si="4"/>
        <v>0</v>
      </c>
      <c r="J73" s="1170">
        <f t="shared" si="5"/>
        <v>0</v>
      </c>
      <c r="K73" s="927" t="e">
        <f t="shared" si="6"/>
        <v>#DIV/0!</v>
      </c>
      <c r="L73" s="452"/>
      <c r="M73" s="20"/>
      <c r="N73" s="452"/>
    </row>
    <row r="74" spans="1:14" ht="15" customHeight="1">
      <c r="A74" s="290" t="s">
        <v>1486</v>
      </c>
      <c r="B74" s="381" t="s">
        <v>1487</v>
      </c>
      <c r="C74" s="270"/>
      <c r="D74" s="270"/>
      <c r="E74" s="926" t="e">
        <f t="shared" si="2"/>
        <v>#DIV/0!</v>
      </c>
      <c r="F74" s="272"/>
      <c r="G74" s="272"/>
      <c r="H74" s="926" t="e">
        <f t="shared" si="3"/>
        <v>#DIV/0!</v>
      </c>
      <c r="I74" s="1170">
        <f t="shared" si="4"/>
        <v>0</v>
      </c>
      <c r="J74" s="1170">
        <f t="shared" si="5"/>
        <v>0</v>
      </c>
      <c r="K74" s="927" t="e">
        <f t="shared" si="6"/>
        <v>#DIV/0!</v>
      </c>
      <c r="L74" s="12"/>
      <c r="M74" s="20"/>
      <c r="N74" s="12"/>
    </row>
    <row r="75" spans="1:14" ht="15" customHeight="1">
      <c r="A75" s="453" t="s">
        <v>1488</v>
      </c>
      <c r="B75" s="381" t="s">
        <v>1489</v>
      </c>
      <c r="C75" s="270"/>
      <c r="D75" s="270"/>
      <c r="E75" s="926" t="e">
        <f t="shared" si="2"/>
        <v>#DIV/0!</v>
      </c>
      <c r="F75" s="272"/>
      <c r="G75" s="272"/>
      <c r="H75" s="926" t="e">
        <f t="shared" si="3"/>
        <v>#DIV/0!</v>
      </c>
      <c r="I75" s="1170">
        <f t="shared" si="4"/>
        <v>0</v>
      </c>
      <c r="J75" s="1170">
        <f t="shared" si="5"/>
        <v>0</v>
      </c>
      <c r="K75" s="927" t="e">
        <f t="shared" si="6"/>
        <v>#DIV/0!</v>
      </c>
      <c r="L75" s="12"/>
      <c r="M75" s="440"/>
      <c r="N75" s="12"/>
    </row>
    <row r="76" spans="1:14" ht="22.5" customHeight="1">
      <c r="A76" s="290" t="s">
        <v>3063</v>
      </c>
      <c r="B76" s="50" t="s">
        <v>3064</v>
      </c>
      <c r="C76" s="270"/>
      <c r="D76" s="270"/>
      <c r="E76" s="926" t="e">
        <f t="shared" ref="E76:E143" si="7">SUM(D76/C76*100)</f>
        <v>#DIV/0!</v>
      </c>
      <c r="F76" s="272"/>
      <c r="G76" s="272">
        <v>2</v>
      </c>
      <c r="H76" s="926" t="e">
        <f t="shared" ref="H76:H102" si="8">SUM(G76/F76*100)</f>
        <v>#DIV/0!</v>
      </c>
      <c r="I76" s="1170">
        <f t="shared" ref="I76:I102" si="9">C76+F76</f>
        <v>0</v>
      </c>
      <c r="J76" s="1170">
        <f t="shared" ref="J76:J102" si="10">D76+G76</f>
        <v>2</v>
      </c>
      <c r="K76" s="927" t="e">
        <f t="shared" ref="K76:K102" si="11">SUM(J76/I76*100)</f>
        <v>#DIV/0!</v>
      </c>
      <c r="L76" s="12"/>
      <c r="M76" s="440"/>
      <c r="N76" s="12"/>
    </row>
    <row r="77" spans="1:14" ht="22.5" customHeight="1">
      <c r="A77" s="49" t="s">
        <v>3576</v>
      </c>
      <c r="B77" s="50" t="s">
        <v>3577</v>
      </c>
      <c r="C77" s="270">
        <v>3</v>
      </c>
      <c r="D77" s="270"/>
      <c r="E77" s="926">
        <f t="shared" si="7"/>
        <v>0</v>
      </c>
      <c r="F77" s="270">
        <v>2</v>
      </c>
      <c r="G77" s="270"/>
      <c r="H77" s="926">
        <f t="shared" si="8"/>
        <v>0</v>
      </c>
      <c r="I77" s="1170">
        <f t="shared" si="9"/>
        <v>5</v>
      </c>
      <c r="J77" s="1170">
        <f t="shared" si="10"/>
        <v>0</v>
      </c>
      <c r="K77" s="927">
        <f t="shared" si="11"/>
        <v>0</v>
      </c>
      <c r="L77" s="12"/>
      <c r="M77" s="440"/>
      <c r="N77" s="12"/>
    </row>
    <row r="78" spans="1:14" ht="22.5" customHeight="1">
      <c r="A78" s="49" t="s">
        <v>3578</v>
      </c>
      <c r="B78" s="454" t="s">
        <v>3579</v>
      </c>
      <c r="C78" s="270"/>
      <c r="D78" s="270"/>
      <c r="E78" s="926" t="e">
        <f t="shared" si="7"/>
        <v>#DIV/0!</v>
      </c>
      <c r="F78" s="270"/>
      <c r="G78" s="270"/>
      <c r="H78" s="926" t="e">
        <f t="shared" si="8"/>
        <v>#DIV/0!</v>
      </c>
      <c r="I78" s="1170">
        <f t="shared" si="9"/>
        <v>0</v>
      </c>
      <c r="J78" s="1170">
        <f t="shared" si="10"/>
        <v>0</v>
      </c>
      <c r="K78" s="927" t="e">
        <f t="shared" si="11"/>
        <v>#DIV/0!</v>
      </c>
      <c r="L78" s="12"/>
      <c r="M78" s="440"/>
      <c r="N78" s="12"/>
    </row>
    <row r="79" spans="1:14" ht="24" customHeight="1">
      <c r="A79" s="49" t="s">
        <v>3574</v>
      </c>
      <c r="B79" s="454" t="s">
        <v>3575</v>
      </c>
      <c r="C79" s="270">
        <v>1</v>
      </c>
      <c r="D79" s="270"/>
      <c r="E79" s="926">
        <f t="shared" si="7"/>
        <v>0</v>
      </c>
      <c r="F79" s="272"/>
      <c r="G79" s="272"/>
      <c r="H79" s="926" t="e">
        <f t="shared" si="8"/>
        <v>#DIV/0!</v>
      </c>
      <c r="I79" s="1170">
        <f t="shared" si="9"/>
        <v>1</v>
      </c>
      <c r="J79" s="1170">
        <f t="shared" si="10"/>
        <v>0</v>
      </c>
      <c r="K79" s="927">
        <f t="shared" si="11"/>
        <v>0</v>
      </c>
      <c r="L79" s="12"/>
      <c r="M79" s="440"/>
      <c r="N79" s="12"/>
    </row>
    <row r="80" spans="1:14" ht="15" customHeight="1">
      <c r="A80" s="49" t="s">
        <v>4531</v>
      </c>
      <c r="B80" s="454" t="s">
        <v>4532</v>
      </c>
      <c r="C80" s="270">
        <v>2</v>
      </c>
      <c r="D80" s="270"/>
      <c r="E80" s="926">
        <f t="shared" si="7"/>
        <v>0</v>
      </c>
      <c r="F80" s="272"/>
      <c r="G80" s="272"/>
      <c r="H80" s="926" t="e">
        <f t="shared" si="8"/>
        <v>#DIV/0!</v>
      </c>
      <c r="I80" s="1170">
        <f t="shared" si="9"/>
        <v>2</v>
      </c>
      <c r="J80" s="1170">
        <f t="shared" si="10"/>
        <v>0</v>
      </c>
      <c r="K80" s="927">
        <f t="shared" si="11"/>
        <v>0</v>
      </c>
      <c r="L80" s="12"/>
      <c r="M80" s="440"/>
      <c r="N80" s="12"/>
    </row>
    <row r="81" spans="1:14" ht="13.5" customHeight="1">
      <c r="A81" s="431" t="s">
        <v>3113</v>
      </c>
      <c r="B81" s="380" t="s">
        <v>3114</v>
      </c>
      <c r="C81" s="270">
        <v>2</v>
      </c>
      <c r="D81" s="270">
        <v>3</v>
      </c>
      <c r="E81" s="926">
        <f t="shared" si="7"/>
        <v>150</v>
      </c>
      <c r="F81" s="270">
        <v>2</v>
      </c>
      <c r="G81" s="270"/>
      <c r="H81" s="926">
        <f t="shared" si="8"/>
        <v>0</v>
      </c>
      <c r="I81" s="1170">
        <f t="shared" si="9"/>
        <v>4</v>
      </c>
      <c r="J81" s="1170">
        <f t="shared" si="10"/>
        <v>3</v>
      </c>
      <c r="K81" s="927">
        <f t="shared" si="11"/>
        <v>75</v>
      </c>
      <c r="L81" s="12"/>
      <c r="M81" s="440"/>
      <c r="N81" s="12"/>
    </row>
    <row r="82" spans="1:14" ht="21" customHeight="1">
      <c r="A82" s="431" t="s">
        <v>3110</v>
      </c>
      <c r="B82" s="380" t="s">
        <v>3111</v>
      </c>
      <c r="C82" s="270">
        <v>1</v>
      </c>
      <c r="D82" s="270">
        <v>2</v>
      </c>
      <c r="E82" s="926">
        <f t="shared" si="7"/>
        <v>200</v>
      </c>
      <c r="F82" s="270">
        <v>1</v>
      </c>
      <c r="G82" s="270"/>
      <c r="H82" s="926">
        <f t="shared" si="8"/>
        <v>0</v>
      </c>
      <c r="I82" s="1170">
        <f t="shared" si="9"/>
        <v>2</v>
      </c>
      <c r="J82" s="1170">
        <f t="shared" si="10"/>
        <v>2</v>
      </c>
      <c r="K82" s="927">
        <f t="shared" si="11"/>
        <v>100</v>
      </c>
      <c r="L82" s="12"/>
      <c r="M82" s="440"/>
      <c r="N82" s="12"/>
    </row>
    <row r="83" spans="1:14" ht="21" customHeight="1">
      <c r="A83" s="431" t="s">
        <v>3122</v>
      </c>
      <c r="B83" s="381" t="s">
        <v>3123</v>
      </c>
      <c r="C83" s="270"/>
      <c r="D83" s="270"/>
      <c r="E83" s="926" t="e">
        <f t="shared" si="7"/>
        <v>#DIV/0!</v>
      </c>
      <c r="F83" s="270">
        <v>30</v>
      </c>
      <c r="G83" s="270">
        <v>10</v>
      </c>
      <c r="H83" s="926">
        <f t="shared" si="8"/>
        <v>33.333333333333329</v>
      </c>
      <c r="I83" s="1170">
        <f t="shared" si="9"/>
        <v>30</v>
      </c>
      <c r="J83" s="1170">
        <f t="shared" si="10"/>
        <v>10</v>
      </c>
      <c r="K83" s="927">
        <f t="shared" si="11"/>
        <v>33.333333333333329</v>
      </c>
      <c r="L83" s="12"/>
      <c r="M83" s="440"/>
      <c r="N83" s="12"/>
    </row>
    <row r="84" spans="1:14" ht="21" customHeight="1">
      <c r="A84" s="431" t="s">
        <v>4901</v>
      </c>
      <c r="B84" s="381" t="s">
        <v>4902</v>
      </c>
      <c r="C84" s="270"/>
      <c r="D84" s="270"/>
      <c r="E84" s="926" t="e">
        <f t="shared" si="7"/>
        <v>#DIV/0!</v>
      </c>
      <c r="F84" s="270">
        <v>1</v>
      </c>
      <c r="G84" s="270"/>
      <c r="H84" s="926">
        <f t="shared" si="8"/>
        <v>0</v>
      </c>
      <c r="I84" s="1170">
        <f t="shared" si="9"/>
        <v>1</v>
      </c>
      <c r="J84" s="1170">
        <f t="shared" si="10"/>
        <v>0</v>
      </c>
      <c r="K84" s="927">
        <f t="shared" si="11"/>
        <v>0</v>
      </c>
      <c r="L84" s="12"/>
      <c r="M84" s="440"/>
      <c r="N84" s="12"/>
    </row>
    <row r="85" spans="1:14" ht="21" customHeight="1">
      <c r="A85" s="431" t="s">
        <v>4903</v>
      </c>
      <c r="B85" s="381" t="s">
        <v>5281</v>
      </c>
      <c r="C85" s="270"/>
      <c r="D85" s="270"/>
      <c r="E85" s="926" t="e">
        <f t="shared" si="7"/>
        <v>#DIV/0!</v>
      </c>
      <c r="F85" s="270">
        <v>2</v>
      </c>
      <c r="G85" s="270"/>
      <c r="H85" s="926">
        <f t="shared" si="8"/>
        <v>0</v>
      </c>
      <c r="I85" s="1170">
        <f t="shared" si="9"/>
        <v>2</v>
      </c>
      <c r="J85" s="1170">
        <f t="shared" si="10"/>
        <v>0</v>
      </c>
      <c r="K85" s="927">
        <f t="shared" si="11"/>
        <v>0</v>
      </c>
      <c r="L85" s="12"/>
      <c r="M85" s="440"/>
      <c r="N85" s="12"/>
    </row>
    <row r="86" spans="1:14" ht="21" customHeight="1">
      <c r="A86" s="431" t="s">
        <v>5004</v>
      </c>
      <c r="B86" s="381" t="s">
        <v>5066</v>
      </c>
      <c r="C86" s="270">
        <v>1</v>
      </c>
      <c r="D86" s="270"/>
      <c r="E86" s="926">
        <f t="shared" si="7"/>
        <v>0</v>
      </c>
      <c r="F86" s="270"/>
      <c r="G86" s="270"/>
      <c r="H86" s="926" t="e">
        <f t="shared" si="8"/>
        <v>#DIV/0!</v>
      </c>
      <c r="I86" s="1170">
        <f t="shared" si="9"/>
        <v>1</v>
      </c>
      <c r="J86" s="1170">
        <f t="shared" si="10"/>
        <v>0</v>
      </c>
      <c r="K86" s="927">
        <f t="shared" si="11"/>
        <v>0</v>
      </c>
      <c r="L86" s="12"/>
      <c r="M86" s="440"/>
      <c r="N86" s="12"/>
    </row>
    <row r="87" spans="1:14" ht="23.25" customHeight="1">
      <c r="A87" s="49" t="s">
        <v>1268</v>
      </c>
      <c r="B87" s="50" t="s">
        <v>3076</v>
      </c>
      <c r="C87" s="270">
        <v>1</v>
      </c>
      <c r="D87" s="270"/>
      <c r="E87" s="926">
        <f t="shared" si="7"/>
        <v>0</v>
      </c>
      <c r="F87" s="270"/>
      <c r="G87" s="270"/>
      <c r="H87" s="926" t="e">
        <f t="shared" si="8"/>
        <v>#DIV/0!</v>
      </c>
      <c r="I87" s="1170">
        <f t="shared" si="9"/>
        <v>1</v>
      </c>
      <c r="J87" s="1170">
        <f t="shared" si="10"/>
        <v>0</v>
      </c>
      <c r="K87" s="927">
        <f t="shared" si="11"/>
        <v>0</v>
      </c>
      <c r="L87" s="12"/>
      <c r="M87" s="440"/>
      <c r="N87" s="12"/>
    </row>
    <row r="88" spans="1:14" ht="21.75" customHeight="1">
      <c r="A88" s="431" t="s">
        <v>1266</v>
      </c>
      <c r="B88" s="381" t="s">
        <v>1474</v>
      </c>
      <c r="C88" s="270">
        <v>1</v>
      </c>
      <c r="D88" s="270"/>
      <c r="E88" s="926">
        <f t="shared" si="7"/>
        <v>0</v>
      </c>
      <c r="F88" s="270"/>
      <c r="G88" s="270"/>
      <c r="H88" s="926" t="e">
        <f t="shared" si="8"/>
        <v>#DIV/0!</v>
      </c>
      <c r="I88" s="1170">
        <f t="shared" si="9"/>
        <v>1</v>
      </c>
      <c r="J88" s="1170">
        <f t="shared" si="10"/>
        <v>0</v>
      </c>
      <c r="K88" s="927">
        <f t="shared" si="11"/>
        <v>0</v>
      </c>
      <c r="L88" s="12"/>
      <c r="M88" s="440"/>
      <c r="N88" s="12"/>
    </row>
    <row r="89" spans="1:14" ht="21.75" customHeight="1">
      <c r="A89" s="431" t="s">
        <v>5016</v>
      </c>
      <c r="B89" s="381" t="s">
        <v>5067</v>
      </c>
      <c r="C89" s="270">
        <v>1</v>
      </c>
      <c r="D89" s="270"/>
      <c r="E89" s="926">
        <f t="shared" si="7"/>
        <v>0</v>
      </c>
      <c r="F89" s="270"/>
      <c r="G89" s="270"/>
      <c r="H89" s="926" t="e">
        <f t="shared" si="8"/>
        <v>#DIV/0!</v>
      </c>
      <c r="I89" s="1170">
        <f t="shared" si="9"/>
        <v>1</v>
      </c>
      <c r="J89" s="1170">
        <f t="shared" si="10"/>
        <v>0</v>
      </c>
      <c r="K89" s="927">
        <f t="shared" si="11"/>
        <v>0</v>
      </c>
      <c r="L89" s="12"/>
      <c r="M89" s="440"/>
      <c r="N89" s="12"/>
    </row>
    <row r="90" spans="1:14" ht="15.75" customHeight="1">
      <c r="A90" s="431" t="s">
        <v>5005</v>
      </c>
      <c r="B90" s="381" t="s">
        <v>5068</v>
      </c>
      <c r="C90" s="270"/>
      <c r="D90" s="270"/>
      <c r="E90" s="926" t="e">
        <f t="shared" si="7"/>
        <v>#DIV/0!</v>
      </c>
      <c r="F90" s="270">
        <v>1</v>
      </c>
      <c r="G90" s="270"/>
      <c r="H90" s="926">
        <f t="shared" si="8"/>
        <v>0</v>
      </c>
      <c r="I90" s="1170">
        <f t="shared" si="9"/>
        <v>1</v>
      </c>
      <c r="J90" s="1170">
        <f t="shared" si="10"/>
        <v>0</v>
      </c>
      <c r="K90" s="927">
        <f t="shared" si="11"/>
        <v>0</v>
      </c>
      <c r="L90" s="12"/>
      <c r="M90" s="440"/>
      <c r="N90" s="12"/>
    </row>
    <row r="91" spans="1:14" ht="15" customHeight="1">
      <c r="A91" s="431" t="s">
        <v>5006</v>
      </c>
      <c r="B91" s="381" t="s">
        <v>5069</v>
      </c>
      <c r="C91" s="270"/>
      <c r="D91" s="270"/>
      <c r="E91" s="926" t="e">
        <f t="shared" si="7"/>
        <v>#DIV/0!</v>
      </c>
      <c r="F91" s="270">
        <v>1</v>
      </c>
      <c r="G91" s="270"/>
      <c r="H91" s="926">
        <f t="shared" si="8"/>
        <v>0</v>
      </c>
      <c r="I91" s="1170">
        <f t="shared" si="9"/>
        <v>1</v>
      </c>
      <c r="J91" s="1170">
        <f t="shared" si="10"/>
        <v>0</v>
      </c>
      <c r="K91" s="927">
        <f t="shared" si="11"/>
        <v>0</v>
      </c>
      <c r="L91" s="12"/>
      <c r="M91" s="440"/>
      <c r="N91" s="12"/>
    </row>
    <row r="92" spans="1:14" ht="15" customHeight="1">
      <c r="A92" s="431" t="s">
        <v>5010</v>
      </c>
      <c r="B92" s="381" t="s">
        <v>5070</v>
      </c>
      <c r="C92" s="270"/>
      <c r="D92" s="270"/>
      <c r="E92" s="926" t="e">
        <f t="shared" si="7"/>
        <v>#DIV/0!</v>
      </c>
      <c r="F92" s="270">
        <v>1</v>
      </c>
      <c r="G92" s="270"/>
      <c r="H92" s="926">
        <f t="shared" si="8"/>
        <v>0</v>
      </c>
      <c r="I92" s="1170">
        <f t="shared" si="9"/>
        <v>1</v>
      </c>
      <c r="J92" s="1170">
        <f t="shared" si="10"/>
        <v>0</v>
      </c>
      <c r="K92" s="927">
        <f t="shared" si="11"/>
        <v>0</v>
      </c>
      <c r="L92" s="12"/>
      <c r="M92" s="440"/>
      <c r="N92" s="12"/>
    </row>
    <row r="93" spans="1:14" ht="15" customHeight="1">
      <c r="A93" s="431" t="s">
        <v>780</v>
      </c>
      <c r="B93" s="381" t="s">
        <v>6743</v>
      </c>
      <c r="C93" s="270"/>
      <c r="D93" s="270"/>
      <c r="E93" s="926" t="e">
        <f t="shared" si="7"/>
        <v>#DIV/0!</v>
      </c>
      <c r="F93" s="270">
        <v>1</v>
      </c>
      <c r="G93" s="270"/>
      <c r="H93" s="926">
        <f t="shared" si="8"/>
        <v>0</v>
      </c>
      <c r="I93" s="1170">
        <f t="shared" si="9"/>
        <v>1</v>
      </c>
      <c r="J93" s="1170">
        <f t="shared" si="10"/>
        <v>0</v>
      </c>
      <c r="K93" s="927">
        <f t="shared" si="11"/>
        <v>0</v>
      </c>
      <c r="L93" s="12"/>
      <c r="M93" s="440"/>
      <c r="N93" s="12"/>
    </row>
    <row r="94" spans="1:14" ht="15" customHeight="1">
      <c r="A94" s="431" t="s">
        <v>6744</v>
      </c>
      <c r="B94" s="381" t="s">
        <v>6745</v>
      </c>
      <c r="C94" s="270"/>
      <c r="D94" s="270"/>
      <c r="E94" s="926" t="e">
        <f t="shared" si="7"/>
        <v>#DIV/0!</v>
      </c>
      <c r="F94" s="270">
        <v>3</v>
      </c>
      <c r="G94" s="270">
        <v>1</v>
      </c>
      <c r="H94" s="926">
        <f t="shared" si="8"/>
        <v>33.333333333333329</v>
      </c>
      <c r="I94" s="1170">
        <f t="shared" si="9"/>
        <v>3</v>
      </c>
      <c r="J94" s="1170">
        <f t="shared" si="10"/>
        <v>1</v>
      </c>
      <c r="K94" s="927">
        <f t="shared" si="11"/>
        <v>33.333333333333329</v>
      </c>
      <c r="L94" s="12"/>
      <c r="M94" s="440"/>
      <c r="N94" s="12"/>
    </row>
    <row r="95" spans="1:14" ht="15" customHeight="1">
      <c r="A95" s="431" t="s">
        <v>6746</v>
      </c>
      <c r="B95" s="381" t="s">
        <v>6747</v>
      </c>
      <c r="C95" s="270"/>
      <c r="D95" s="270"/>
      <c r="E95" s="926" t="e">
        <f t="shared" si="7"/>
        <v>#DIV/0!</v>
      </c>
      <c r="F95" s="270">
        <v>1</v>
      </c>
      <c r="G95" s="270"/>
      <c r="H95" s="926">
        <f t="shared" si="8"/>
        <v>0</v>
      </c>
      <c r="I95" s="1170">
        <f t="shared" si="9"/>
        <v>1</v>
      </c>
      <c r="J95" s="1170">
        <f t="shared" si="10"/>
        <v>0</v>
      </c>
      <c r="K95" s="927">
        <f t="shared" si="11"/>
        <v>0</v>
      </c>
      <c r="L95" s="12"/>
      <c r="M95" s="440"/>
      <c r="N95" s="12"/>
    </row>
    <row r="96" spans="1:14" ht="27.75" customHeight="1">
      <c r="A96" s="431" t="s">
        <v>1348</v>
      </c>
      <c r="B96" s="381" t="s">
        <v>7037</v>
      </c>
      <c r="C96" s="270"/>
      <c r="D96" s="270">
        <v>1</v>
      </c>
      <c r="E96" s="926" t="e">
        <f t="shared" si="7"/>
        <v>#DIV/0!</v>
      </c>
      <c r="F96" s="270"/>
      <c r="G96" s="270"/>
      <c r="H96" s="926" t="e">
        <f t="shared" si="8"/>
        <v>#DIV/0!</v>
      </c>
      <c r="I96" s="1170">
        <f t="shared" si="9"/>
        <v>0</v>
      </c>
      <c r="J96" s="1170">
        <f t="shared" si="10"/>
        <v>1</v>
      </c>
      <c r="K96" s="927" t="e">
        <f t="shared" si="11"/>
        <v>#DIV/0!</v>
      </c>
      <c r="L96" s="12"/>
      <c r="M96" s="440"/>
      <c r="N96" s="12"/>
    </row>
    <row r="97" spans="1:15" ht="16.5" customHeight="1">
      <c r="A97" s="431" t="s">
        <v>7038</v>
      </c>
      <c r="B97" s="381" t="s">
        <v>7039</v>
      </c>
      <c r="C97" s="1143"/>
      <c r="D97" s="1143"/>
      <c r="E97" s="926" t="e">
        <f t="shared" ref="E97:E100" si="12">SUM(D97/C97*100)</f>
        <v>#DIV/0!</v>
      </c>
      <c r="F97" s="1143"/>
      <c r="G97" s="1143">
        <v>1</v>
      </c>
      <c r="H97" s="926" t="e">
        <f t="shared" ref="H97:H100" si="13">SUM(G97/F97*100)</f>
        <v>#DIV/0!</v>
      </c>
      <c r="I97" s="1170">
        <f t="shared" si="9"/>
        <v>0</v>
      </c>
      <c r="J97" s="1170">
        <f t="shared" si="10"/>
        <v>1</v>
      </c>
      <c r="K97" s="927" t="e">
        <f t="shared" si="11"/>
        <v>#DIV/0!</v>
      </c>
      <c r="L97" s="12"/>
      <c r="M97" s="440"/>
      <c r="N97" s="12"/>
    </row>
    <row r="98" spans="1:15" ht="19.5" customHeight="1">
      <c r="A98" s="52" t="s">
        <v>4896</v>
      </c>
      <c r="B98" s="381" t="s">
        <v>4897</v>
      </c>
      <c r="C98" s="1342">
        <v>3</v>
      </c>
      <c r="D98" s="1342">
        <v>1</v>
      </c>
      <c r="E98" s="926">
        <f t="shared" si="12"/>
        <v>33.333333333333329</v>
      </c>
      <c r="F98" s="1342"/>
      <c r="G98" s="1342"/>
      <c r="H98" s="926" t="e">
        <f t="shared" si="13"/>
        <v>#DIV/0!</v>
      </c>
      <c r="I98" s="1341">
        <f t="shared" si="9"/>
        <v>3</v>
      </c>
      <c r="J98" s="1341">
        <f t="shared" si="10"/>
        <v>1</v>
      </c>
      <c r="K98" s="927">
        <f t="shared" si="11"/>
        <v>33.333333333333329</v>
      </c>
      <c r="L98" s="12"/>
      <c r="M98" s="440"/>
      <c r="N98" s="12"/>
    </row>
    <row r="99" spans="1:15" ht="19.5" customHeight="1">
      <c r="A99" s="431" t="s">
        <v>7199</v>
      </c>
      <c r="B99" s="381" t="s">
        <v>7200</v>
      </c>
      <c r="C99" s="1342"/>
      <c r="D99" s="1342">
        <v>1</v>
      </c>
      <c r="E99" s="926" t="e">
        <f t="shared" si="12"/>
        <v>#DIV/0!</v>
      </c>
      <c r="F99" s="1342"/>
      <c r="G99" s="1342"/>
      <c r="H99" s="926" t="e">
        <f t="shared" si="13"/>
        <v>#DIV/0!</v>
      </c>
      <c r="I99" s="1341">
        <f t="shared" ref="I99:I100" si="14">C99+F99</f>
        <v>0</v>
      </c>
      <c r="J99" s="1341">
        <f t="shared" ref="J99:J100" si="15">D99+G99</f>
        <v>1</v>
      </c>
      <c r="K99" s="927" t="e">
        <f t="shared" ref="K99:K100" si="16">SUM(J99/I99*100)</f>
        <v>#DIV/0!</v>
      </c>
      <c r="L99" s="12"/>
      <c r="M99" s="440"/>
      <c r="N99" s="12"/>
    </row>
    <row r="100" spans="1:15" ht="22.5" customHeight="1">
      <c r="A100" s="431" t="s">
        <v>3120</v>
      </c>
      <c r="B100" s="381" t="s">
        <v>7201</v>
      </c>
      <c r="C100" s="1342"/>
      <c r="D100" s="1342"/>
      <c r="E100" s="926" t="e">
        <f t="shared" si="12"/>
        <v>#DIV/0!</v>
      </c>
      <c r="F100" s="1342"/>
      <c r="G100" s="1342">
        <v>1</v>
      </c>
      <c r="H100" s="926" t="e">
        <f t="shared" si="13"/>
        <v>#DIV/0!</v>
      </c>
      <c r="I100" s="1341">
        <f t="shared" si="14"/>
        <v>0</v>
      </c>
      <c r="J100" s="1341">
        <f t="shared" si="15"/>
        <v>1</v>
      </c>
      <c r="K100" s="927" t="e">
        <f t="shared" si="16"/>
        <v>#DIV/0!</v>
      </c>
      <c r="L100" s="12"/>
      <c r="M100" s="440"/>
      <c r="N100" s="12"/>
    </row>
    <row r="101" spans="1:15" ht="15" customHeight="1">
      <c r="A101" s="431" t="s">
        <v>3085</v>
      </c>
      <c r="B101" s="381"/>
      <c r="C101" s="270"/>
      <c r="D101" s="270"/>
      <c r="E101" s="926" t="e">
        <f t="shared" si="7"/>
        <v>#DIV/0!</v>
      </c>
      <c r="F101" s="270"/>
      <c r="G101" s="270"/>
      <c r="H101" s="926" t="e">
        <f t="shared" si="8"/>
        <v>#DIV/0!</v>
      </c>
      <c r="I101" s="1170">
        <f t="shared" si="9"/>
        <v>0</v>
      </c>
      <c r="J101" s="1170">
        <f t="shared" si="10"/>
        <v>0</v>
      </c>
      <c r="K101" s="927" t="e">
        <f t="shared" si="11"/>
        <v>#DIV/0!</v>
      </c>
      <c r="L101" s="12"/>
      <c r="M101" s="440"/>
      <c r="N101" s="12"/>
    </row>
    <row r="102" spans="1:15" ht="18" customHeight="1">
      <c r="A102" s="376" t="s">
        <v>4476</v>
      </c>
      <c r="B102" s="455"/>
      <c r="C102" s="378">
        <f>SUM(C11:C101)</f>
        <v>151</v>
      </c>
      <c r="D102" s="378">
        <f>SUM(D11:D101)</f>
        <v>101</v>
      </c>
      <c r="E102" s="927">
        <f t="shared" si="7"/>
        <v>66.88741721854305</v>
      </c>
      <c r="F102" s="378">
        <f>SUM(F11:F101)</f>
        <v>170</v>
      </c>
      <c r="G102" s="378">
        <f>SUM(G11:G101)</f>
        <v>84</v>
      </c>
      <c r="H102" s="927">
        <f t="shared" si="8"/>
        <v>49.411764705882355</v>
      </c>
      <c r="I102" s="1170">
        <f t="shared" si="9"/>
        <v>321</v>
      </c>
      <c r="J102" s="1170">
        <f t="shared" si="10"/>
        <v>185</v>
      </c>
      <c r="K102" s="927">
        <f t="shared" si="11"/>
        <v>57.63239875389408</v>
      </c>
      <c r="L102" s="12"/>
      <c r="M102" s="440"/>
      <c r="N102" s="12"/>
    </row>
    <row r="103" spans="1:15" ht="18" customHeight="1">
      <c r="A103" s="49"/>
      <c r="B103" s="396" t="s">
        <v>4477</v>
      </c>
      <c r="C103" s="998"/>
      <c r="D103" s="998"/>
      <c r="E103" s="998"/>
      <c r="F103" s="998"/>
      <c r="G103" s="998"/>
      <c r="H103" s="998"/>
      <c r="I103" s="998"/>
      <c r="J103" s="999"/>
      <c r="K103" s="272"/>
      <c r="L103" s="12"/>
      <c r="M103" s="440"/>
      <c r="N103" s="12"/>
    </row>
    <row r="104" spans="1:15" ht="25.5">
      <c r="A104" s="49" t="s">
        <v>3570</v>
      </c>
      <c r="B104" s="50" t="s">
        <v>3571</v>
      </c>
      <c r="C104" s="270">
        <v>954</v>
      </c>
      <c r="D104" s="270">
        <v>957</v>
      </c>
      <c r="E104" s="926">
        <f t="shared" si="7"/>
        <v>100.31446540880505</v>
      </c>
      <c r="F104" s="272">
        <v>19</v>
      </c>
      <c r="G104" s="272">
        <v>37</v>
      </c>
      <c r="H104" s="926">
        <f t="shared" ref="H104:H167" si="17">SUM(G104/F104*100)</f>
        <v>194.73684210526315</v>
      </c>
      <c r="I104" s="173">
        <f t="shared" ref="I104" si="18">C104+F104</f>
        <v>973</v>
      </c>
      <c r="J104" s="173">
        <f t="shared" ref="J104" si="19">D104+G104</f>
        <v>994</v>
      </c>
      <c r="K104" s="927">
        <f t="shared" ref="K104" si="20">SUM(J104/I104*100)</f>
        <v>102.15827338129498</v>
      </c>
      <c r="L104" s="12"/>
      <c r="M104" s="440"/>
      <c r="N104" s="12"/>
    </row>
    <row r="105" spans="1:15">
      <c r="A105" s="49" t="s">
        <v>3572</v>
      </c>
      <c r="B105" s="50" t="s">
        <v>3573</v>
      </c>
      <c r="C105" s="270">
        <v>374</v>
      </c>
      <c r="D105" s="270">
        <v>184</v>
      </c>
      <c r="E105" s="926">
        <f t="shared" si="7"/>
        <v>49.19786096256685</v>
      </c>
      <c r="F105" s="272">
        <v>5</v>
      </c>
      <c r="G105" s="272">
        <v>1</v>
      </c>
      <c r="H105" s="926">
        <f t="shared" si="17"/>
        <v>20</v>
      </c>
      <c r="I105" s="1170">
        <f t="shared" ref="I105:I168" si="21">C105+F105</f>
        <v>379</v>
      </c>
      <c r="J105" s="1170">
        <f t="shared" ref="J105:J168" si="22">D105+G105</f>
        <v>185</v>
      </c>
      <c r="K105" s="927">
        <f t="shared" ref="K105:K168" si="23">SUM(J105/I105*100)</f>
        <v>48.812664907651715</v>
      </c>
      <c r="L105" s="12"/>
      <c r="M105" s="440"/>
      <c r="N105" s="12"/>
    </row>
    <row r="106" spans="1:15" ht="25.5">
      <c r="A106" s="49" t="s">
        <v>3574</v>
      </c>
      <c r="B106" s="50" t="s">
        <v>3575</v>
      </c>
      <c r="C106" s="270">
        <v>5</v>
      </c>
      <c r="D106" s="270">
        <v>1</v>
      </c>
      <c r="E106" s="926">
        <f t="shared" si="7"/>
        <v>20</v>
      </c>
      <c r="F106" s="272"/>
      <c r="G106" s="272"/>
      <c r="H106" s="926" t="e">
        <f t="shared" si="17"/>
        <v>#DIV/0!</v>
      </c>
      <c r="I106" s="1170">
        <f t="shared" si="21"/>
        <v>5</v>
      </c>
      <c r="J106" s="1170">
        <f t="shared" si="22"/>
        <v>1</v>
      </c>
      <c r="K106" s="927">
        <f t="shared" si="23"/>
        <v>20</v>
      </c>
      <c r="L106" s="12"/>
      <c r="M106" s="440"/>
      <c r="N106" s="12"/>
      <c r="O106" s="11" t="s">
        <v>7083</v>
      </c>
    </row>
    <row r="107" spans="1:15" ht="25.5">
      <c r="A107" s="49" t="s">
        <v>3576</v>
      </c>
      <c r="B107" s="50" t="s">
        <v>3577</v>
      </c>
      <c r="C107" s="270">
        <v>11</v>
      </c>
      <c r="D107" s="270">
        <v>4</v>
      </c>
      <c r="E107" s="926">
        <f t="shared" si="7"/>
        <v>36.363636363636367</v>
      </c>
      <c r="F107" s="272"/>
      <c r="G107" s="272"/>
      <c r="H107" s="926" t="e">
        <f t="shared" si="17"/>
        <v>#DIV/0!</v>
      </c>
      <c r="I107" s="1170">
        <f t="shared" si="21"/>
        <v>11</v>
      </c>
      <c r="J107" s="1170">
        <f t="shared" si="22"/>
        <v>4</v>
      </c>
      <c r="K107" s="927">
        <f t="shared" si="23"/>
        <v>36.363636363636367</v>
      </c>
      <c r="L107" s="12"/>
      <c r="M107" s="440"/>
      <c r="N107" s="12"/>
    </row>
    <row r="108" spans="1:15">
      <c r="A108" s="49" t="s">
        <v>4482</v>
      </c>
      <c r="B108" s="50" t="s">
        <v>4483</v>
      </c>
      <c r="C108" s="270">
        <v>96</v>
      </c>
      <c r="D108" s="270">
        <v>61</v>
      </c>
      <c r="E108" s="926">
        <f t="shared" si="7"/>
        <v>63.541666666666664</v>
      </c>
      <c r="F108" s="272">
        <v>352</v>
      </c>
      <c r="G108" s="272">
        <v>136</v>
      </c>
      <c r="H108" s="926">
        <f t="shared" si="17"/>
        <v>38.636363636363633</v>
      </c>
      <c r="I108" s="1170">
        <f t="shared" si="21"/>
        <v>448</v>
      </c>
      <c r="J108" s="1170">
        <f t="shared" si="22"/>
        <v>197</v>
      </c>
      <c r="K108" s="927">
        <f t="shared" si="23"/>
        <v>43.973214285714285</v>
      </c>
      <c r="L108" s="12"/>
      <c r="M108" s="440"/>
      <c r="N108" s="12"/>
    </row>
    <row r="109" spans="1:15" ht="25.5">
      <c r="A109" s="49" t="s">
        <v>3578</v>
      </c>
      <c r="B109" s="50" t="s">
        <v>3579</v>
      </c>
      <c r="C109" s="270">
        <v>13</v>
      </c>
      <c r="D109" s="270">
        <v>6</v>
      </c>
      <c r="E109" s="926">
        <f t="shared" si="7"/>
        <v>46.153846153846153</v>
      </c>
      <c r="F109" s="270"/>
      <c r="G109" s="270"/>
      <c r="H109" s="926" t="e">
        <f t="shared" si="17"/>
        <v>#DIV/0!</v>
      </c>
      <c r="I109" s="1170">
        <f t="shared" si="21"/>
        <v>13</v>
      </c>
      <c r="J109" s="1170">
        <f t="shared" si="22"/>
        <v>6</v>
      </c>
      <c r="K109" s="927">
        <f t="shared" si="23"/>
        <v>46.153846153846153</v>
      </c>
      <c r="L109" s="12"/>
      <c r="M109" s="440"/>
      <c r="N109" s="12"/>
    </row>
    <row r="110" spans="1:15" ht="25.5">
      <c r="A110" s="49" t="s">
        <v>1268</v>
      </c>
      <c r="B110" s="50" t="s">
        <v>3076</v>
      </c>
      <c r="C110" s="270"/>
      <c r="D110" s="270"/>
      <c r="E110" s="926" t="e">
        <f t="shared" si="7"/>
        <v>#DIV/0!</v>
      </c>
      <c r="F110" s="270"/>
      <c r="G110" s="270"/>
      <c r="H110" s="926" t="e">
        <f t="shared" si="17"/>
        <v>#DIV/0!</v>
      </c>
      <c r="I110" s="1170">
        <f t="shared" si="21"/>
        <v>0</v>
      </c>
      <c r="J110" s="1170">
        <f t="shared" si="22"/>
        <v>0</v>
      </c>
      <c r="K110" s="927" t="e">
        <f t="shared" si="23"/>
        <v>#DIV/0!</v>
      </c>
      <c r="L110" s="12"/>
      <c r="M110" s="440"/>
      <c r="N110" s="12"/>
    </row>
    <row r="111" spans="1:15">
      <c r="A111" s="49" t="s">
        <v>6006</v>
      </c>
      <c r="B111" s="50" t="s">
        <v>4026</v>
      </c>
      <c r="C111" s="270"/>
      <c r="D111" s="270"/>
      <c r="E111" s="926" t="e">
        <f t="shared" si="7"/>
        <v>#DIV/0!</v>
      </c>
      <c r="F111" s="272">
        <v>36</v>
      </c>
      <c r="G111" s="272">
        <v>9</v>
      </c>
      <c r="H111" s="926">
        <f t="shared" si="17"/>
        <v>25</v>
      </c>
      <c r="I111" s="1170">
        <f t="shared" si="21"/>
        <v>36</v>
      </c>
      <c r="J111" s="1170">
        <f t="shared" si="22"/>
        <v>9</v>
      </c>
      <c r="K111" s="927">
        <f t="shared" si="23"/>
        <v>25</v>
      </c>
      <c r="L111" s="12"/>
      <c r="M111" s="440"/>
      <c r="N111" s="12"/>
    </row>
    <row r="112" spans="1:15" ht="25.5">
      <c r="A112" s="49" t="s">
        <v>3077</v>
      </c>
      <c r="B112" s="50" t="s">
        <v>3078</v>
      </c>
      <c r="C112" s="270">
        <v>4</v>
      </c>
      <c r="D112" s="270">
        <v>4</v>
      </c>
      <c r="E112" s="926">
        <f t="shared" si="7"/>
        <v>100</v>
      </c>
      <c r="F112" s="270"/>
      <c r="G112" s="270"/>
      <c r="H112" s="926" t="e">
        <f t="shared" si="17"/>
        <v>#DIV/0!</v>
      </c>
      <c r="I112" s="1170">
        <f t="shared" si="21"/>
        <v>4</v>
      </c>
      <c r="J112" s="1170">
        <f t="shared" si="22"/>
        <v>4</v>
      </c>
      <c r="K112" s="927">
        <f t="shared" si="23"/>
        <v>100</v>
      </c>
      <c r="L112" s="12"/>
      <c r="M112" s="440"/>
      <c r="N112" s="12"/>
    </row>
    <row r="113" spans="1:14">
      <c r="A113" s="49" t="s">
        <v>3519</v>
      </c>
      <c r="B113" s="50" t="s">
        <v>3520</v>
      </c>
      <c r="C113" s="270">
        <v>71</v>
      </c>
      <c r="D113" s="270"/>
      <c r="E113" s="926">
        <f t="shared" si="7"/>
        <v>0</v>
      </c>
      <c r="F113" s="272">
        <v>37</v>
      </c>
      <c r="G113" s="272"/>
      <c r="H113" s="926">
        <f t="shared" si="17"/>
        <v>0</v>
      </c>
      <c r="I113" s="1170">
        <f t="shared" si="21"/>
        <v>108</v>
      </c>
      <c r="J113" s="1170">
        <f t="shared" si="22"/>
        <v>0</v>
      </c>
      <c r="K113" s="927">
        <f t="shared" si="23"/>
        <v>0</v>
      </c>
      <c r="L113" s="12"/>
      <c r="M113" s="440"/>
      <c r="N113" s="12"/>
    </row>
    <row r="114" spans="1:14">
      <c r="A114" s="49" t="s">
        <v>3079</v>
      </c>
      <c r="B114" s="50" t="s">
        <v>3080</v>
      </c>
      <c r="C114" s="270">
        <v>8</v>
      </c>
      <c r="D114" s="270">
        <v>5</v>
      </c>
      <c r="E114" s="926">
        <f t="shared" si="7"/>
        <v>62.5</v>
      </c>
      <c r="F114" s="272">
        <v>10</v>
      </c>
      <c r="G114" s="272">
        <v>7</v>
      </c>
      <c r="H114" s="926">
        <f t="shared" si="17"/>
        <v>70</v>
      </c>
      <c r="I114" s="1170">
        <f t="shared" si="21"/>
        <v>18</v>
      </c>
      <c r="J114" s="1170">
        <f t="shared" si="22"/>
        <v>12</v>
      </c>
      <c r="K114" s="927">
        <f t="shared" si="23"/>
        <v>66.666666666666657</v>
      </c>
      <c r="L114" s="12"/>
      <c r="M114" s="440"/>
      <c r="N114" s="12"/>
    </row>
    <row r="115" spans="1:14">
      <c r="A115" s="49" t="s">
        <v>3081</v>
      </c>
      <c r="B115" s="50" t="s">
        <v>3082</v>
      </c>
      <c r="C115" s="270">
        <v>905</v>
      </c>
      <c r="D115" s="270">
        <v>493</v>
      </c>
      <c r="E115" s="926">
        <f t="shared" si="7"/>
        <v>54.475138121546962</v>
      </c>
      <c r="F115" s="272">
        <v>23</v>
      </c>
      <c r="G115" s="272">
        <v>12</v>
      </c>
      <c r="H115" s="926">
        <f t="shared" si="17"/>
        <v>52.173913043478258</v>
      </c>
      <c r="I115" s="1170">
        <f t="shared" si="21"/>
        <v>928</v>
      </c>
      <c r="J115" s="1170">
        <f t="shared" si="22"/>
        <v>505</v>
      </c>
      <c r="K115" s="927">
        <f t="shared" si="23"/>
        <v>54.418103448275865</v>
      </c>
      <c r="L115" s="12"/>
      <c r="M115" s="440"/>
      <c r="N115" s="12"/>
    </row>
    <row r="116" spans="1:14" ht="25.5">
      <c r="A116" s="49" t="s">
        <v>3083</v>
      </c>
      <c r="B116" s="50" t="s">
        <v>3084</v>
      </c>
      <c r="C116" s="270">
        <v>25</v>
      </c>
      <c r="D116" s="270">
        <v>19</v>
      </c>
      <c r="E116" s="926">
        <f t="shared" si="7"/>
        <v>76</v>
      </c>
      <c r="F116" s="272">
        <v>4</v>
      </c>
      <c r="G116" s="272">
        <v>3</v>
      </c>
      <c r="H116" s="926">
        <f t="shared" si="17"/>
        <v>75</v>
      </c>
      <c r="I116" s="1170">
        <f t="shared" si="21"/>
        <v>29</v>
      </c>
      <c r="J116" s="1170">
        <f t="shared" si="22"/>
        <v>22</v>
      </c>
      <c r="K116" s="927">
        <f t="shared" si="23"/>
        <v>75.862068965517238</v>
      </c>
      <c r="L116" s="12"/>
      <c r="M116" s="440"/>
      <c r="N116" s="12"/>
    </row>
    <row r="117" spans="1:14">
      <c r="A117" s="49" t="s">
        <v>3085</v>
      </c>
      <c r="B117" s="50" t="s">
        <v>3086</v>
      </c>
      <c r="C117" s="270">
        <v>6</v>
      </c>
      <c r="D117" s="270">
        <v>3</v>
      </c>
      <c r="E117" s="926">
        <f t="shared" si="7"/>
        <v>50</v>
      </c>
      <c r="F117" s="272">
        <v>3</v>
      </c>
      <c r="G117" s="272">
        <v>8</v>
      </c>
      <c r="H117" s="926">
        <f t="shared" si="17"/>
        <v>266.66666666666663</v>
      </c>
      <c r="I117" s="1170">
        <f t="shared" si="21"/>
        <v>9</v>
      </c>
      <c r="J117" s="1170">
        <f t="shared" si="22"/>
        <v>11</v>
      </c>
      <c r="K117" s="927">
        <f t="shared" si="23"/>
        <v>122.22222222222223</v>
      </c>
      <c r="L117" s="12"/>
      <c r="M117" s="440"/>
      <c r="N117" s="12"/>
    </row>
    <row r="118" spans="1:14">
      <c r="A118" s="49" t="s">
        <v>5286</v>
      </c>
      <c r="B118" s="50" t="s">
        <v>5287</v>
      </c>
      <c r="C118" s="270"/>
      <c r="D118" s="270"/>
      <c r="E118" s="926" t="e">
        <f t="shared" si="7"/>
        <v>#DIV/0!</v>
      </c>
      <c r="F118" s="270"/>
      <c r="G118" s="270"/>
      <c r="H118" s="926" t="e">
        <f t="shared" si="17"/>
        <v>#DIV/0!</v>
      </c>
      <c r="I118" s="1170">
        <f t="shared" si="21"/>
        <v>0</v>
      </c>
      <c r="J118" s="1170">
        <f t="shared" si="22"/>
        <v>0</v>
      </c>
      <c r="K118" s="927" t="e">
        <f t="shared" si="23"/>
        <v>#DIV/0!</v>
      </c>
      <c r="L118" s="12"/>
      <c r="M118" s="440"/>
      <c r="N118" s="12"/>
    </row>
    <row r="119" spans="1:14" ht="25.5">
      <c r="A119" s="49" t="s">
        <v>335</v>
      </c>
      <c r="B119" s="50" t="s">
        <v>3087</v>
      </c>
      <c r="C119" s="270">
        <v>340</v>
      </c>
      <c r="D119" s="270">
        <v>308</v>
      </c>
      <c r="E119" s="926">
        <f t="shared" si="7"/>
        <v>90.588235294117652</v>
      </c>
      <c r="F119" s="270"/>
      <c r="G119" s="270">
        <v>20</v>
      </c>
      <c r="H119" s="926" t="e">
        <f t="shared" si="17"/>
        <v>#DIV/0!</v>
      </c>
      <c r="I119" s="1170">
        <f t="shared" si="21"/>
        <v>340</v>
      </c>
      <c r="J119" s="1170">
        <f t="shared" si="22"/>
        <v>328</v>
      </c>
      <c r="K119" s="927">
        <f t="shared" si="23"/>
        <v>96.470588235294116</v>
      </c>
      <c r="L119" s="12"/>
      <c r="M119" s="440"/>
      <c r="N119" s="12"/>
    </row>
    <row r="120" spans="1:14" ht="25.5">
      <c r="A120" s="49" t="s">
        <v>336</v>
      </c>
      <c r="B120" s="50" t="s">
        <v>3088</v>
      </c>
      <c r="C120" s="270">
        <v>292</v>
      </c>
      <c r="D120" s="270">
        <v>121</v>
      </c>
      <c r="E120" s="926">
        <f t="shared" si="7"/>
        <v>41.438356164383563</v>
      </c>
      <c r="F120" s="270"/>
      <c r="G120" s="270"/>
      <c r="H120" s="926" t="e">
        <f t="shared" si="17"/>
        <v>#DIV/0!</v>
      </c>
      <c r="I120" s="1170">
        <f t="shared" si="21"/>
        <v>292</v>
      </c>
      <c r="J120" s="1170">
        <f t="shared" si="22"/>
        <v>121</v>
      </c>
      <c r="K120" s="927">
        <f t="shared" si="23"/>
        <v>41.438356164383563</v>
      </c>
      <c r="L120" s="12"/>
      <c r="M120" s="440"/>
      <c r="N120" s="12"/>
    </row>
    <row r="121" spans="1:14">
      <c r="A121" s="49" t="s">
        <v>312</v>
      </c>
      <c r="B121" s="50" t="s">
        <v>112</v>
      </c>
      <c r="C121" s="270"/>
      <c r="D121" s="270"/>
      <c r="E121" s="926" t="e">
        <f t="shared" si="7"/>
        <v>#DIV/0!</v>
      </c>
      <c r="F121" s="270"/>
      <c r="G121" s="270"/>
      <c r="H121" s="926" t="e">
        <f t="shared" si="17"/>
        <v>#DIV/0!</v>
      </c>
      <c r="I121" s="1170">
        <f t="shared" si="21"/>
        <v>0</v>
      </c>
      <c r="J121" s="1170">
        <f t="shared" si="22"/>
        <v>0</v>
      </c>
      <c r="K121" s="927" t="e">
        <f t="shared" si="23"/>
        <v>#DIV/0!</v>
      </c>
      <c r="L121" s="12"/>
      <c r="M121" s="440"/>
      <c r="N121" s="12"/>
    </row>
    <row r="122" spans="1:14" ht="25.5">
      <c r="A122" s="49" t="s">
        <v>337</v>
      </c>
      <c r="B122" s="50" t="s">
        <v>3089</v>
      </c>
      <c r="C122" s="270">
        <v>7</v>
      </c>
      <c r="D122" s="270">
        <v>3</v>
      </c>
      <c r="E122" s="926">
        <f t="shared" si="7"/>
        <v>42.857142857142854</v>
      </c>
      <c r="F122" s="270"/>
      <c r="G122" s="270"/>
      <c r="H122" s="926" t="e">
        <f t="shared" si="17"/>
        <v>#DIV/0!</v>
      </c>
      <c r="I122" s="1170">
        <f t="shared" si="21"/>
        <v>7</v>
      </c>
      <c r="J122" s="1170">
        <f t="shared" si="22"/>
        <v>3</v>
      </c>
      <c r="K122" s="927">
        <f t="shared" si="23"/>
        <v>42.857142857142854</v>
      </c>
      <c r="L122" s="12"/>
      <c r="M122" s="440"/>
      <c r="N122" s="12"/>
    </row>
    <row r="123" spans="1:14">
      <c r="A123" s="49" t="s">
        <v>3090</v>
      </c>
      <c r="B123" s="50" t="s">
        <v>3091</v>
      </c>
      <c r="C123" s="270">
        <v>837</v>
      </c>
      <c r="D123" s="270">
        <v>467</v>
      </c>
      <c r="E123" s="926">
        <f t="shared" si="7"/>
        <v>55.794504181600956</v>
      </c>
      <c r="F123" s="272">
        <v>3</v>
      </c>
      <c r="G123" s="272">
        <v>1</v>
      </c>
      <c r="H123" s="926">
        <f t="shared" si="17"/>
        <v>33.333333333333329</v>
      </c>
      <c r="I123" s="1170">
        <f t="shared" si="21"/>
        <v>840</v>
      </c>
      <c r="J123" s="1170">
        <f t="shared" si="22"/>
        <v>468</v>
      </c>
      <c r="K123" s="927">
        <f t="shared" si="23"/>
        <v>55.714285714285715</v>
      </c>
      <c r="L123" s="12"/>
      <c r="M123" s="440"/>
      <c r="N123" s="12"/>
    </row>
    <row r="124" spans="1:14">
      <c r="A124" s="49" t="s">
        <v>3092</v>
      </c>
      <c r="B124" s="50" t="s">
        <v>3093</v>
      </c>
      <c r="C124" s="270">
        <v>22</v>
      </c>
      <c r="D124" s="270">
        <v>12</v>
      </c>
      <c r="E124" s="926">
        <f t="shared" si="7"/>
        <v>54.54545454545454</v>
      </c>
      <c r="F124" s="272">
        <v>147</v>
      </c>
      <c r="G124" s="272">
        <v>96</v>
      </c>
      <c r="H124" s="926">
        <f t="shared" si="17"/>
        <v>65.306122448979593</v>
      </c>
      <c r="I124" s="1170">
        <f t="shared" si="21"/>
        <v>169</v>
      </c>
      <c r="J124" s="1170">
        <f t="shared" si="22"/>
        <v>108</v>
      </c>
      <c r="K124" s="927">
        <f t="shared" si="23"/>
        <v>63.905325443786985</v>
      </c>
      <c r="L124" s="12"/>
      <c r="M124" s="440"/>
      <c r="N124" s="12"/>
    </row>
    <row r="125" spans="1:14">
      <c r="A125" s="49" t="s">
        <v>3094</v>
      </c>
      <c r="B125" s="50" t="s">
        <v>3095</v>
      </c>
      <c r="C125" s="270">
        <v>16</v>
      </c>
      <c r="D125" s="270">
        <v>11</v>
      </c>
      <c r="E125" s="926">
        <f t="shared" si="7"/>
        <v>68.75</v>
      </c>
      <c r="F125" s="272">
        <v>17</v>
      </c>
      <c r="G125" s="272">
        <v>13</v>
      </c>
      <c r="H125" s="926">
        <f t="shared" si="17"/>
        <v>76.470588235294116</v>
      </c>
      <c r="I125" s="1170">
        <f t="shared" si="21"/>
        <v>33</v>
      </c>
      <c r="J125" s="1170">
        <f t="shared" si="22"/>
        <v>24</v>
      </c>
      <c r="K125" s="927">
        <f t="shared" si="23"/>
        <v>72.727272727272734</v>
      </c>
      <c r="L125" s="12"/>
      <c r="M125" s="440"/>
      <c r="N125" s="12"/>
    </row>
    <row r="126" spans="1:14" ht="25.5">
      <c r="A126" s="49" t="s">
        <v>6016</v>
      </c>
      <c r="B126" s="50" t="s">
        <v>3886</v>
      </c>
      <c r="C126" s="270">
        <v>1</v>
      </c>
      <c r="D126" s="270"/>
      <c r="E126" s="926">
        <f t="shared" si="7"/>
        <v>0</v>
      </c>
      <c r="F126" s="272">
        <v>188</v>
      </c>
      <c r="G126" s="272">
        <v>36</v>
      </c>
      <c r="H126" s="926">
        <f t="shared" si="17"/>
        <v>19.148936170212767</v>
      </c>
      <c r="I126" s="1170">
        <f t="shared" si="21"/>
        <v>189</v>
      </c>
      <c r="J126" s="1170">
        <f t="shared" si="22"/>
        <v>36</v>
      </c>
      <c r="K126" s="927">
        <f t="shared" si="23"/>
        <v>19.047619047619047</v>
      </c>
      <c r="L126" s="12"/>
      <c r="M126" s="440"/>
      <c r="N126" s="12"/>
    </row>
    <row r="127" spans="1:14">
      <c r="A127" s="49" t="s">
        <v>3096</v>
      </c>
      <c r="B127" s="50" t="s">
        <v>3097</v>
      </c>
      <c r="C127" s="270">
        <v>24</v>
      </c>
      <c r="D127" s="270">
        <v>11</v>
      </c>
      <c r="E127" s="926">
        <f t="shared" si="7"/>
        <v>45.833333333333329</v>
      </c>
      <c r="F127" s="272">
        <v>144</v>
      </c>
      <c r="G127" s="272">
        <v>91</v>
      </c>
      <c r="H127" s="926">
        <f t="shared" si="17"/>
        <v>63.194444444444443</v>
      </c>
      <c r="I127" s="1170">
        <f t="shared" si="21"/>
        <v>168</v>
      </c>
      <c r="J127" s="1170">
        <f t="shared" si="22"/>
        <v>102</v>
      </c>
      <c r="K127" s="927">
        <f t="shared" si="23"/>
        <v>60.714285714285708</v>
      </c>
      <c r="L127" s="12"/>
      <c r="M127" s="440"/>
      <c r="N127" s="12"/>
    </row>
    <row r="128" spans="1:14">
      <c r="A128" s="49" t="s">
        <v>2703</v>
      </c>
      <c r="B128" s="50" t="s">
        <v>2704</v>
      </c>
      <c r="C128" s="270">
        <v>1</v>
      </c>
      <c r="D128" s="270"/>
      <c r="E128" s="926">
        <f t="shared" si="7"/>
        <v>0</v>
      </c>
      <c r="F128" s="272"/>
      <c r="G128" s="272"/>
      <c r="H128" s="926" t="e">
        <f t="shared" si="17"/>
        <v>#DIV/0!</v>
      </c>
      <c r="I128" s="1170">
        <f t="shared" si="21"/>
        <v>1</v>
      </c>
      <c r="J128" s="1170">
        <f t="shared" si="22"/>
        <v>0</v>
      </c>
      <c r="K128" s="927">
        <f t="shared" si="23"/>
        <v>0</v>
      </c>
      <c r="L128" s="12"/>
      <c r="M128" s="440"/>
      <c r="N128" s="12"/>
    </row>
    <row r="129" spans="1:14">
      <c r="A129" s="49" t="s">
        <v>3989</v>
      </c>
      <c r="B129" s="50" t="s">
        <v>3098</v>
      </c>
      <c r="C129" s="270">
        <v>143</v>
      </c>
      <c r="D129" s="270"/>
      <c r="E129" s="926">
        <f t="shared" si="7"/>
        <v>0</v>
      </c>
      <c r="F129" s="272">
        <v>69</v>
      </c>
      <c r="G129" s="272"/>
      <c r="H129" s="926">
        <f t="shared" si="17"/>
        <v>0</v>
      </c>
      <c r="I129" s="1170">
        <f t="shared" si="21"/>
        <v>212</v>
      </c>
      <c r="J129" s="1170">
        <f t="shared" si="22"/>
        <v>0</v>
      </c>
      <c r="K129" s="927">
        <f t="shared" si="23"/>
        <v>0</v>
      </c>
      <c r="L129" s="12"/>
      <c r="M129" s="440"/>
      <c r="N129" s="12"/>
    </row>
    <row r="130" spans="1:14" ht="25.5">
      <c r="A130" s="49" t="s">
        <v>4073</v>
      </c>
      <c r="B130" s="50" t="s">
        <v>94</v>
      </c>
      <c r="C130" s="270"/>
      <c r="D130" s="270"/>
      <c r="E130" s="926" t="e">
        <f t="shared" si="7"/>
        <v>#DIV/0!</v>
      </c>
      <c r="F130" s="272">
        <v>342</v>
      </c>
      <c r="G130" s="272">
        <v>164</v>
      </c>
      <c r="H130" s="926">
        <f t="shared" si="17"/>
        <v>47.953216374269005</v>
      </c>
      <c r="I130" s="1170">
        <f t="shared" si="21"/>
        <v>342</v>
      </c>
      <c r="J130" s="1170">
        <f t="shared" si="22"/>
        <v>164</v>
      </c>
      <c r="K130" s="927">
        <f t="shared" si="23"/>
        <v>47.953216374269005</v>
      </c>
      <c r="L130" s="12"/>
      <c r="M130" s="440"/>
      <c r="N130" s="12"/>
    </row>
    <row r="131" spans="1:14" ht="25.5">
      <c r="A131" s="49" t="s">
        <v>3099</v>
      </c>
      <c r="B131" s="50" t="s">
        <v>3100</v>
      </c>
      <c r="C131" s="270">
        <v>947</v>
      </c>
      <c r="D131" s="270">
        <v>957</v>
      </c>
      <c r="E131" s="926">
        <f t="shared" si="7"/>
        <v>101.0559662090813</v>
      </c>
      <c r="F131" s="272"/>
      <c r="G131" s="272">
        <v>30</v>
      </c>
      <c r="H131" s="926" t="e">
        <f t="shared" si="17"/>
        <v>#DIV/0!</v>
      </c>
      <c r="I131" s="1170">
        <f t="shared" si="21"/>
        <v>947</v>
      </c>
      <c r="J131" s="1170">
        <f t="shared" si="22"/>
        <v>987</v>
      </c>
      <c r="K131" s="927">
        <f t="shared" si="23"/>
        <v>104.22386483632525</v>
      </c>
      <c r="L131" s="12"/>
      <c r="M131" s="440"/>
      <c r="N131" s="12"/>
    </row>
    <row r="132" spans="1:14" ht="25.5">
      <c r="A132" s="49" t="s">
        <v>2707</v>
      </c>
      <c r="B132" s="50" t="s">
        <v>2708</v>
      </c>
      <c r="C132" s="270"/>
      <c r="D132" s="270"/>
      <c r="E132" s="926" t="e">
        <f t="shared" si="7"/>
        <v>#DIV/0!</v>
      </c>
      <c r="F132" s="272">
        <v>338</v>
      </c>
      <c r="G132" s="272">
        <v>164</v>
      </c>
      <c r="H132" s="926">
        <f t="shared" si="17"/>
        <v>48.520710059171599</v>
      </c>
      <c r="I132" s="1170">
        <f t="shared" si="21"/>
        <v>338</v>
      </c>
      <c r="J132" s="1170">
        <f t="shared" si="22"/>
        <v>164</v>
      </c>
      <c r="K132" s="927">
        <f t="shared" si="23"/>
        <v>48.520710059171599</v>
      </c>
      <c r="L132" s="12"/>
      <c r="M132" s="440"/>
      <c r="N132" s="12"/>
    </row>
    <row r="133" spans="1:14" ht="25.5">
      <c r="A133" s="49" t="s">
        <v>2716</v>
      </c>
      <c r="B133" s="50" t="s">
        <v>4076</v>
      </c>
      <c r="C133" s="270">
        <v>11</v>
      </c>
      <c r="D133" s="270">
        <v>2</v>
      </c>
      <c r="E133" s="926">
        <f t="shared" si="7"/>
        <v>18.181818181818183</v>
      </c>
      <c r="F133" s="272">
        <v>28</v>
      </c>
      <c r="G133" s="272">
        <v>10</v>
      </c>
      <c r="H133" s="926">
        <f t="shared" si="17"/>
        <v>35.714285714285715</v>
      </c>
      <c r="I133" s="1170">
        <f t="shared" si="21"/>
        <v>39</v>
      </c>
      <c r="J133" s="1170">
        <f t="shared" si="22"/>
        <v>12</v>
      </c>
      <c r="K133" s="927">
        <f t="shared" si="23"/>
        <v>30.76923076923077</v>
      </c>
      <c r="L133" s="12"/>
      <c r="M133" s="440"/>
      <c r="N133" s="12"/>
    </row>
    <row r="134" spans="1:14" ht="25.5">
      <c r="A134" s="49" t="s">
        <v>4066</v>
      </c>
      <c r="B134" s="50" t="s">
        <v>4077</v>
      </c>
      <c r="C134" s="270">
        <v>8</v>
      </c>
      <c r="D134" s="270">
        <v>1</v>
      </c>
      <c r="E134" s="926">
        <f t="shared" si="7"/>
        <v>12.5</v>
      </c>
      <c r="F134" s="272">
        <v>6</v>
      </c>
      <c r="G134" s="272">
        <v>8</v>
      </c>
      <c r="H134" s="926">
        <f t="shared" si="17"/>
        <v>133.33333333333331</v>
      </c>
      <c r="I134" s="1170">
        <f t="shared" si="21"/>
        <v>14</v>
      </c>
      <c r="J134" s="1170">
        <f t="shared" si="22"/>
        <v>9</v>
      </c>
      <c r="K134" s="927">
        <f t="shared" si="23"/>
        <v>64.285714285714292</v>
      </c>
      <c r="L134" s="12"/>
      <c r="M134" s="440"/>
      <c r="N134" s="12"/>
    </row>
    <row r="135" spans="1:14" ht="38.25">
      <c r="A135" s="49" t="s">
        <v>2718</v>
      </c>
      <c r="B135" s="50" t="s">
        <v>992</v>
      </c>
      <c r="C135" s="270">
        <v>23</v>
      </c>
      <c r="D135" s="270">
        <v>8</v>
      </c>
      <c r="E135" s="926">
        <f t="shared" si="7"/>
        <v>34.782608695652172</v>
      </c>
      <c r="F135" s="272">
        <v>628</v>
      </c>
      <c r="G135" s="272">
        <v>231</v>
      </c>
      <c r="H135" s="926">
        <f t="shared" si="17"/>
        <v>36.783439490445858</v>
      </c>
      <c r="I135" s="1170">
        <f t="shared" si="21"/>
        <v>651</v>
      </c>
      <c r="J135" s="1170">
        <f t="shared" si="22"/>
        <v>239</v>
      </c>
      <c r="K135" s="927">
        <f t="shared" si="23"/>
        <v>36.712749615975419</v>
      </c>
      <c r="L135" s="12"/>
      <c r="M135" s="440"/>
      <c r="N135" s="12"/>
    </row>
    <row r="136" spans="1:14" ht="25.5">
      <c r="A136" s="49" t="s">
        <v>4439</v>
      </c>
      <c r="B136" s="50" t="s">
        <v>2878</v>
      </c>
      <c r="C136" s="270">
        <v>70</v>
      </c>
      <c r="D136" s="270">
        <v>54</v>
      </c>
      <c r="E136" s="926">
        <f t="shared" si="7"/>
        <v>77.142857142857153</v>
      </c>
      <c r="F136" s="272">
        <v>1930</v>
      </c>
      <c r="G136" s="272">
        <v>1130</v>
      </c>
      <c r="H136" s="926">
        <f t="shared" si="17"/>
        <v>58.549222797927456</v>
      </c>
      <c r="I136" s="1170">
        <f t="shared" si="21"/>
        <v>2000</v>
      </c>
      <c r="J136" s="1170">
        <f t="shared" si="22"/>
        <v>1184</v>
      </c>
      <c r="K136" s="927">
        <f t="shared" si="23"/>
        <v>59.199999999999996</v>
      </c>
      <c r="L136" s="12"/>
      <c r="M136" s="440"/>
      <c r="N136" s="12"/>
    </row>
    <row r="137" spans="1:14" ht="25.5">
      <c r="A137" s="49" t="s">
        <v>4441</v>
      </c>
      <c r="B137" s="50" t="s">
        <v>4442</v>
      </c>
      <c r="C137" s="270">
        <v>51</v>
      </c>
      <c r="D137" s="270">
        <v>33</v>
      </c>
      <c r="E137" s="926">
        <f t="shared" si="7"/>
        <v>64.705882352941174</v>
      </c>
      <c r="F137" s="272">
        <v>701</v>
      </c>
      <c r="G137" s="272">
        <v>317</v>
      </c>
      <c r="H137" s="926">
        <f t="shared" si="17"/>
        <v>45.22111269614836</v>
      </c>
      <c r="I137" s="1170">
        <f t="shared" si="21"/>
        <v>752</v>
      </c>
      <c r="J137" s="1170">
        <f t="shared" si="22"/>
        <v>350</v>
      </c>
      <c r="K137" s="927">
        <f t="shared" si="23"/>
        <v>46.542553191489361</v>
      </c>
      <c r="L137" s="12"/>
      <c r="M137" s="440"/>
      <c r="N137" s="12"/>
    </row>
    <row r="138" spans="1:14" ht="25.5">
      <c r="A138" s="49" t="s">
        <v>2720</v>
      </c>
      <c r="B138" s="50" t="s">
        <v>2721</v>
      </c>
      <c r="C138" s="270"/>
      <c r="D138" s="270"/>
      <c r="E138" s="926" t="e">
        <f t="shared" si="7"/>
        <v>#DIV/0!</v>
      </c>
      <c r="F138" s="272"/>
      <c r="G138" s="272"/>
      <c r="H138" s="926" t="e">
        <f t="shared" si="17"/>
        <v>#DIV/0!</v>
      </c>
      <c r="I138" s="1170">
        <f t="shared" si="21"/>
        <v>0</v>
      </c>
      <c r="J138" s="1170">
        <f t="shared" si="22"/>
        <v>0</v>
      </c>
      <c r="K138" s="927" t="e">
        <f t="shared" si="23"/>
        <v>#DIV/0!</v>
      </c>
      <c r="L138" s="12"/>
      <c r="M138" s="440"/>
      <c r="N138" s="12"/>
    </row>
    <row r="139" spans="1:14">
      <c r="A139" s="49" t="s">
        <v>3101</v>
      </c>
      <c r="B139" s="50" t="s">
        <v>3102</v>
      </c>
      <c r="C139" s="270">
        <v>1</v>
      </c>
      <c r="D139" s="270">
        <v>2</v>
      </c>
      <c r="E139" s="926">
        <f t="shared" si="7"/>
        <v>200</v>
      </c>
      <c r="F139" s="272">
        <v>2</v>
      </c>
      <c r="G139" s="272"/>
      <c r="H139" s="926">
        <f t="shared" si="17"/>
        <v>0</v>
      </c>
      <c r="I139" s="1170">
        <f t="shared" si="21"/>
        <v>3</v>
      </c>
      <c r="J139" s="1170">
        <f t="shared" si="22"/>
        <v>2</v>
      </c>
      <c r="K139" s="927">
        <f t="shared" si="23"/>
        <v>66.666666666666657</v>
      </c>
      <c r="L139" s="12"/>
      <c r="M139" s="440"/>
      <c r="N139" s="12"/>
    </row>
    <row r="140" spans="1:14">
      <c r="A140" s="49" t="s">
        <v>3103</v>
      </c>
      <c r="B140" s="50" t="s">
        <v>3104</v>
      </c>
      <c r="C140" s="270">
        <v>3</v>
      </c>
      <c r="D140" s="270"/>
      <c r="E140" s="926">
        <f t="shared" si="7"/>
        <v>0</v>
      </c>
      <c r="F140" s="272"/>
      <c r="G140" s="272"/>
      <c r="H140" s="926" t="e">
        <f t="shared" si="17"/>
        <v>#DIV/0!</v>
      </c>
      <c r="I140" s="1170">
        <f t="shared" si="21"/>
        <v>3</v>
      </c>
      <c r="J140" s="1170">
        <f t="shared" si="22"/>
        <v>0</v>
      </c>
      <c r="K140" s="927">
        <f t="shared" si="23"/>
        <v>0</v>
      </c>
      <c r="L140" s="12"/>
      <c r="M140" s="440"/>
      <c r="N140" s="12"/>
    </row>
    <row r="141" spans="1:14">
      <c r="A141" s="52" t="s">
        <v>3105</v>
      </c>
      <c r="B141" s="381" t="s">
        <v>3106</v>
      </c>
      <c r="C141" s="270">
        <v>1</v>
      </c>
      <c r="D141" s="270"/>
      <c r="E141" s="926">
        <f t="shared" si="7"/>
        <v>0</v>
      </c>
      <c r="F141" s="270"/>
      <c r="G141" s="270"/>
      <c r="H141" s="926" t="e">
        <f t="shared" si="17"/>
        <v>#DIV/0!</v>
      </c>
      <c r="I141" s="1170">
        <f t="shared" si="21"/>
        <v>1</v>
      </c>
      <c r="J141" s="1170">
        <f t="shared" si="22"/>
        <v>0</v>
      </c>
      <c r="K141" s="927">
        <f t="shared" si="23"/>
        <v>0</v>
      </c>
      <c r="L141" s="12"/>
      <c r="M141" s="440"/>
      <c r="N141" s="12"/>
    </row>
    <row r="142" spans="1:14">
      <c r="A142" s="431" t="s">
        <v>2728</v>
      </c>
      <c r="B142" s="380" t="s">
        <v>2729</v>
      </c>
      <c r="C142" s="270">
        <v>59</v>
      </c>
      <c r="D142" s="270">
        <v>49</v>
      </c>
      <c r="E142" s="926">
        <f t="shared" si="7"/>
        <v>83.050847457627114</v>
      </c>
      <c r="F142" s="270">
        <v>669</v>
      </c>
      <c r="G142" s="270">
        <v>341</v>
      </c>
      <c r="H142" s="926">
        <f t="shared" si="17"/>
        <v>50.971599402092671</v>
      </c>
      <c r="I142" s="1170">
        <f t="shared" si="21"/>
        <v>728</v>
      </c>
      <c r="J142" s="1170">
        <f t="shared" si="22"/>
        <v>390</v>
      </c>
      <c r="K142" s="927">
        <f t="shared" si="23"/>
        <v>53.571428571428569</v>
      </c>
      <c r="L142" s="12"/>
      <c r="M142" s="440"/>
      <c r="N142" s="12"/>
    </row>
    <row r="143" spans="1:14" ht="25.5">
      <c r="A143" s="431" t="s">
        <v>134</v>
      </c>
      <c r="B143" s="50" t="s">
        <v>4087</v>
      </c>
      <c r="C143" s="270">
        <v>14</v>
      </c>
      <c r="D143" s="270">
        <v>9</v>
      </c>
      <c r="E143" s="926">
        <f t="shared" si="7"/>
        <v>64.285714285714292</v>
      </c>
      <c r="F143" s="270">
        <v>7</v>
      </c>
      <c r="G143" s="270">
        <v>11</v>
      </c>
      <c r="H143" s="926">
        <f t="shared" si="17"/>
        <v>157.14285714285714</v>
      </c>
      <c r="I143" s="1170">
        <f t="shared" si="21"/>
        <v>21</v>
      </c>
      <c r="J143" s="1170">
        <f t="shared" si="22"/>
        <v>20</v>
      </c>
      <c r="K143" s="927">
        <f t="shared" si="23"/>
        <v>95.238095238095227</v>
      </c>
      <c r="L143" s="12"/>
      <c r="M143" s="440"/>
      <c r="N143" s="12"/>
    </row>
    <row r="144" spans="1:14" ht="25.5">
      <c r="A144" s="431" t="s">
        <v>3110</v>
      </c>
      <c r="B144" s="380" t="s">
        <v>3111</v>
      </c>
      <c r="C144" s="270"/>
      <c r="D144" s="270"/>
      <c r="E144" s="926" t="e">
        <f t="shared" ref="E144:E210" si="24">SUM(D144/C144*100)</f>
        <v>#DIV/0!</v>
      </c>
      <c r="F144" s="270"/>
      <c r="G144" s="270"/>
      <c r="H144" s="926" t="e">
        <f t="shared" si="17"/>
        <v>#DIV/0!</v>
      </c>
      <c r="I144" s="1170">
        <f t="shared" si="21"/>
        <v>0</v>
      </c>
      <c r="J144" s="1170">
        <f t="shared" si="22"/>
        <v>0</v>
      </c>
      <c r="K144" s="927" t="e">
        <f t="shared" si="23"/>
        <v>#DIV/0!</v>
      </c>
      <c r="L144" s="12"/>
      <c r="M144" s="440"/>
      <c r="N144" s="12"/>
    </row>
    <row r="145" spans="1:14">
      <c r="A145" s="431" t="s">
        <v>338</v>
      </c>
      <c r="B145" s="380" t="s">
        <v>3112</v>
      </c>
      <c r="C145" s="270">
        <v>2</v>
      </c>
      <c r="D145" s="270"/>
      <c r="E145" s="926">
        <f t="shared" si="24"/>
        <v>0</v>
      </c>
      <c r="F145" s="270"/>
      <c r="G145" s="270"/>
      <c r="H145" s="926" t="e">
        <f t="shared" si="17"/>
        <v>#DIV/0!</v>
      </c>
      <c r="I145" s="1170">
        <f t="shared" si="21"/>
        <v>2</v>
      </c>
      <c r="J145" s="1170">
        <f t="shared" si="22"/>
        <v>0</v>
      </c>
      <c r="K145" s="927">
        <f t="shared" si="23"/>
        <v>0</v>
      </c>
      <c r="L145" s="12"/>
      <c r="M145" s="12"/>
      <c r="N145" s="12"/>
    </row>
    <row r="146" spans="1:14">
      <c r="A146" s="431" t="s">
        <v>3113</v>
      </c>
      <c r="B146" s="380" t="s">
        <v>3114</v>
      </c>
      <c r="C146" s="270">
        <v>2</v>
      </c>
      <c r="D146" s="270"/>
      <c r="E146" s="926">
        <f t="shared" si="24"/>
        <v>0</v>
      </c>
      <c r="F146" s="270"/>
      <c r="G146" s="270"/>
      <c r="H146" s="926" t="e">
        <f t="shared" si="17"/>
        <v>#DIV/0!</v>
      </c>
      <c r="I146" s="1170">
        <f t="shared" si="21"/>
        <v>2</v>
      </c>
      <c r="J146" s="1170">
        <f t="shared" si="22"/>
        <v>0</v>
      </c>
      <c r="K146" s="927">
        <f t="shared" si="23"/>
        <v>0</v>
      </c>
      <c r="L146" s="12"/>
      <c r="M146" s="440"/>
      <c r="N146" s="12"/>
    </row>
    <row r="147" spans="1:14">
      <c r="A147" s="431" t="s">
        <v>6028</v>
      </c>
      <c r="B147" s="380" t="s">
        <v>6029</v>
      </c>
      <c r="C147" s="270">
        <v>6</v>
      </c>
      <c r="D147" s="270">
        <v>4</v>
      </c>
      <c r="E147" s="926">
        <f t="shared" si="24"/>
        <v>66.666666666666657</v>
      </c>
      <c r="F147" s="270">
        <v>11</v>
      </c>
      <c r="G147" s="270"/>
      <c r="H147" s="926">
        <f t="shared" si="17"/>
        <v>0</v>
      </c>
      <c r="I147" s="1170">
        <f t="shared" si="21"/>
        <v>17</v>
      </c>
      <c r="J147" s="1170">
        <f t="shared" si="22"/>
        <v>4</v>
      </c>
      <c r="K147" s="927">
        <f t="shared" si="23"/>
        <v>23.52941176470588</v>
      </c>
      <c r="L147" s="12"/>
      <c r="M147" s="440"/>
      <c r="N147" s="12"/>
    </row>
    <row r="148" spans="1:14">
      <c r="A148" s="431" t="s">
        <v>1009</v>
      </c>
      <c r="B148" s="380" t="s">
        <v>4065</v>
      </c>
      <c r="C148" s="270">
        <v>6</v>
      </c>
      <c r="D148" s="270">
        <v>3</v>
      </c>
      <c r="E148" s="926">
        <f t="shared" si="24"/>
        <v>50</v>
      </c>
      <c r="F148" s="270">
        <v>11</v>
      </c>
      <c r="G148" s="270"/>
      <c r="H148" s="926">
        <f t="shared" si="17"/>
        <v>0</v>
      </c>
      <c r="I148" s="1170">
        <f t="shared" si="21"/>
        <v>17</v>
      </c>
      <c r="J148" s="1170">
        <f t="shared" si="22"/>
        <v>3</v>
      </c>
      <c r="K148" s="927">
        <f t="shared" si="23"/>
        <v>17.647058823529413</v>
      </c>
      <c r="L148" s="12"/>
      <c r="M148" s="440"/>
      <c r="N148" s="12"/>
    </row>
    <row r="149" spans="1:14">
      <c r="A149" s="431" t="s">
        <v>2722</v>
      </c>
      <c r="B149" s="380" t="s">
        <v>3115</v>
      </c>
      <c r="C149" s="270">
        <v>72</v>
      </c>
      <c r="D149" s="270">
        <v>56</v>
      </c>
      <c r="E149" s="926">
        <f t="shared" si="24"/>
        <v>77.777777777777786</v>
      </c>
      <c r="F149" s="270">
        <v>1725</v>
      </c>
      <c r="G149" s="270">
        <v>907</v>
      </c>
      <c r="H149" s="926">
        <f t="shared" si="17"/>
        <v>52.579710144927539</v>
      </c>
      <c r="I149" s="1170">
        <f t="shared" si="21"/>
        <v>1797</v>
      </c>
      <c r="J149" s="1170">
        <f t="shared" si="22"/>
        <v>963</v>
      </c>
      <c r="K149" s="927">
        <f t="shared" si="23"/>
        <v>53.589315525876458</v>
      </c>
      <c r="L149" s="12"/>
      <c r="M149" s="440"/>
      <c r="N149" s="12"/>
    </row>
    <row r="150" spans="1:14" ht="25.5">
      <c r="A150" s="431" t="s">
        <v>2724</v>
      </c>
      <c r="B150" s="380" t="s">
        <v>3116</v>
      </c>
      <c r="C150" s="270">
        <v>46</v>
      </c>
      <c r="D150" s="270">
        <v>27</v>
      </c>
      <c r="E150" s="926">
        <f t="shared" si="24"/>
        <v>58.695652173913047</v>
      </c>
      <c r="F150" s="456">
        <v>1112</v>
      </c>
      <c r="G150" s="456">
        <v>501</v>
      </c>
      <c r="H150" s="926">
        <f t="shared" si="17"/>
        <v>45.053956834532372</v>
      </c>
      <c r="I150" s="1170">
        <f t="shared" si="21"/>
        <v>1158</v>
      </c>
      <c r="J150" s="1170">
        <f t="shared" si="22"/>
        <v>528</v>
      </c>
      <c r="K150" s="927">
        <f t="shared" si="23"/>
        <v>45.595854922279791</v>
      </c>
      <c r="L150" s="12"/>
      <c r="M150" s="440"/>
      <c r="N150" s="12"/>
    </row>
    <row r="151" spans="1:14">
      <c r="A151" s="49" t="s">
        <v>6004</v>
      </c>
      <c r="B151" s="50" t="s">
        <v>6005</v>
      </c>
      <c r="C151" s="270">
        <v>15</v>
      </c>
      <c r="D151" s="270">
        <v>17</v>
      </c>
      <c r="E151" s="926">
        <f t="shared" si="24"/>
        <v>113.33333333333333</v>
      </c>
      <c r="F151" s="270">
        <v>451</v>
      </c>
      <c r="G151" s="270">
        <v>211</v>
      </c>
      <c r="H151" s="926">
        <f t="shared" si="17"/>
        <v>46.784922394678489</v>
      </c>
      <c r="I151" s="1170">
        <f t="shared" si="21"/>
        <v>466</v>
      </c>
      <c r="J151" s="1170">
        <f t="shared" si="22"/>
        <v>228</v>
      </c>
      <c r="K151" s="927">
        <f t="shared" si="23"/>
        <v>48.927038626609445</v>
      </c>
      <c r="L151" s="12"/>
      <c r="M151" s="440"/>
      <c r="N151" s="12"/>
    </row>
    <row r="152" spans="1:14" ht="25.5">
      <c r="A152" s="49" t="s">
        <v>134</v>
      </c>
      <c r="B152" s="50" t="s">
        <v>4087</v>
      </c>
      <c r="C152" s="270"/>
      <c r="D152" s="270"/>
      <c r="E152" s="926" t="e">
        <f t="shared" si="24"/>
        <v>#DIV/0!</v>
      </c>
      <c r="F152" s="270"/>
      <c r="G152" s="270"/>
      <c r="H152" s="926" t="e">
        <f t="shared" si="17"/>
        <v>#DIV/0!</v>
      </c>
      <c r="I152" s="1170">
        <f t="shared" si="21"/>
        <v>0</v>
      </c>
      <c r="J152" s="1170">
        <f t="shared" si="22"/>
        <v>0</v>
      </c>
      <c r="K152" s="927" t="e">
        <f t="shared" si="23"/>
        <v>#DIV/0!</v>
      </c>
      <c r="L152" s="12"/>
      <c r="M152" s="440"/>
      <c r="N152" s="12"/>
    </row>
    <row r="153" spans="1:14">
      <c r="A153" s="431" t="s">
        <v>2370</v>
      </c>
      <c r="B153" s="380" t="s">
        <v>1147</v>
      </c>
      <c r="C153" s="270"/>
      <c r="D153" s="270"/>
      <c r="E153" s="926" t="e">
        <f t="shared" si="24"/>
        <v>#DIV/0!</v>
      </c>
      <c r="F153" s="270">
        <v>13</v>
      </c>
      <c r="G153" s="270">
        <v>23</v>
      </c>
      <c r="H153" s="926">
        <f t="shared" si="17"/>
        <v>176.92307692307691</v>
      </c>
      <c r="I153" s="1170">
        <f t="shared" si="21"/>
        <v>13</v>
      </c>
      <c r="J153" s="1170">
        <f t="shared" si="22"/>
        <v>23</v>
      </c>
      <c r="K153" s="927">
        <f t="shared" si="23"/>
        <v>176.92307692307691</v>
      </c>
      <c r="L153" s="12"/>
      <c r="M153" s="440"/>
      <c r="N153" s="12"/>
    </row>
    <row r="154" spans="1:14">
      <c r="A154" s="431" t="s">
        <v>4088</v>
      </c>
      <c r="B154" s="380" t="s">
        <v>4089</v>
      </c>
      <c r="C154" s="270"/>
      <c r="D154" s="270"/>
      <c r="E154" s="926" t="e">
        <f t="shared" si="24"/>
        <v>#DIV/0!</v>
      </c>
      <c r="F154" s="270">
        <v>4</v>
      </c>
      <c r="G154" s="270"/>
      <c r="H154" s="926">
        <f t="shared" si="17"/>
        <v>0</v>
      </c>
      <c r="I154" s="1170">
        <f t="shared" si="21"/>
        <v>4</v>
      </c>
      <c r="J154" s="1170">
        <f t="shared" si="22"/>
        <v>0</v>
      </c>
      <c r="K154" s="927">
        <f t="shared" si="23"/>
        <v>0</v>
      </c>
      <c r="L154" s="12"/>
      <c r="M154" s="440"/>
      <c r="N154" s="12"/>
    </row>
    <row r="155" spans="1:14">
      <c r="A155" s="431" t="s">
        <v>6018</v>
      </c>
      <c r="B155" s="380" t="s">
        <v>6019</v>
      </c>
      <c r="C155" s="270"/>
      <c r="D155" s="270"/>
      <c r="E155" s="926" t="e">
        <f t="shared" si="24"/>
        <v>#DIV/0!</v>
      </c>
      <c r="F155" s="270">
        <v>68</v>
      </c>
      <c r="G155" s="270">
        <v>6</v>
      </c>
      <c r="H155" s="926">
        <f t="shared" si="17"/>
        <v>8.8235294117647065</v>
      </c>
      <c r="I155" s="1170">
        <f t="shared" si="21"/>
        <v>68</v>
      </c>
      <c r="J155" s="1170">
        <f t="shared" si="22"/>
        <v>6</v>
      </c>
      <c r="K155" s="927">
        <f t="shared" si="23"/>
        <v>8.8235294117647065</v>
      </c>
      <c r="L155" s="12"/>
      <c r="M155" s="440"/>
      <c r="N155" s="12"/>
    </row>
    <row r="156" spans="1:14">
      <c r="A156" s="49" t="s">
        <v>6020</v>
      </c>
      <c r="B156" s="50" t="s">
        <v>6021</v>
      </c>
      <c r="C156" s="270"/>
      <c r="D156" s="270"/>
      <c r="E156" s="926" t="e">
        <f t="shared" si="24"/>
        <v>#DIV/0!</v>
      </c>
      <c r="F156" s="270">
        <v>4</v>
      </c>
      <c r="G156" s="270">
        <v>1</v>
      </c>
      <c r="H156" s="926">
        <f t="shared" si="17"/>
        <v>25</v>
      </c>
      <c r="I156" s="1170">
        <f t="shared" si="21"/>
        <v>4</v>
      </c>
      <c r="J156" s="1170">
        <f t="shared" si="22"/>
        <v>1</v>
      </c>
      <c r="K156" s="927">
        <f t="shared" si="23"/>
        <v>25</v>
      </c>
      <c r="L156" s="12"/>
      <c r="M156" s="440"/>
      <c r="N156" s="12"/>
    </row>
    <row r="157" spans="1:14" ht="25.5">
      <c r="A157" s="49" t="s">
        <v>4430</v>
      </c>
      <c r="B157" s="50" t="s">
        <v>3117</v>
      </c>
      <c r="C157" s="270"/>
      <c r="D157" s="270"/>
      <c r="E157" s="926" t="e">
        <f t="shared" si="24"/>
        <v>#DIV/0!</v>
      </c>
      <c r="F157" s="270">
        <v>321</v>
      </c>
      <c r="G157" s="270">
        <v>60</v>
      </c>
      <c r="H157" s="926">
        <f t="shared" si="17"/>
        <v>18.691588785046729</v>
      </c>
      <c r="I157" s="1170">
        <f t="shared" si="21"/>
        <v>321</v>
      </c>
      <c r="J157" s="1170">
        <f t="shared" si="22"/>
        <v>60</v>
      </c>
      <c r="K157" s="927">
        <f t="shared" si="23"/>
        <v>18.691588785046729</v>
      </c>
      <c r="L157" s="12"/>
      <c r="M157" s="440"/>
      <c r="N157" s="12"/>
    </row>
    <row r="158" spans="1:14" ht="25.5">
      <c r="A158" s="431" t="s">
        <v>4443</v>
      </c>
      <c r="B158" s="380" t="s">
        <v>4444</v>
      </c>
      <c r="C158" s="270"/>
      <c r="D158" s="270"/>
      <c r="E158" s="926" t="e">
        <f t="shared" si="24"/>
        <v>#DIV/0!</v>
      </c>
      <c r="F158" s="270">
        <v>2</v>
      </c>
      <c r="G158" s="270"/>
      <c r="H158" s="926">
        <f t="shared" si="17"/>
        <v>0</v>
      </c>
      <c r="I158" s="1170">
        <f t="shared" si="21"/>
        <v>2</v>
      </c>
      <c r="J158" s="1170">
        <f t="shared" si="22"/>
        <v>0</v>
      </c>
      <c r="K158" s="927">
        <f t="shared" si="23"/>
        <v>0</v>
      </c>
      <c r="L158" s="12"/>
      <c r="M158" s="440"/>
      <c r="N158" s="12"/>
    </row>
    <row r="159" spans="1:14" ht="25.5">
      <c r="A159" s="431" t="s">
        <v>4445</v>
      </c>
      <c r="B159" s="380" t="s">
        <v>3118</v>
      </c>
      <c r="C159" s="270"/>
      <c r="D159" s="270"/>
      <c r="E159" s="926" t="e">
        <f t="shared" si="24"/>
        <v>#DIV/0!</v>
      </c>
      <c r="F159" s="270">
        <v>151</v>
      </c>
      <c r="G159" s="270">
        <v>41</v>
      </c>
      <c r="H159" s="926">
        <f t="shared" si="17"/>
        <v>27.152317880794701</v>
      </c>
      <c r="I159" s="1170">
        <f t="shared" si="21"/>
        <v>151</v>
      </c>
      <c r="J159" s="1170">
        <f t="shared" si="22"/>
        <v>41</v>
      </c>
      <c r="K159" s="927">
        <f t="shared" si="23"/>
        <v>27.152317880794701</v>
      </c>
      <c r="L159" s="12"/>
      <c r="M159" s="440"/>
      <c r="N159" s="12"/>
    </row>
    <row r="160" spans="1:14" ht="25.5">
      <c r="A160" s="431" t="s">
        <v>4449</v>
      </c>
      <c r="B160" s="380" t="s">
        <v>3119</v>
      </c>
      <c r="C160" s="270"/>
      <c r="D160" s="270"/>
      <c r="E160" s="926" t="e">
        <f t="shared" si="24"/>
        <v>#DIV/0!</v>
      </c>
      <c r="F160" s="270">
        <v>11</v>
      </c>
      <c r="G160" s="270">
        <v>7</v>
      </c>
      <c r="H160" s="926">
        <f t="shared" si="17"/>
        <v>63.636363636363633</v>
      </c>
      <c r="I160" s="1170">
        <f t="shared" si="21"/>
        <v>11</v>
      </c>
      <c r="J160" s="1170">
        <f t="shared" si="22"/>
        <v>7</v>
      </c>
      <c r="K160" s="927">
        <f t="shared" si="23"/>
        <v>63.636363636363633</v>
      </c>
      <c r="L160" s="12"/>
      <c r="M160" s="440"/>
      <c r="N160" s="12"/>
    </row>
    <row r="161" spans="1:14">
      <c r="A161" s="49" t="s">
        <v>2726</v>
      </c>
      <c r="B161" s="50" t="s">
        <v>2727</v>
      </c>
      <c r="C161" s="270"/>
      <c r="D161" s="270"/>
      <c r="E161" s="926" t="e">
        <f t="shared" si="24"/>
        <v>#DIV/0!</v>
      </c>
      <c r="F161" s="270">
        <v>368</v>
      </c>
      <c r="G161" s="270">
        <v>255</v>
      </c>
      <c r="H161" s="926">
        <f t="shared" si="17"/>
        <v>69.293478260869563</v>
      </c>
      <c r="I161" s="1170">
        <f t="shared" si="21"/>
        <v>368</v>
      </c>
      <c r="J161" s="1170">
        <f t="shared" si="22"/>
        <v>255</v>
      </c>
      <c r="K161" s="927">
        <f t="shared" si="23"/>
        <v>69.293478260869563</v>
      </c>
      <c r="L161" s="12"/>
      <c r="M161" s="440"/>
      <c r="N161" s="12"/>
    </row>
    <row r="162" spans="1:14">
      <c r="A162" s="431" t="s">
        <v>4551</v>
      </c>
      <c r="B162" s="50" t="s">
        <v>1156</v>
      </c>
      <c r="C162" s="270"/>
      <c r="D162" s="270"/>
      <c r="E162" s="926" t="e">
        <f t="shared" si="24"/>
        <v>#DIV/0!</v>
      </c>
      <c r="F162" s="270">
        <v>20</v>
      </c>
      <c r="G162" s="270">
        <v>30</v>
      </c>
      <c r="H162" s="926">
        <f t="shared" si="17"/>
        <v>150</v>
      </c>
      <c r="I162" s="1170">
        <f t="shared" si="21"/>
        <v>20</v>
      </c>
      <c r="J162" s="1170">
        <f t="shared" si="22"/>
        <v>30</v>
      </c>
      <c r="K162" s="927">
        <f t="shared" si="23"/>
        <v>150</v>
      </c>
      <c r="L162" s="12"/>
      <c r="M162" s="440"/>
      <c r="N162" s="12"/>
    </row>
    <row r="163" spans="1:14" ht="25.5">
      <c r="A163" s="49" t="s">
        <v>4552</v>
      </c>
      <c r="B163" s="50" t="s">
        <v>1158</v>
      </c>
      <c r="C163" s="270">
        <v>3</v>
      </c>
      <c r="D163" s="270"/>
      <c r="E163" s="926">
        <f t="shared" si="24"/>
        <v>0</v>
      </c>
      <c r="F163" s="270">
        <v>753</v>
      </c>
      <c r="G163" s="270">
        <v>455</v>
      </c>
      <c r="H163" s="926">
        <f t="shared" si="17"/>
        <v>60.424966799468791</v>
      </c>
      <c r="I163" s="1170">
        <f t="shared" si="21"/>
        <v>756</v>
      </c>
      <c r="J163" s="1170">
        <f t="shared" si="22"/>
        <v>455</v>
      </c>
      <c r="K163" s="927">
        <f t="shared" si="23"/>
        <v>60.185185185185183</v>
      </c>
      <c r="L163" s="12"/>
      <c r="M163" s="440"/>
      <c r="N163" s="12"/>
    </row>
    <row r="164" spans="1:14" ht="25.5">
      <c r="A164" s="49" t="s">
        <v>2314</v>
      </c>
      <c r="B164" s="50" t="s">
        <v>1016</v>
      </c>
      <c r="C164" s="270"/>
      <c r="D164" s="270"/>
      <c r="E164" s="926" t="e">
        <f t="shared" si="24"/>
        <v>#DIV/0!</v>
      </c>
      <c r="F164" s="270">
        <v>59</v>
      </c>
      <c r="G164" s="270">
        <v>11</v>
      </c>
      <c r="H164" s="926">
        <f t="shared" si="17"/>
        <v>18.64406779661017</v>
      </c>
      <c r="I164" s="1170">
        <f t="shared" si="21"/>
        <v>59</v>
      </c>
      <c r="J164" s="1170">
        <f t="shared" si="22"/>
        <v>11</v>
      </c>
      <c r="K164" s="927">
        <f t="shared" si="23"/>
        <v>18.64406779661017</v>
      </c>
      <c r="L164" s="12"/>
      <c r="M164" s="440"/>
      <c r="N164" s="12"/>
    </row>
    <row r="165" spans="1:14">
      <c r="A165" s="49" t="s">
        <v>4554</v>
      </c>
      <c r="B165" s="50" t="s">
        <v>3924</v>
      </c>
      <c r="C165" s="270"/>
      <c r="D165" s="270"/>
      <c r="E165" s="926" t="e">
        <f t="shared" si="24"/>
        <v>#DIV/0!</v>
      </c>
      <c r="F165" s="270">
        <v>7</v>
      </c>
      <c r="G165" s="270"/>
      <c r="H165" s="926">
        <f t="shared" si="17"/>
        <v>0</v>
      </c>
      <c r="I165" s="1170">
        <f t="shared" si="21"/>
        <v>7</v>
      </c>
      <c r="J165" s="1170">
        <f t="shared" si="22"/>
        <v>0</v>
      </c>
      <c r="K165" s="927">
        <f t="shared" si="23"/>
        <v>0</v>
      </c>
      <c r="L165" s="12"/>
      <c r="M165" s="440"/>
      <c r="N165" s="12"/>
    </row>
    <row r="166" spans="1:14" ht="25.5">
      <c r="A166" s="431" t="s">
        <v>1264</v>
      </c>
      <c r="B166" s="381" t="s">
        <v>3956</v>
      </c>
      <c r="C166" s="270">
        <v>12</v>
      </c>
      <c r="D166" s="270">
        <v>1</v>
      </c>
      <c r="E166" s="926">
        <f t="shared" si="24"/>
        <v>8.3333333333333321</v>
      </c>
      <c r="F166" s="270"/>
      <c r="G166" s="270"/>
      <c r="H166" s="926" t="e">
        <f t="shared" si="17"/>
        <v>#DIV/0!</v>
      </c>
      <c r="I166" s="1170">
        <f t="shared" si="21"/>
        <v>12</v>
      </c>
      <c r="J166" s="1170">
        <f t="shared" si="22"/>
        <v>1</v>
      </c>
      <c r="K166" s="927">
        <f t="shared" si="23"/>
        <v>8.3333333333333321</v>
      </c>
      <c r="L166" s="12"/>
      <c r="M166" s="440"/>
      <c r="N166" s="12"/>
    </row>
    <row r="167" spans="1:14" ht="25.5">
      <c r="A167" s="431" t="s">
        <v>3120</v>
      </c>
      <c r="B167" s="381" t="s">
        <v>3121</v>
      </c>
      <c r="C167" s="270"/>
      <c r="D167" s="270"/>
      <c r="E167" s="926" t="e">
        <f t="shared" si="24"/>
        <v>#DIV/0!</v>
      </c>
      <c r="F167" s="270"/>
      <c r="G167" s="270"/>
      <c r="H167" s="926" t="e">
        <f t="shared" si="17"/>
        <v>#DIV/0!</v>
      </c>
      <c r="I167" s="1170">
        <f t="shared" si="21"/>
        <v>0</v>
      </c>
      <c r="J167" s="1170">
        <f t="shared" si="22"/>
        <v>0</v>
      </c>
      <c r="K167" s="927" t="e">
        <f t="shared" si="23"/>
        <v>#DIV/0!</v>
      </c>
      <c r="L167" s="12"/>
      <c r="M167" s="440"/>
      <c r="N167" s="12"/>
    </row>
    <row r="168" spans="1:14">
      <c r="A168" s="431" t="s">
        <v>3122</v>
      </c>
      <c r="B168" s="381" t="s">
        <v>3123</v>
      </c>
      <c r="C168" s="270"/>
      <c r="D168" s="270"/>
      <c r="E168" s="926" t="e">
        <f t="shared" si="24"/>
        <v>#DIV/0!</v>
      </c>
      <c r="F168" s="270"/>
      <c r="G168" s="270"/>
      <c r="H168" s="926" t="e">
        <f t="shared" ref="H168:H221" si="25">SUM(G168/F168*100)</f>
        <v>#DIV/0!</v>
      </c>
      <c r="I168" s="1170">
        <f t="shared" si="21"/>
        <v>0</v>
      </c>
      <c r="J168" s="1170">
        <f t="shared" si="22"/>
        <v>0</v>
      </c>
      <c r="K168" s="927" t="e">
        <f t="shared" si="23"/>
        <v>#DIV/0!</v>
      </c>
      <c r="L168" s="12"/>
      <c r="M168" s="440"/>
      <c r="N168" s="12"/>
    </row>
    <row r="169" spans="1:14">
      <c r="A169" s="431" t="s">
        <v>5360</v>
      </c>
      <c r="B169" s="381" t="s">
        <v>5361</v>
      </c>
      <c r="C169" s="270"/>
      <c r="D169" s="270"/>
      <c r="E169" s="926" t="e">
        <f t="shared" si="24"/>
        <v>#DIV/0!</v>
      </c>
      <c r="F169" s="270"/>
      <c r="G169" s="270"/>
      <c r="H169" s="926" t="e">
        <f t="shared" si="25"/>
        <v>#DIV/0!</v>
      </c>
      <c r="I169" s="1170">
        <f t="shared" ref="I169:I207" si="26">C169+F169</f>
        <v>0</v>
      </c>
      <c r="J169" s="1170">
        <f t="shared" ref="J169:J207" si="27">D169+G169</f>
        <v>0</v>
      </c>
      <c r="K169" s="927" t="e">
        <f t="shared" ref="K169:K207" si="28">SUM(J169/I169*100)</f>
        <v>#DIV/0!</v>
      </c>
      <c r="L169" s="12"/>
      <c r="M169" s="440"/>
      <c r="N169" s="12"/>
    </row>
    <row r="170" spans="1:14">
      <c r="A170" s="431" t="s">
        <v>5362</v>
      </c>
      <c r="B170" s="381" t="s">
        <v>5363</v>
      </c>
      <c r="C170" s="270">
        <v>1</v>
      </c>
      <c r="D170" s="270"/>
      <c r="E170" s="926">
        <f t="shared" si="24"/>
        <v>0</v>
      </c>
      <c r="F170" s="270"/>
      <c r="G170" s="270"/>
      <c r="H170" s="926" t="e">
        <f t="shared" si="25"/>
        <v>#DIV/0!</v>
      </c>
      <c r="I170" s="1170">
        <f t="shared" si="26"/>
        <v>1</v>
      </c>
      <c r="J170" s="1170">
        <f t="shared" si="27"/>
        <v>0</v>
      </c>
      <c r="K170" s="927">
        <f t="shared" si="28"/>
        <v>0</v>
      </c>
      <c r="L170" s="12"/>
      <c r="M170" s="440"/>
      <c r="N170" s="12"/>
    </row>
    <row r="171" spans="1:14">
      <c r="A171" s="431" t="s">
        <v>5364</v>
      </c>
      <c r="B171" s="381" t="s">
        <v>5365</v>
      </c>
      <c r="C171" s="270"/>
      <c r="D171" s="270"/>
      <c r="E171" s="926" t="e">
        <f t="shared" si="24"/>
        <v>#DIV/0!</v>
      </c>
      <c r="F171" s="270"/>
      <c r="G171" s="270"/>
      <c r="H171" s="926" t="e">
        <f t="shared" si="25"/>
        <v>#DIV/0!</v>
      </c>
      <c r="I171" s="1170">
        <f t="shared" si="26"/>
        <v>0</v>
      </c>
      <c r="J171" s="1170">
        <f t="shared" si="27"/>
        <v>0</v>
      </c>
      <c r="K171" s="927" t="e">
        <f t="shared" si="28"/>
        <v>#DIV/0!</v>
      </c>
      <c r="L171" s="12"/>
      <c r="M171" s="440"/>
      <c r="N171" s="12"/>
    </row>
    <row r="172" spans="1:14" ht="25.5">
      <c r="A172" s="431" t="s">
        <v>5366</v>
      </c>
      <c r="B172" s="381" t="s">
        <v>5367</v>
      </c>
      <c r="C172" s="270"/>
      <c r="D172" s="270"/>
      <c r="E172" s="926" t="e">
        <f t="shared" si="24"/>
        <v>#DIV/0!</v>
      </c>
      <c r="F172" s="270"/>
      <c r="G172" s="270"/>
      <c r="H172" s="926" t="e">
        <f t="shared" si="25"/>
        <v>#DIV/0!</v>
      </c>
      <c r="I172" s="1170">
        <f t="shared" si="26"/>
        <v>0</v>
      </c>
      <c r="J172" s="1170">
        <f t="shared" si="27"/>
        <v>0</v>
      </c>
      <c r="K172" s="927" t="e">
        <f t="shared" si="28"/>
        <v>#DIV/0!</v>
      </c>
      <c r="L172" s="12"/>
      <c r="M172" s="440"/>
      <c r="N172" s="12"/>
    </row>
    <row r="173" spans="1:14">
      <c r="A173" s="431" t="s">
        <v>5368</v>
      </c>
      <c r="B173" s="381" t="s">
        <v>5369</v>
      </c>
      <c r="C173" s="270"/>
      <c r="D173" s="270"/>
      <c r="E173" s="926" t="e">
        <f t="shared" si="24"/>
        <v>#DIV/0!</v>
      </c>
      <c r="F173" s="270"/>
      <c r="G173" s="270"/>
      <c r="H173" s="926" t="e">
        <f t="shared" si="25"/>
        <v>#DIV/0!</v>
      </c>
      <c r="I173" s="1170">
        <f t="shared" si="26"/>
        <v>0</v>
      </c>
      <c r="J173" s="1170">
        <f t="shared" si="27"/>
        <v>0</v>
      </c>
      <c r="K173" s="927" t="e">
        <f t="shared" si="28"/>
        <v>#DIV/0!</v>
      </c>
      <c r="L173" s="12"/>
      <c r="M173" s="440"/>
      <c r="N173" s="12"/>
    </row>
    <row r="174" spans="1:14" ht="25.5">
      <c r="A174" s="431" t="s">
        <v>1266</v>
      </c>
      <c r="B174" s="381" t="s">
        <v>1474</v>
      </c>
      <c r="C174" s="270"/>
      <c r="D174" s="270"/>
      <c r="E174" s="926" t="e">
        <f t="shared" si="24"/>
        <v>#DIV/0!</v>
      </c>
      <c r="F174" s="270"/>
      <c r="G174" s="270"/>
      <c r="H174" s="926" t="e">
        <f t="shared" si="25"/>
        <v>#DIV/0!</v>
      </c>
      <c r="I174" s="1170">
        <f t="shared" si="26"/>
        <v>0</v>
      </c>
      <c r="J174" s="1170">
        <f t="shared" si="27"/>
        <v>0</v>
      </c>
      <c r="K174" s="927" t="e">
        <f t="shared" si="28"/>
        <v>#DIV/0!</v>
      </c>
      <c r="L174" s="12"/>
      <c r="M174" s="440"/>
      <c r="N174" s="12"/>
    </row>
    <row r="175" spans="1:14">
      <c r="A175" s="431" t="s">
        <v>1476</v>
      </c>
      <c r="B175" s="381" t="s">
        <v>1477</v>
      </c>
      <c r="C175" s="270"/>
      <c r="D175" s="270"/>
      <c r="E175" s="926" t="e">
        <f t="shared" si="24"/>
        <v>#DIV/0!</v>
      </c>
      <c r="F175" s="270"/>
      <c r="G175" s="270"/>
      <c r="H175" s="926" t="e">
        <f t="shared" si="25"/>
        <v>#DIV/0!</v>
      </c>
      <c r="I175" s="1170">
        <f t="shared" si="26"/>
        <v>0</v>
      </c>
      <c r="J175" s="1170">
        <f t="shared" si="27"/>
        <v>0</v>
      </c>
      <c r="K175" s="927" t="e">
        <f t="shared" si="28"/>
        <v>#DIV/0!</v>
      </c>
      <c r="L175" s="12"/>
      <c r="M175" s="12"/>
      <c r="N175" s="12"/>
    </row>
    <row r="176" spans="1:14">
      <c r="A176" s="431" t="s">
        <v>118</v>
      </c>
      <c r="B176" s="381" t="s">
        <v>119</v>
      </c>
      <c r="C176" s="270"/>
      <c r="D176" s="270"/>
      <c r="E176" s="926" t="e">
        <f t="shared" si="24"/>
        <v>#DIV/0!</v>
      </c>
      <c r="F176" s="270"/>
      <c r="G176" s="270"/>
      <c r="H176" s="926" t="e">
        <f t="shared" si="25"/>
        <v>#DIV/0!</v>
      </c>
      <c r="I176" s="1170">
        <f t="shared" si="26"/>
        <v>0</v>
      </c>
      <c r="J176" s="1170">
        <f t="shared" si="27"/>
        <v>0</v>
      </c>
      <c r="K176" s="927" t="e">
        <f t="shared" si="28"/>
        <v>#DIV/0!</v>
      </c>
      <c r="L176" s="12"/>
      <c r="M176" s="12"/>
      <c r="N176" s="12"/>
    </row>
    <row r="177" spans="1:14">
      <c r="A177" s="431" t="s">
        <v>120</v>
      </c>
      <c r="B177" s="381" t="s">
        <v>1478</v>
      </c>
      <c r="C177" s="270"/>
      <c r="D177" s="270"/>
      <c r="E177" s="926" t="e">
        <f t="shared" si="24"/>
        <v>#DIV/0!</v>
      </c>
      <c r="F177" s="270"/>
      <c r="G177" s="270"/>
      <c r="H177" s="926" t="e">
        <f t="shared" si="25"/>
        <v>#DIV/0!</v>
      </c>
      <c r="I177" s="1170">
        <f t="shared" si="26"/>
        <v>0</v>
      </c>
      <c r="J177" s="1170">
        <f t="shared" si="27"/>
        <v>0</v>
      </c>
      <c r="K177" s="927" t="e">
        <f t="shared" si="28"/>
        <v>#DIV/0!</v>
      </c>
      <c r="L177" s="12"/>
      <c r="M177" s="12"/>
      <c r="N177" s="12"/>
    </row>
    <row r="178" spans="1:14">
      <c r="A178" s="431" t="s">
        <v>311</v>
      </c>
      <c r="B178" s="381" t="s">
        <v>1479</v>
      </c>
      <c r="C178" s="270"/>
      <c r="D178" s="270"/>
      <c r="E178" s="926" t="e">
        <f t="shared" si="24"/>
        <v>#DIV/0!</v>
      </c>
      <c r="F178" s="270"/>
      <c r="G178" s="270"/>
      <c r="H178" s="926" t="e">
        <f t="shared" si="25"/>
        <v>#DIV/0!</v>
      </c>
      <c r="I178" s="1170">
        <f t="shared" si="26"/>
        <v>0</v>
      </c>
      <c r="J178" s="1170">
        <f t="shared" si="27"/>
        <v>0</v>
      </c>
      <c r="K178" s="927" t="e">
        <f t="shared" si="28"/>
        <v>#DIV/0!</v>
      </c>
      <c r="L178" s="12"/>
      <c r="M178" s="12"/>
      <c r="N178" s="12"/>
    </row>
    <row r="179" spans="1:14" ht="25.5">
      <c r="A179" s="431" t="s">
        <v>1437</v>
      </c>
      <c r="B179" s="381" t="s">
        <v>114</v>
      </c>
      <c r="C179" s="270"/>
      <c r="D179" s="270"/>
      <c r="E179" s="926" t="e">
        <f t="shared" si="24"/>
        <v>#DIV/0!</v>
      </c>
      <c r="F179" s="270"/>
      <c r="G179" s="270"/>
      <c r="H179" s="926" t="e">
        <f t="shared" si="25"/>
        <v>#DIV/0!</v>
      </c>
      <c r="I179" s="1170">
        <f t="shared" si="26"/>
        <v>0</v>
      </c>
      <c r="J179" s="1170">
        <f t="shared" si="27"/>
        <v>0</v>
      </c>
      <c r="K179" s="927" t="e">
        <f t="shared" si="28"/>
        <v>#DIV/0!</v>
      </c>
      <c r="L179" s="12"/>
      <c r="M179" s="12"/>
      <c r="N179" s="12"/>
    </row>
    <row r="180" spans="1:14" ht="25.5">
      <c r="A180" s="431" t="s">
        <v>584</v>
      </c>
      <c r="B180" s="381" t="s">
        <v>1456</v>
      </c>
      <c r="C180" s="270"/>
      <c r="D180" s="270"/>
      <c r="E180" s="926" t="e">
        <f t="shared" si="24"/>
        <v>#DIV/0!</v>
      </c>
      <c r="F180" s="270">
        <v>1</v>
      </c>
      <c r="G180" s="270"/>
      <c r="H180" s="926">
        <f t="shared" si="25"/>
        <v>0</v>
      </c>
      <c r="I180" s="1170">
        <f t="shared" si="26"/>
        <v>1</v>
      </c>
      <c r="J180" s="1170">
        <f t="shared" si="27"/>
        <v>0</v>
      </c>
      <c r="K180" s="927">
        <f t="shared" si="28"/>
        <v>0</v>
      </c>
      <c r="L180" s="12"/>
      <c r="M180" s="12"/>
      <c r="N180" s="12"/>
    </row>
    <row r="181" spans="1:14">
      <c r="A181" s="431" t="s">
        <v>19</v>
      </c>
      <c r="B181" s="381" t="s">
        <v>1491</v>
      </c>
      <c r="C181" s="270"/>
      <c r="D181" s="270"/>
      <c r="E181" s="926" t="e">
        <f t="shared" si="24"/>
        <v>#DIV/0!</v>
      </c>
      <c r="F181" s="270">
        <v>1</v>
      </c>
      <c r="G181" s="270"/>
      <c r="H181" s="926">
        <f t="shared" si="25"/>
        <v>0</v>
      </c>
      <c r="I181" s="1170">
        <f t="shared" si="26"/>
        <v>1</v>
      </c>
      <c r="J181" s="1170">
        <f t="shared" si="27"/>
        <v>0</v>
      </c>
      <c r="K181" s="927">
        <f t="shared" si="28"/>
        <v>0</v>
      </c>
      <c r="L181" s="12"/>
      <c r="M181" s="12"/>
      <c r="N181" s="12"/>
    </row>
    <row r="182" spans="1:14">
      <c r="A182" s="431" t="s">
        <v>302</v>
      </c>
      <c r="B182" s="381" t="s">
        <v>303</v>
      </c>
      <c r="C182" s="270"/>
      <c r="D182" s="270"/>
      <c r="E182" s="926" t="e">
        <f t="shared" si="24"/>
        <v>#DIV/0!</v>
      </c>
      <c r="F182" s="270"/>
      <c r="G182" s="270"/>
      <c r="H182" s="926" t="e">
        <f t="shared" si="25"/>
        <v>#DIV/0!</v>
      </c>
      <c r="I182" s="1170">
        <f t="shared" si="26"/>
        <v>0</v>
      </c>
      <c r="J182" s="1170">
        <f t="shared" si="27"/>
        <v>0</v>
      </c>
      <c r="K182" s="927" t="e">
        <f t="shared" si="28"/>
        <v>#DIV/0!</v>
      </c>
      <c r="L182" s="12"/>
      <c r="M182" s="12"/>
      <c r="N182" s="12"/>
    </row>
    <row r="183" spans="1:14">
      <c r="A183" s="431" t="s">
        <v>3065</v>
      </c>
      <c r="B183" s="381" t="s">
        <v>1490</v>
      </c>
      <c r="C183" s="270"/>
      <c r="D183" s="270"/>
      <c r="E183" s="926" t="e">
        <f t="shared" si="24"/>
        <v>#DIV/0!</v>
      </c>
      <c r="F183" s="270"/>
      <c r="G183" s="270"/>
      <c r="H183" s="926" t="e">
        <f t="shared" si="25"/>
        <v>#DIV/0!</v>
      </c>
      <c r="I183" s="1170">
        <f t="shared" si="26"/>
        <v>0</v>
      </c>
      <c r="J183" s="1170">
        <f t="shared" si="27"/>
        <v>0</v>
      </c>
      <c r="K183" s="927" t="e">
        <f t="shared" si="28"/>
        <v>#DIV/0!</v>
      </c>
      <c r="L183" s="12"/>
      <c r="M183" s="12"/>
      <c r="N183" s="12"/>
    </row>
    <row r="184" spans="1:14">
      <c r="A184" s="431" t="s">
        <v>4533</v>
      </c>
      <c r="B184" s="381" t="s">
        <v>4534</v>
      </c>
      <c r="C184" s="270">
        <v>4</v>
      </c>
      <c r="D184" s="270">
        <v>8</v>
      </c>
      <c r="E184" s="926">
        <f t="shared" si="24"/>
        <v>200</v>
      </c>
      <c r="F184" s="270"/>
      <c r="G184" s="270"/>
      <c r="H184" s="926" t="e">
        <f t="shared" si="25"/>
        <v>#DIV/0!</v>
      </c>
      <c r="I184" s="1170">
        <f t="shared" si="26"/>
        <v>4</v>
      </c>
      <c r="J184" s="1170">
        <f t="shared" si="27"/>
        <v>8</v>
      </c>
      <c r="K184" s="927">
        <f t="shared" si="28"/>
        <v>200</v>
      </c>
      <c r="L184" s="12"/>
      <c r="M184" s="12"/>
      <c r="N184" s="12"/>
    </row>
    <row r="185" spans="1:14" ht="25.5">
      <c r="A185" s="431" t="s">
        <v>3863</v>
      </c>
      <c r="B185" s="381" t="s">
        <v>3210</v>
      </c>
      <c r="C185" s="270">
        <v>2</v>
      </c>
      <c r="D185" s="270"/>
      <c r="E185" s="926">
        <f t="shared" si="24"/>
        <v>0</v>
      </c>
      <c r="F185" s="270"/>
      <c r="G185" s="270"/>
      <c r="H185" s="926" t="e">
        <f t="shared" si="25"/>
        <v>#DIV/0!</v>
      </c>
      <c r="I185" s="1170">
        <f t="shared" si="26"/>
        <v>2</v>
      </c>
      <c r="J185" s="1170">
        <f t="shared" si="27"/>
        <v>0</v>
      </c>
      <c r="K185" s="927">
        <f t="shared" si="28"/>
        <v>0</v>
      </c>
      <c r="L185" s="12"/>
      <c r="M185" s="12"/>
      <c r="N185" s="12"/>
    </row>
    <row r="186" spans="1:14">
      <c r="A186" s="431" t="s">
        <v>1284</v>
      </c>
      <c r="B186" s="381" t="s">
        <v>1285</v>
      </c>
      <c r="C186" s="270">
        <v>16</v>
      </c>
      <c r="D186" s="270">
        <v>11</v>
      </c>
      <c r="E186" s="926">
        <f t="shared" si="24"/>
        <v>68.75</v>
      </c>
      <c r="F186" s="270">
        <v>4</v>
      </c>
      <c r="G186" s="270">
        <v>3</v>
      </c>
      <c r="H186" s="926">
        <f t="shared" si="25"/>
        <v>75</v>
      </c>
      <c r="I186" s="1170">
        <f t="shared" si="26"/>
        <v>20</v>
      </c>
      <c r="J186" s="1170">
        <f t="shared" si="27"/>
        <v>14</v>
      </c>
      <c r="K186" s="927">
        <f t="shared" si="28"/>
        <v>70</v>
      </c>
      <c r="L186" s="12"/>
      <c r="M186" s="12"/>
      <c r="N186" s="12"/>
    </row>
    <row r="187" spans="1:14" ht="25.5">
      <c r="A187" s="431" t="s">
        <v>1280</v>
      </c>
      <c r="B187" s="381" t="s">
        <v>4535</v>
      </c>
      <c r="C187" s="270">
        <v>14</v>
      </c>
      <c r="D187" s="270">
        <v>8</v>
      </c>
      <c r="E187" s="926">
        <f t="shared" si="24"/>
        <v>57.142857142857139</v>
      </c>
      <c r="F187" s="270"/>
      <c r="G187" s="270">
        <v>1</v>
      </c>
      <c r="H187" s="926" t="e">
        <f t="shared" si="25"/>
        <v>#DIV/0!</v>
      </c>
      <c r="I187" s="1170">
        <f t="shared" si="26"/>
        <v>14</v>
      </c>
      <c r="J187" s="1170">
        <f t="shared" si="27"/>
        <v>9</v>
      </c>
      <c r="K187" s="927">
        <f t="shared" si="28"/>
        <v>64.285714285714292</v>
      </c>
      <c r="L187" s="12"/>
      <c r="M187" s="12"/>
      <c r="N187" s="12"/>
    </row>
    <row r="188" spans="1:14" ht="25.5">
      <c r="A188" s="431" t="s">
        <v>1351</v>
      </c>
      <c r="B188" s="381" t="s">
        <v>4536</v>
      </c>
      <c r="C188" s="270">
        <v>1</v>
      </c>
      <c r="D188" s="270"/>
      <c r="E188" s="926">
        <f t="shared" si="24"/>
        <v>0</v>
      </c>
      <c r="F188" s="270"/>
      <c r="G188" s="270"/>
      <c r="H188" s="926" t="e">
        <f t="shared" si="25"/>
        <v>#DIV/0!</v>
      </c>
      <c r="I188" s="1170">
        <f t="shared" si="26"/>
        <v>1</v>
      </c>
      <c r="J188" s="1170">
        <f t="shared" si="27"/>
        <v>0</v>
      </c>
      <c r="K188" s="927">
        <f t="shared" si="28"/>
        <v>0</v>
      </c>
      <c r="L188" s="12"/>
      <c r="M188" s="12"/>
      <c r="N188" s="12"/>
    </row>
    <row r="189" spans="1:14">
      <c r="A189" s="431" t="s">
        <v>3519</v>
      </c>
      <c r="B189" s="381" t="s">
        <v>3520</v>
      </c>
      <c r="C189" s="270"/>
      <c r="D189" s="270"/>
      <c r="E189" s="926" t="e">
        <f t="shared" si="24"/>
        <v>#DIV/0!</v>
      </c>
      <c r="F189" s="270"/>
      <c r="G189" s="270">
        <v>2</v>
      </c>
      <c r="H189" s="926" t="e">
        <f t="shared" si="25"/>
        <v>#DIV/0!</v>
      </c>
      <c r="I189" s="1170">
        <f t="shared" si="26"/>
        <v>0</v>
      </c>
      <c r="J189" s="1170">
        <f t="shared" si="27"/>
        <v>2</v>
      </c>
      <c r="K189" s="927" t="e">
        <f t="shared" si="28"/>
        <v>#DIV/0!</v>
      </c>
      <c r="L189" s="12"/>
      <c r="M189" s="12"/>
      <c r="N189" s="12"/>
    </row>
    <row r="190" spans="1:14">
      <c r="A190" s="431" t="s">
        <v>3521</v>
      </c>
      <c r="B190" s="381" t="s">
        <v>4537</v>
      </c>
      <c r="C190" s="270">
        <v>15</v>
      </c>
      <c r="D190" s="270">
        <v>1</v>
      </c>
      <c r="E190" s="926">
        <f t="shared" si="24"/>
        <v>6.666666666666667</v>
      </c>
      <c r="F190" s="270"/>
      <c r="G190" s="270"/>
      <c r="H190" s="926" t="e">
        <f t="shared" si="25"/>
        <v>#DIV/0!</v>
      </c>
      <c r="I190" s="1170">
        <f t="shared" si="26"/>
        <v>15</v>
      </c>
      <c r="J190" s="1170">
        <f t="shared" si="27"/>
        <v>1</v>
      </c>
      <c r="K190" s="927">
        <f t="shared" si="28"/>
        <v>6.666666666666667</v>
      </c>
      <c r="L190" s="12"/>
      <c r="M190" s="12"/>
      <c r="N190" s="12"/>
    </row>
    <row r="191" spans="1:14">
      <c r="A191" s="431" t="s">
        <v>4538</v>
      </c>
      <c r="B191" s="381" t="s">
        <v>4539</v>
      </c>
      <c r="C191" s="270">
        <v>1</v>
      </c>
      <c r="D191" s="270"/>
      <c r="E191" s="926">
        <f t="shared" si="24"/>
        <v>0</v>
      </c>
      <c r="F191" s="270"/>
      <c r="G191" s="270"/>
      <c r="H191" s="926" t="e">
        <f t="shared" si="25"/>
        <v>#DIV/0!</v>
      </c>
      <c r="I191" s="1170">
        <f t="shared" si="26"/>
        <v>1</v>
      </c>
      <c r="J191" s="1170">
        <f t="shared" si="27"/>
        <v>0</v>
      </c>
      <c r="K191" s="927">
        <f t="shared" si="28"/>
        <v>0</v>
      </c>
      <c r="L191" s="12"/>
      <c r="M191" s="12"/>
      <c r="N191" s="12"/>
    </row>
    <row r="192" spans="1:14">
      <c r="A192" s="431" t="s">
        <v>3989</v>
      </c>
      <c r="B192" s="381" t="s">
        <v>4540</v>
      </c>
      <c r="C192" s="270"/>
      <c r="D192" s="270">
        <v>80</v>
      </c>
      <c r="E192" s="926" t="e">
        <f t="shared" si="24"/>
        <v>#DIV/0!</v>
      </c>
      <c r="F192" s="270"/>
      <c r="G192" s="270">
        <v>26</v>
      </c>
      <c r="H192" s="926" t="e">
        <f t="shared" si="25"/>
        <v>#DIV/0!</v>
      </c>
      <c r="I192" s="1170">
        <f t="shared" si="26"/>
        <v>0</v>
      </c>
      <c r="J192" s="1170">
        <f t="shared" si="27"/>
        <v>106</v>
      </c>
      <c r="K192" s="927" t="e">
        <f t="shared" si="28"/>
        <v>#DIV/0!</v>
      </c>
      <c r="L192" s="12"/>
      <c r="M192" s="12"/>
      <c r="N192" s="12"/>
    </row>
    <row r="193" spans="1:14">
      <c r="A193" s="431" t="s">
        <v>2312</v>
      </c>
      <c r="B193" s="381" t="s">
        <v>4541</v>
      </c>
      <c r="C193" s="270"/>
      <c r="D193" s="270"/>
      <c r="E193" s="926" t="e">
        <f t="shared" si="24"/>
        <v>#DIV/0!</v>
      </c>
      <c r="F193" s="270">
        <v>8</v>
      </c>
      <c r="G193" s="270">
        <v>15</v>
      </c>
      <c r="H193" s="926">
        <f t="shared" si="25"/>
        <v>187.5</v>
      </c>
      <c r="I193" s="1170">
        <f t="shared" si="26"/>
        <v>8</v>
      </c>
      <c r="J193" s="1170">
        <f t="shared" si="27"/>
        <v>15</v>
      </c>
      <c r="K193" s="927">
        <f t="shared" si="28"/>
        <v>187.5</v>
      </c>
      <c r="L193" s="12"/>
      <c r="M193" s="12"/>
      <c r="N193" s="12"/>
    </row>
    <row r="194" spans="1:14">
      <c r="A194" s="52" t="s">
        <v>4896</v>
      </c>
      <c r="B194" s="381" t="s">
        <v>4897</v>
      </c>
      <c r="C194" s="270">
        <v>3</v>
      </c>
      <c r="D194" s="270">
        <v>1</v>
      </c>
      <c r="E194" s="926">
        <f t="shared" si="24"/>
        <v>33.333333333333329</v>
      </c>
      <c r="F194" s="270"/>
      <c r="G194" s="270"/>
      <c r="H194" s="926" t="e">
        <f t="shared" si="25"/>
        <v>#DIV/0!</v>
      </c>
      <c r="I194" s="1170">
        <f t="shared" si="26"/>
        <v>3</v>
      </c>
      <c r="J194" s="1170">
        <f t="shared" si="27"/>
        <v>1</v>
      </c>
      <c r="K194" s="927">
        <f t="shared" si="28"/>
        <v>33.333333333333329</v>
      </c>
      <c r="L194" s="12"/>
      <c r="M194" s="12"/>
      <c r="N194" s="12"/>
    </row>
    <row r="195" spans="1:14">
      <c r="A195" s="52" t="s">
        <v>5251</v>
      </c>
      <c r="B195" s="381" t="s">
        <v>3512</v>
      </c>
      <c r="C195" s="270">
        <v>2</v>
      </c>
      <c r="D195" s="270"/>
      <c r="E195" s="926">
        <f t="shared" si="24"/>
        <v>0</v>
      </c>
      <c r="F195" s="270"/>
      <c r="G195" s="270"/>
      <c r="H195" s="926" t="e">
        <f t="shared" si="25"/>
        <v>#DIV/0!</v>
      </c>
      <c r="I195" s="1170">
        <f t="shared" si="26"/>
        <v>2</v>
      </c>
      <c r="J195" s="1170">
        <f t="shared" si="27"/>
        <v>0</v>
      </c>
      <c r="K195" s="927">
        <f t="shared" si="28"/>
        <v>0</v>
      </c>
      <c r="L195" s="12"/>
      <c r="M195" s="12"/>
      <c r="N195" s="12"/>
    </row>
    <row r="196" spans="1:14">
      <c r="A196" s="52" t="s">
        <v>4898</v>
      </c>
      <c r="B196" s="381" t="s">
        <v>4899</v>
      </c>
      <c r="C196" s="270">
        <v>3</v>
      </c>
      <c r="D196" s="270"/>
      <c r="E196" s="926">
        <f t="shared" si="24"/>
        <v>0</v>
      </c>
      <c r="F196" s="270"/>
      <c r="G196" s="270"/>
      <c r="H196" s="926" t="e">
        <f t="shared" si="25"/>
        <v>#DIV/0!</v>
      </c>
      <c r="I196" s="1170">
        <f t="shared" si="26"/>
        <v>3</v>
      </c>
      <c r="J196" s="1170">
        <f t="shared" si="27"/>
        <v>0</v>
      </c>
      <c r="K196" s="927">
        <f t="shared" si="28"/>
        <v>0</v>
      </c>
      <c r="L196" s="12"/>
      <c r="M196" s="12"/>
      <c r="N196" s="12"/>
    </row>
    <row r="197" spans="1:14">
      <c r="A197" s="52" t="s">
        <v>4900</v>
      </c>
      <c r="B197" s="381" t="s">
        <v>3104</v>
      </c>
      <c r="C197" s="270"/>
      <c r="D197" s="270"/>
      <c r="E197" s="926" t="e">
        <f t="shared" si="24"/>
        <v>#DIV/0!</v>
      </c>
      <c r="F197" s="270"/>
      <c r="G197" s="270"/>
      <c r="H197" s="926" t="e">
        <f t="shared" si="25"/>
        <v>#DIV/0!</v>
      </c>
      <c r="I197" s="1170">
        <f t="shared" si="26"/>
        <v>0</v>
      </c>
      <c r="J197" s="1170">
        <f t="shared" si="27"/>
        <v>0</v>
      </c>
      <c r="K197" s="927" t="e">
        <f t="shared" si="28"/>
        <v>#DIV/0!</v>
      </c>
      <c r="L197" s="12"/>
      <c r="M197" s="12"/>
      <c r="N197" s="12"/>
    </row>
    <row r="198" spans="1:14">
      <c r="A198" s="415" t="s">
        <v>3517</v>
      </c>
      <c r="B198" s="50" t="s">
        <v>3518</v>
      </c>
      <c r="C198" s="270"/>
      <c r="D198" s="270"/>
      <c r="E198" s="926" t="e">
        <f t="shared" si="24"/>
        <v>#DIV/0!</v>
      </c>
      <c r="F198" s="270">
        <v>1</v>
      </c>
      <c r="G198" s="270"/>
      <c r="H198" s="926">
        <f t="shared" si="25"/>
        <v>0</v>
      </c>
      <c r="I198" s="1170">
        <f t="shared" si="26"/>
        <v>1</v>
      </c>
      <c r="J198" s="1170">
        <f t="shared" si="27"/>
        <v>0</v>
      </c>
      <c r="K198" s="927">
        <f t="shared" si="28"/>
        <v>0</v>
      </c>
      <c r="L198" s="12"/>
      <c r="M198" s="12"/>
      <c r="N198" s="12"/>
    </row>
    <row r="199" spans="1:14">
      <c r="A199" s="52" t="s">
        <v>713</v>
      </c>
      <c r="B199" s="381" t="s">
        <v>838</v>
      </c>
      <c r="C199" s="270"/>
      <c r="D199" s="270"/>
      <c r="E199" s="926" t="e">
        <f t="shared" si="24"/>
        <v>#DIV/0!</v>
      </c>
      <c r="F199" s="270">
        <v>67</v>
      </c>
      <c r="G199" s="270">
        <v>11</v>
      </c>
      <c r="H199" s="926">
        <f t="shared" si="25"/>
        <v>16.417910447761194</v>
      </c>
      <c r="I199" s="1170">
        <f t="shared" si="26"/>
        <v>67</v>
      </c>
      <c r="J199" s="1170">
        <f t="shared" si="27"/>
        <v>11</v>
      </c>
      <c r="K199" s="927">
        <f t="shared" si="28"/>
        <v>16.417910447761194</v>
      </c>
      <c r="L199" s="12"/>
      <c r="M199" s="12"/>
      <c r="N199" s="12"/>
    </row>
    <row r="200" spans="1:14">
      <c r="A200" s="52" t="s">
        <v>3864</v>
      </c>
      <c r="B200" s="381" t="s">
        <v>4525</v>
      </c>
      <c r="C200" s="270">
        <v>3</v>
      </c>
      <c r="D200" s="270">
        <v>3</v>
      </c>
      <c r="E200" s="926">
        <f t="shared" si="24"/>
        <v>100</v>
      </c>
      <c r="F200" s="270">
        <v>1</v>
      </c>
      <c r="G200" s="270"/>
      <c r="H200" s="926">
        <f t="shared" si="25"/>
        <v>0</v>
      </c>
      <c r="I200" s="1170">
        <f t="shared" si="26"/>
        <v>4</v>
      </c>
      <c r="J200" s="1170">
        <f t="shared" si="27"/>
        <v>3</v>
      </c>
      <c r="K200" s="927">
        <f t="shared" si="28"/>
        <v>75</v>
      </c>
      <c r="L200" s="12"/>
      <c r="M200" s="12"/>
      <c r="N200" s="12"/>
    </row>
    <row r="201" spans="1:14" ht="25.5">
      <c r="A201" s="52" t="s">
        <v>4022</v>
      </c>
      <c r="B201" s="381" t="s">
        <v>5071</v>
      </c>
      <c r="C201" s="270"/>
      <c r="D201" s="270"/>
      <c r="E201" s="926" t="e">
        <f t="shared" si="24"/>
        <v>#DIV/0!</v>
      </c>
      <c r="F201" s="270">
        <v>1</v>
      </c>
      <c r="G201" s="270"/>
      <c r="H201" s="926">
        <f t="shared" si="25"/>
        <v>0</v>
      </c>
      <c r="I201" s="1170">
        <f t="shared" si="26"/>
        <v>1</v>
      </c>
      <c r="J201" s="1170">
        <f t="shared" si="27"/>
        <v>0</v>
      </c>
      <c r="K201" s="927">
        <f t="shared" si="28"/>
        <v>0</v>
      </c>
      <c r="L201" s="12"/>
      <c r="M201" s="12"/>
      <c r="N201" s="12"/>
    </row>
    <row r="202" spans="1:14">
      <c r="A202" s="52" t="s">
        <v>6022</v>
      </c>
      <c r="B202" s="381" t="s">
        <v>6023</v>
      </c>
      <c r="C202" s="270"/>
      <c r="D202" s="270"/>
      <c r="E202" s="926" t="e">
        <f t="shared" si="24"/>
        <v>#DIV/0!</v>
      </c>
      <c r="F202" s="270">
        <v>4</v>
      </c>
      <c r="G202" s="270">
        <v>2</v>
      </c>
      <c r="H202" s="926">
        <f t="shared" si="25"/>
        <v>50</v>
      </c>
      <c r="I202" s="1170">
        <f t="shared" si="26"/>
        <v>4</v>
      </c>
      <c r="J202" s="1170">
        <f t="shared" si="27"/>
        <v>2</v>
      </c>
      <c r="K202" s="927">
        <f t="shared" si="28"/>
        <v>50</v>
      </c>
      <c r="L202" s="12"/>
      <c r="M202" s="12"/>
      <c r="N202" s="12"/>
    </row>
    <row r="203" spans="1:14">
      <c r="A203" s="289" t="s">
        <v>1483</v>
      </c>
      <c r="B203" s="381" t="s">
        <v>1482</v>
      </c>
      <c r="C203" s="1143">
        <v>1</v>
      </c>
      <c r="D203" s="1143"/>
      <c r="E203" s="926">
        <f t="shared" ref="E203:E205" si="29">SUM(D203/C203*100)</f>
        <v>0</v>
      </c>
      <c r="F203" s="272"/>
      <c r="G203" s="272"/>
      <c r="H203" s="926" t="e">
        <f t="shared" ref="H203:H205" si="30">SUM(G203/F203*100)</f>
        <v>#DIV/0!</v>
      </c>
      <c r="I203" s="1170">
        <f t="shared" si="26"/>
        <v>1</v>
      </c>
      <c r="J203" s="1170">
        <f t="shared" si="27"/>
        <v>0</v>
      </c>
      <c r="K203" s="927">
        <f t="shared" si="28"/>
        <v>0</v>
      </c>
      <c r="L203" s="12"/>
      <c r="M203" s="12"/>
      <c r="N203" s="12"/>
    </row>
    <row r="204" spans="1:14" ht="25.5">
      <c r="A204" s="289" t="s">
        <v>2464</v>
      </c>
      <c r="B204" s="381" t="s">
        <v>7040</v>
      </c>
      <c r="C204" s="1143"/>
      <c r="D204" s="1143"/>
      <c r="E204" s="926" t="e">
        <f t="shared" si="29"/>
        <v>#DIV/0!</v>
      </c>
      <c r="F204" s="272"/>
      <c r="G204" s="272">
        <v>2</v>
      </c>
      <c r="H204" s="926" t="e">
        <f t="shared" si="30"/>
        <v>#DIV/0!</v>
      </c>
      <c r="I204" s="1170">
        <f t="shared" si="26"/>
        <v>0</v>
      </c>
      <c r="J204" s="1170">
        <f t="shared" si="27"/>
        <v>2</v>
      </c>
      <c r="K204" s="927" t="e">
        <f t="shared" si="28"/>
        <v>#DIV/0!</v>
      </c>
      <c r="L204" s="12"/>
      <c r="M204" s="12"/>
      <c r="N204" s="12"/>
    </row>
    <row r="205" spans="1:14">
      <c r="A205" s="289" t="s">
        <v>1110</v>
      </c>
      <c r="B205" s="381" t="s">
        <v>1111</v>
      </c>
      <c r="C205" s="1143"/>
      <c r="D205" s="1143"/>
      <c r="E205" s="926" t="e">
        <f t="shared" si="29"/>
        <v>#DIV/0!</v>
      </c>
      <c r="F205" s="272"/>
      <c r="G205" s="272">
        <v>2</v>
      </c>
      <c r="H205" s="926" t="e">
        <f t="shared" si="30"/>
        <v>#DIV/0!</v>
      </c>
      <c r="I205" s="1170">
        <f t="shared" si="26"/>
        <v>0</v>
      </c>
      <c r="J205" s="1170">
        <f t="shared" si="27"/>
        <v>2</v>
      </c>
      <c r="K205" s="927" t="e">
        <f t="shared" si="28"/>
        <v>#DIV/0!</v>
      </c>
      <c r="L205" s="12"/>
      <c r="M205" s="12"/>
      <c r="N205" s="12"/>
    </row>
    <row r="206" spans="1:14">
      <c r="A206" s="289"/>
      <c r="B206" s="381"/>
      <c r="C206" s="270"/>
      <c r="D206" s="270"/>
      <c r="E206" s="926" t="e">
        <f t="shared" si="24"/>
        <v>#DIV/0!</v>
      </c>
      <c r="F206" s="272"/>
      <c r="G206" s="272"/>
      <c r="H206" s="926" t="e">
        <f t="shared" si="25"/>
        <v>#DIV/0!</v>
      </c>
      <c r="I206" s="1170">
        <f t="shared" si="26"/>
        <v>0</v>
      </c>
      <c r="J206" s="1170">
        <f t="shared" si="27"/>
        <v>0</v>
      </c>
      <c r="K206" s="927" t="e">
        <f t="shared" si="28"/>
        <v>#DIV/0!</v>
      </c>
      <c r="L206" s="12"/>
      <c r="M206" s="12"/>
      <c r="N206" s="12"/>
    </row>
    <row r="207" spans="1:14" ht="14.25">
      <c r="A207" s="382" t="s">
        <v>3991</v>
      </c>
      <c r="B207" s="295"/>
      <c r="C207" s="378">
        <f>SUM(C104:C206)</f>
        <v>5573</v>
      </c>
      <c r="D207" s="378">
        <f>SUM(D104:D206)</f>
        <v>4005</v>
      </c>
      <c r="E207" s="927">
        <f t="shared" si="24"/>
        <v>71.864345953705367</v>
      </c>
      <c r="F207" s="378">
        <f>SUM(F104:F206)</f>
        <v>10887</v>
      </c>
      <c r="G207" s="378">
        <f>SUM(G104:G206)</f>
        <v>5448</v>
      </c>
      <c r="H207" s="927">
        <f t="shared" si="25"/>
        <v>50.041333700744005</v>
      </c>
      <c r="I207" s="1170">
        <f t="shared" si="26"/>
        <v>16460</v>
      </c>
      <c r="J207" s="1170">
        <f t="shared" si="27"/>
        <v>9453</v>
      </c>
      <c r="K207" s="927">
        <f t="shared" si="28"/>
        <v>57.430133657351156</v>
      </c>
      <c r="L207" s="12"/>
      <c r="M207" s="12"/>
      <c r="N207" s="12"/>
    </row>
    <row r="208" spans="1:14" ht="16.5" customHeight="1">
      <c r="A208" s="52"/>
      <c r="B208" s="381"/>
      <c r="C208" s="270"/>
      <c r="D208" s="270"/>
      <c r="E208" s="926"/>
      <c r="F208" s="195"/>
      <c r="G208" s="195"/>
      <c r="H208" s="926"/>
      <c r="I208" s="195"/>
      <c r="J208" s="195"/>
      <c r="K208" s="927"/>
      <c r="L208" s="12"/>
      <c r="M208" s="12"/>
      <c r="N208" s="12"/>
    </row>
    <row r="209" spans="1:14" ht="15">
      <c r="A209" s="383" t="s">
        <v>3995</v>
      </c>
      <c r="B209" s="284" t="s">
        <v>3996</v>
      </c>
      <c r="C209" s="112"/>
      <c r="D209" s="112"/>
      <c r="E209" s="926" t="e">
        <f t="shared" si="24"/>
        <v>#DIV/0!</v>
      </c>
      <c r="F209" s="195"/>
      <c r="G209" s="195"/>
      <c r="H209" s="926" t="e">
        <f t="shared" si="25"/>
        <v>#DIV/0!</v>
      </c>
      <c r="I209" s="173">
        <f t="shared" ref="I209:I221" si="31">C209+F209</f>
        <v>0</v>
      </c>
      <c r="J209" s="173">
        <f t="shared" ref="J209:J221" si="32">D209+G209</f>
        <v>0</v>
      </c>
      <c r="K209" s="927" t="e">
        <f t="shared" ref="K209:K221" si="33">SUM(J209/I209*100)</f>
        <v>#DIV/0!</v>
      </c>
      <c r="L209" s="12"/>
      <c r="M209" s="12"/>
      <c r="N209" s="12"/>
    </row>
    <row r="210" spans="1:14" ht="15">
      <c r="A210" s="383" t="s">
        <v>3997</v>
      </c>
      <c r="B210" s="284" t="s">
        <v>3998</v>
      </c>
      <c r="C210" s="112"/>
      <c r="D210" s="112"/>
      <c r="E210" s="926" t="e">
        <f t="shared" si="24"/>
        <v>#DIV/0!</v>
      </c>
      <c r="F210" s="195"/>
      <c r="G210" s="195"/>
      <c r="H210" s="926" t="e">
        <f t="shared" si="25"/>
        <v>#DIV/0!</v>
      </c>
      <c r="I210" s="173">
        <f t="shared" si="31"/>
        <v>0</v>
      </c>
      <c r="J210" s="173">
        <f t="shared" si="32"/>
        <v>0</v>
      </c>
      <c r="K210" s="927" t="e">
        <f t="shared" si="33"/>
        <v>#DIV/0!</v>
      </c>
      <c r="L210" s="12"/>
      <c r="M210" s="12"/>
      <c r="N210" s="12"/>
    </row>
    <row r="211" spans="1:14" ht="12" customHeight="1">
      <c r="A211" s="383" t="s">
        <v>4494</v>
      </c>
      <c r="B211" s="284" t="s">
        <v>3999</v>
      </c>
      <c r="C211" s="112"/>
      <c r="D211" s="112"/>
      <c r="E211" s="926" t="e">
        <f t="shared" ref="E211:E221" si="34">SUM(D211/C211*100)</f>
        <v>#DIV/0!</v>
      </c>
      <c r="F211" s="195"/>
      <c r="G211" s="195"/>
      <c r="H211" s="926" t="e">
        <f t="shared" si="25"/>
        <v>#DIV/0!</v>
      </c>
      <c r="I211" s="173">
        <f t="shared" si="31"/>
        <v>0</v>
      </c>
      <c r="J211" s="173">
        <f t="shared" si="32"/>
        <v>0</v>
      </c>
      <c r="K211" s="927" t="e">
        <f t="shared" si="33"/>
        <v>#DIV/0!</v>
      </c>
      <c r="L211" s="12"/>
      <c r="M211" s="12"/>
      <c r="N211" s="12"/>
    </row>
    <row r="212" spans="1:14" ht="15">
      <c r="A212" s="383" t="s">
        <v>4000</v>
      </c>
      <c r="B212" s="284" t="s">
        <v>4001</v>
      </c>
      <c r="C212" s="112"/>
      <c r="D212" s="112"/>
      <c r="E212" s="926" t="e">
        <f t="shared" si="34"/>
        <v>#DIV/0!</v>
      </c>
      <c r="F212" s="195"/>
      <c r="G212" s="195"/>
      <c r="H212" s="926" t="e">
        <f t="shared" si="25"/>
        <v>#DIV/0!</v>
      </c>
      <c r="I212" s="173">
        <f t="shared" si="31"/>
        <v>0</v>
      </c>
      <c r="J212" s="173">
        <f t="shared" si="32"/>
        <v>0</v>
      </c>
      <c r="K212" s="927" t="e">
        <f t="shared" si="33"/>
        <v>#DIV/0!</v>
      </c>
      <c r="L212" s="12"/>
      <c r="M212" s="12"/>
      <c r="N212" s="12"/>
    </row>
    <row r="213" spans="1:14" ht="12.75" customHeight="1">
      <c r="A213" s="383" t="s">
        <v>4002</v>
      </c>
      <c r="B213" s="284" t="s">
        <v>4003</v>
      </c>
      <c r="C213" s="112"/>
      <c r="D213" s="112"/>
      <c r="E213" s="926" t="e">
        <f t="shared" si="34"/>
        <v>#DIV/0!</v>
      </c>
      <c r="F213" s="195"/>
      <c r="G213" s="195"/>
      <c r="H213" s="926" t="e">
        <f t="shared" si="25"/>
        <v>#DIV/0!</v>
      </c>
      <c r="I213" s="173">
        <f t="shared" si="31"/>
        <v>0</v>
      </c>
      <c r="J213" s="173">
        <f t="shared" si="32"/>
        <v>0</v>
      </c>
      <c r="K213" s="927" t="e">
        <f t="shared" si="33"/>
        <v>#DIV/0!</v>
      </c>
      <c r="L213" s="12"/>
      <c r="M213" s="12"/>
      <c r="N213" s="12"/>
    </row>
    <row r="214" spans="1:14" ht="12.75" customHeight="1">
      <c r="A214" s="383" t="s">
        <v>4004</v>
      </c>
      <c r="B214" s="284" t="s">
        <v>4005</v>
      </c>
      <c r="C214" s="112"/>
      <c r="D214" s="112"/>
      <c r="E214" s="926" t="e">
        <f t="shared" si="34"/>
        <v>#DIV/0!</v>
      </c>
      <c r="F214" s="195"/>
      <c r="G214" s="195"/>
      <c r="H214" s="926" t="e">
        <f t="shared" si="25"/>
        <v>#DIV/0!</v>
      </c>
      <c r="I214" s="173">
        <f t="shared" si="31"/>
        <v>0</v>
      </c>
      <c r="J214" s="173">
        <f t="shared" si="32"/>
        <v>0</v>
      </c>
      <c r="K214" s="927" t="e">
        <f t="shared" si="33"/>
        <v>#DIV/0!</v>
      </c>
      <c r="N214" s="12"/>
    </row>
    <row r="215" spans="1:14" ht="14.25" customHeight="1">
      <c r="A215" s="383" t="s">
        <v>4006</v>
      </c>
      <c r="B215" s="284" t="s">
        <v>4007</v>
      </c>
      <c r="C215" s="112"/>
      <c r="D215" s="112"/>
      <c r="E215" s="926" t="e">
        <f t="shared" si="34"/>
        <v>#DIV/0!</v>
      </c>
      <c r="F215" s="195"/>
      <c r="G215" s="195"/>
      <c r="H215" s="926" t="e">
        <f t="shared" si="25"/>
        <v>#DIV/0!</v>
      </c>
      <c r="I215" s="173">
        <f t="shared" si="31"/>
        <v>0</v>
      </c>
      <c r="J215" s="173">
        <f t="shared" si="32"/>
        <v>0</v>
      </c>
      <c r="K215" s="927" t="e">
        <f t="shared" si="33"/>
        <v>#DIV/0!</v>
      </c>
      <c r="N215" s="12"/>
    </row>
    <row r="216" spans="1:14" ht="15.75" customHeight="1">
      <c r="A216" s="383" t="s">
        <v>4008</v>
      </c>
      <c r="B216" s="284" t="s">
        <v>4009</v>
      </c>
      <c r="C216" s="112"/>
      <c r="D216" s="112"/>
      <c r="E216" s="926" t="e">
        <f t="shared" si="34"/>
        <v>#DIV/0!</v>
      </c>
      <c r="F216" s="195"/>
      <c r="G216" s="195"/>
      <c r="H216" s="926" t="e">
        <f t="shared" si="25"/>
        <v>#DIV/0!</v>
      </c>
      <c r="I216" s="173">
        <f t="shared" si="31"/>
        <v>0</v>
      </c>
      <c r="J216" s="173">
        <f t="shared" si="32"/>
        <v>0</v>
      </c>
      <c r="K216" s="927" t="e">
        <f t="shared" si="33"/>
        <v>#DIV/0!</v>
      </c>
      <c r="N216" s="12"/>
    </row>
    <row r="217" spans="1:14" ht="12" customHeight="1">
      <c r="A217" s="383" t="s">
        <v>4010</v>
      </c>
      <c r="B217" s="284" t="s">
        <v>4011</v>
      </c>
      <c r="C217" s="112"/>
      <c r="D217" s="112"/>
      <c r="E217" s="926" t="e">
        <f t="shared" si="34"/>
        <v>#DIV/0!</v>
      </c>
      <c r="F217" s="195"/>
      <c r="G217" s="195"/>
      <c r="H217" s="926" t="e">
        <f t="shared" si="25"/>
        <v>#DIV/0!</v>
      </c>
      <c r="I217" s="173">
        <f t="shared" si="31"/>
        <v>0</v>
      </c>
      <c r="J217" s="173">
        <f t="shared" si="32"/>
        <v>0</v>
      </c>
      <c r="K217" s="927" t="e">
        <f t="shared" si="33"/>
        <v>#DIV/0!</v>
      </c>
    </row>
    <row r="218" spans="1:14" ht="15.75" customHeight="1">
      <c r="A218" s="383" t="s">
        <v>4012</v>
      </c>
      <c r="B218" s="284" t="s">
        <v>4013</v>
      </c>
      <c r="C218" s="112"/>
      <c r="D218" s="112"/>
      <c r="E218" s="926" t="e">
        <f t="shared" si="34"/>
        <v>#DIV/0!</v>
      </c>
      <c r="F218" s="195"/>
      <c r="G218" s="195"/>
      <c r="H218" s="926" t="e">
        <f t="shared" si="25"/>
        <v>#DIV/0!</v>
      </c>
      <c r="I218" s="173">
        <f t="shared" si="31"/>
        <v>0</v>
      </c>
      <c r="J218" s="173">
        <f t="shared" si="32"/>
        <v>0</v>
      </c>
      <c r="K218" s="927" t="e">
        <f t="shared" si="33"/>
        <v>#DIV/0!</v>
      </c>
    </row>
    <row r="219" spans="1:14" ht="20.25" customHeight="1">
      <c r="A219" s="383" t="s">
        <v>4014</v>
      </c>
      <c r="B219" s="284" t="s">
        <v>4015</v>
      </c>
      <c r="C219" s="112"/>
      <c r="D219" s="112"/>
      <c r="E219" s="926" t="e">
        <f t="shared" si="34"/>
        <v>#DIV/0!</v>
      </c>
      <c r="F219" s="195"/>
      <c r="G219" s="195"/>
      <c r="H219" s="926" t="e">
        <f t="shared" si="25"/>
        <v>#DIV/0!</v>
      </c>
      <c r="I219" s="173">
        <f t="shared" si="31"/>
        <v>0</v>
      </c>
      <c r="J219" s="173">
        <f t="shared" si="32"/>
        <v>0</v>
      </c>
      <c r="K219" s="927" t="e">
        <f t="shared" si="33"/>
        <v>#DIV/0!</v>
      </c>
    </row>
    <row r="220" spans="1:14">
      <c r="A220" s="384" t="s">
        <v>4016</v>
      </c>
      <c r="B220" s="386"/>
      <c r="C220" s="387"/>
      <c r="D220" s="387"/>
      <c r="E220" s="926" t="e">
        <f t="shared" si="34"/>
        <v>#DIV/0!</v>
      </c>
      <c r="F220" s="200"/>
      <c r="G220" s="200"/>
      <c r="H220" s="926" t="e">
        <f t="shared" si="25"/>
        <v>#DIV/0!</v>
      </c>
      <c r="I220" s="173">
        <f t="shared" si="31"/>
        <v>0</v>
      </c>
      <c r="J220" s="173">
        <f t="shared" si="32"/>
        <v>0</v>
      </c>
      <c r="K220" s="927" t="e">
        <f t="shared" si="33"/>
        <v>#DIV/0!</v>
      </c>
    </row>
    <row r="221" spans="1:14" ht="14.25">
      <c r="A221" s="443" t="s">
        <v>4017</v>
      </c>
      <c r="B221" s="444"/>
      <c r="C221" s="278">
        <f>SUM(C102+C207)</f>
        <v>5724</v>
      </c>
      <c r="D221" s="278">
        <f>SUM(D102+D207)</f>
        <v>4106</v>
      </c>
      <c r="E221" s="927">
        <f t="shared" si="34"/>
        <v>71.733053808525511</v>
      </c>
      <c r="F221" s="278">
        <f>SUM(F102+F207)</f>
        <v>11057</v>
      </c>
      <c r="G221" s="278">
        <f>SUM(G102+G207)</f>
        <v>5532</v>
      </c>
      <c r="H221" s="927">
        <f t="shared" si="25"/>
        <v>50.031654155738451</v>
      </c>
      <c r="I221" s="439">
        <f t="shared" si="31"/>
        <v>16781</v>
      </c>
      <c r="J221" s="439">
        <f t="shared" si="32"/>
        <v>9638</v>
      </c>
      <c r="K221" s="927">
        <f t="shared" si="33"/>
        <v>57.4340027411954</v>
      </c>
    </row>
    <row r="222" spans="1:14">
      <c r="A222" s="1448" t="s">
        <v>4018</v>
      </c>
      <c r="B222" s="1448"/>
      <c r="C222" s="1448"/>
      <c r="D222" s="1448"/>
      <c r="E222" s="1448"/>
      <c r="F222" s="1448"/>
      <c r="G222" s="1448"/>
      <c r="H222" s="1448"/>
      <c r="I222" s="1448"/>
      <c r="J222" s="1490"/>
      <c r="K222" s="12"/>
    </row>
    <row r="223" spans="1:14" ht="40.5" customHeight="1">
      <c r="A223" s="1448" t="s">
        <v>4067</v>
      </c>
      <c r="B223" s="1448"/>
      <c r="C223" s="1448"/>
      <c r="D223" s="1448"/>
      <c r="E223" s="1448"/>
      <c r="F223" s="1448"/>
      <c r="G223" s="1448"/>
      <c r="H223" s="1448"/>
      <c r="I223" s="1448"/>
      <c r="J223" s="1490"/>
      <c r="K223" s="12"/>
    </row>
    <row r="224" spans="1:14" ht="15">
      <c r="A224" s="6"/>
      <c r="B224" s="392"/>
      <c r="C224" s="392"/>
      <c r="D224" s="392"/>
      <c r="E224" s="392"/>
      <c r="F224" s="20"/>
      <c r="G224" s="20"/>
      <c r="H224" s="20"/>
      <c r="I224" s="20"/>
      <c r="J224" s="20"/>
      <c r="K224" s="12"/>
    </row>
    <row r="225" spans="1:8">
      <c r="A225" s="309"/>
      <c r="B225" s="309"/>
      <c r="C225" s="309"/>
      <c r="D225" s="309"/>
      <c r="E225" s="309"/>
      <c r="F225" s="309"/>
      <c r="G225" s="309"/>
      <c r="H225" s="309"/>
    </row>
    <row r="226" spans="1:8">
      <c r="A226" s="309"/>
      <c r="B226" s="309"/>
      <c r="C226" s="309"/>
      <c r="D226" s="309"/>
      <c r="E226" s="309"/>
      <c r="F226" s="309"/>
      <c r="G226" s="309"/>
      <c r="H226" s="309"/>
    </row>
  </sheetData>
  <mergeCells count="8">
    <mergeCell ref="C2:D2"/>
    <mergeCell ref="C7:E7"/>
    <mergeCell ref="F7:H7"/>
    <mergeCell ref="I7:K7"/>
    <mergeCell ref="A223:J223"/>
    <mergeCell ref="A7:A8"/>
    <mergeCell ref="B7:B8"/>
    <mergeCell ref="A222:J222"/>
  </mergeCells>
  <phoneticPr fontId="44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86"/>
  <sheetViews>
    <sheetView topLeftCell="A266" workbookViewId="0">
      <selection activeCell="P197" sqref="P197"/>
    </sheetView>
  </sheetViews>
  <sheetFormatPr defaultRowHeight="12.75"/>
  <cols>
    <col min="1" max="1" width="12.7109375" style="11" customWidth="1"/>
    <col min="2" max="2" width="40.5703125" style="11" customWidth="1"/>
    <col min="3" max="4" width="8.5703125" style="11" customWidth="1"/>
    <col min="5" max="5" width="9.28515625" style="11" customWidth="1"/>
    <col min="6" max="7" width="8.28515625" style="11" customWidth="1"/>
    <col min="8" max="8" width="9.140625" style="11"/>
    <col min="9" max="9" width="9.85546875" style="11" customWidth="1"/>
    <col min="10" max="16384" width="9.140625" style="11"/>
  </cols>
  <sheetData>
    <row r="1" spans="1:13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</row>
    <row r="2" spans="1:13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</row>
    <row r="3" spans="1:13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</row>
    <row r="4" spans="1:13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</row>
    <row r="5" spans="1:13" ht="15.75">
      <c r="A5" s="114"/>
      <c r="B5" s="115" t="s">
        <v>4094</v>
      </c>
      <c r="C5" s="266" t="s">
        <v>4114</v>
      </c>
      <c r="D5" s="267"/>
      <c r="E5" s="267"/>
      <c r="F5" s="267"/>
      <c r="G5" s="267"/>
      <c r="H5" s="267"/>
      <c r="I5" s="80"/>
      <c r="J5" s="80"/>
    </row>
    <row r="6" spans="1:13" ht="15.75">
      <c r="A6" s="315"/>
      <c r="B6" s="315"/>
      <c r="C6" s="315" t="s">
        <v>67</v>
      </c>
      <c r="D6" s="315"/>
      <c r="E6" s="315"/>
      <c r="F6" s="315"/>
      <c r="G6" s="315"/>
      <c r="H6" s="315"/>
      <c r="I6" s="315"/>
      <c r="J6" s="315"/>
    </row>
    <row r="7" spans="1:13" ht="20.2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3" ht="35.25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3" ht="37.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3" ht="21" customHeight="1">
      <c r="A10" s="49" t="s">
        <v>1262</v>
      </c>
      <c r="B10" s="50" t="s">
        <v>1263</v>
      </c>
      <c r="C10" s="270"/>
      <c r="D10" s="270"/>
      <c r="E10" s="926" t="e">
        <f>SUM(D10/C10*100)</f>
        <v>#DIV/0!</v>
      </c>
      <c r="F10" s="112"/>
      <c r="G10" s="112"/>
      <c r="H10" s="926" t="e">
        <f>SUM(G10/F10*100)</f>
        <v>#DIV/0!</v>
      </c>
      <c r="I10" s="173">
        <f t="shared" ref="I10" si="0">C10+F10</f>
        <v>0</v>
      </c>
      <c r="J10" s="173">
        <f t="shared" ref="J10" si="1">D10+G10</f>
        <v>0</v>
      </c>
      <c r="K10" s="927" t="e">
        <f>SUM(J10/I10*100)</f>
        <v>#DIV/0!</v>
      </c>
      <c r="L10" s="12"/>
      <c r="M10" s="182"/>
    </row>
    <row r="11" spans="1:13" ht="33.75" customHeight="1">
      <c r="A11" s="49" t="s">
        <v>1280</v>
      </c>
      <c r="B11" s="50" t="s">
        <v>1281</v>
      </c>
      <c r="C11" s="270"/>
      <c r="D11" s="270"/>
      <c r="E11" s="926" t="e">
        <f t="shared" ref="E11:E74" si="2">SUM(D11/C11*100)</f>
        <v>#DIV/0!</v>
      </c>
      <c r="F11" s="112"/>
      <c r="G11" s="112"/>
      <c r="H11" s="926" t="e">
        <f t="shared" ref="H11:H74" si="3">SUM(G11/F11*100)</f>
        <v>#DIV/0!</v>
      </c>
      <c r="I11" s="1146">
        <f t="shared" ref="I11:I74" si="4">C11+F11</f>
        <v>0</v>
      </c>
      <c r="J11" s="1146">
        <f t="shared" ref="J11:J74" si="5">D11+G11</f>
        <v>0</v>
      </c>
      <c r="K11" s="927" t="e">
        <f t="shared" ref="K11:K74" si="6">SUM(J11/I11*100)</f>
        <v>#DIV/0!</v>
      </c>
      <c r="L11" s="12"/>
      <c r="M11" s="182"/>
    </row>
    <row r="12" spans="1:13" ht="30.75" customHeight="1">
      <c r="A12" s="49" t="s">
        <v>1264</v>
      </c>
      <c r="B12" s="50" t="s">
        <v>1265</v>
      </c>
      <c r="C12" s="270"/>
      <c r="D12" s="270"/>
      <c r="E12" s="926" t="e">
        <f t="shared" si="2"/>
        <v>#DIV/0!</v>
      </c>
      <c r="F12" s="112"/>
      <c r="G12" s="112"/>
      <c r="H12" s="926" t="e">
        <f t="shared" si="3"/>
        <v>#DIV/0!</v>
      </c>
      <c r="I12" s="1146">
        <f t="shared" si="4"/>
        <v>0</v>
      </c>
      <c r="J12" s="1146">
        <f t="shared" si="5"/>
        <v>0</v>
      </c>
      <c r="K12" s="927" t="e">
        <f t="shared" si="6"/>
        <v>#DIV/0!</v>
      </c>
      <c r="L12" s="12"/>
      <c r="M12" s="182"/>
    </row>
    <row r="13" spans="1:13" ht="24.75" customHeight="1">
      <c r="A13" s="49" t="s">
        <v>4024</v>
      </c>
      <c r="B13" s="50" t="s">
        <v>4025</v>
      </c>
      <c r="C13" s="270"/>
      <c r="D13" s="270"/>
      <c r="E13" s="926" t="e">
        <f t="shared" si="2"/>
        <v>#DIV/0!</v>
      </c>
      <c r="F13" s="270"/>
      <c r="G13" s="270"/>
      <c r="H13" s="926" t="e">
        <f t="shared" si="3"/>
        <v>#DIV/0!</v>
      </c>
      <c r="I13" s="1146">
        <f t="shared" si="4"/>
        <v>0</v>
      </c>
      <c r="J13" s="1146">
        <f t="shared" si="5"/>
        <v>0</v>
      </c>
      <c r="K13" s="927" t="e">
        <f t="shared" si="6"/>
        <v>#DIV/0!</v>
      </c>
      <c r="L13" s="12"/>
      <c r="M13" s="440"/>
    </row>
    <row r="14" spans="1:13" ht="25.5" customHeight="1">
      <c r="A14" s="49" t="s">
        <v>5370</v>
      </c>
      <c r="B14" s="50" t="s">
        <v>5371</v>
      </c>
      <c r="C14" s="270"/>
      <c r="D14" s="270"/>
      <c r="E14" s="926" t="e">
        <f t="shared" si="2"/>
        <v>#DIV/0!</v>
      </c>
      <c r="F14" s="112"/>
      <c r="G14" s="112"/>
      <c r="H14" s="926" t="e">
        <f t="shared" si="3"/>
        <v>#DIV/0!</v>
      </c>
      <c r="I14" s="1146">
        <f t="shared" si="4"/>
        <v>0</v>
      </c>
      <c r="J14" s="1146">
        <f t="shared" si="5"/>
        <v>0</v>
      </c>
      <c r="K14" s="927" t="e">
        <f t="shared" si="6"/>
        <v>#DIV/0!</v>
      </c>
      <c r="L14" s="12"/>
      <c r="M14" s="182"/>
    </row>
    <row r="15" spans="1:13" ht="24" customHeight="1">
      <c r="A15" s="49" t="s">
        <v>1280</v>
      </c>
      <c r="B15" s="50" t="s">
        <v>1281</v>
      </c>
      <c r="C15" s="270"/>
      <c r="D15" s="270"/>
      <c r="E15" s="926" t="e">
        <f t="shared" si="2"/>
        <v>#DIV/0!</v>
      </c>
      <c r="F15" s="112"/>
      <c r="G15" s="112"/>
      <c r="H15" s="926" t="e">
        <f t="shared" si="3"/>
        <v>#DIV/0!</v>
      </c>
      <c r="I15" s="1146">
        <f t="shared" si="4"/>
        <v>0</v>
      </c>
      <c r="J15" s="1146">
        <f t="shared" si="5"/>
        <v>0</v>
      </c>
      <c r="K15" s="927" t="e">
        <f t="shared" si="6"/>
        <v>#DIV/0!</v>
      </c>
      <c r="L15" s="12"/>
      <c r="M15" s="182"/>
    </row>
    <row r="16" spans="1:13" ht="15" customHeight="1">
      <c r="A16" s="49" t="s">
        <v>1284</v>
      </c>
      <c r="B16" s="50" t="s">
        <v>1285</v>
      </c>
      <c r="C16" s="270"/>
      <c r="D16" s="270"/>
      <c r="E16" s="926" t="e">
        <f t="shared" si="2"/>
        <v>#DIV/0!</v>
      </c>
      <c r="F16" s="112"/>
      <c r="G16" s="112"/>
      <c r="H16" s="926" t="e">
        <f t="shared" si="3"/>
        <v>#DIV/0!</v>
      </c>
      <c r="I16" s="1146">
        <f t="shared" si="4"/>
        <v>0</v>
      </c>
      <c r="J16" s="1146">
        <f t="shared" si="5"/>
        <v>0</v>
      </c>
      <c r="K16" s="927" t="e">
        <f t="shared" si="6"/>
        <v>#DIV/0!</v>
      </c>
      <c r="L16" s="12"/>
      <c r="M16" s="182"/>
    </row>
    <row r="17" spans="1:13" ht="27" customHeight="1">
      <c r="A17" s="49" t="s">
        <v>5372</v>
      </c>
      <c r="B17" s="50" t="s">
        <v>3126</v>
      </c>
      <c r="C17" s="270"/>
      <c r="D17" s="270"/>
      <c r="E17" s="926" t="e">
        <f t="shared" si="2"/>
        <v>#DIV/0!</v>
      </c>
      <c r="F17" s="112"/>
      <c r="G17" s="112"/>
      <c r="H17" s="926" t="e">
        <f t="shared" si="3"/>
        <v>#DIV/0!</v>
      </c>
      <c r="I17" s="1146">
        <f t="shared" si="4"/>
        <v>0</v>
      </c>
      <c r="J17" s="1146">
        <f t="shared" si="5"/>
        <v>0</v>
      </c>
      <c r="K17" s="927" t="e">
        <f t="shared" si="6"/>
        <v>#DIV/0!</v>
      </c>
      <c r="L17" s="12"/>
      <c r="M17" s="182"/>
    </row>
    <row r="18" spans="1:13" ht="33.75" customHeight="1">
      <c r="A18" s="49" t="s">
        <v>1358</v>
      </c>
      <c r="B18" s="50" t="s">
        <v>1359</v>
      </c>
      <c r="C18" s="270"/>
      <c r="D18" s="270"/>
      <c r="E18" s="926" t="e">
        <f t="shared" si="2"/>
        <v>#DIV/0!</v>
      </c>
      <c r="F18" s="112"/>
      <c r="G18" s="112"/>
      <c r="H18" s="926" t="e">
        <f t="shared" si="3"/>
        <v>#DIV/0!</v>
      </c>
      <c r="I18" s="1146">
        <f t="shared" si="4"/>
        <v>0</v>
      </c>
      <c r="J18" s="1146">
        <f t="shared" si="5"/>
        <v>0</v>
      </c>
      <c r="K18" s="927" t="e">
        <f t="shared" si="6"/>
        <v>#DIV/0!</v>
      </c>
      <c r="L18" s="12"/>
      <c r="M18" s="182"/>
    </row>
    <row r="19" spans="1:13" ht="15" customHeight="1">
      <c r="A19" s="49" t="s">
        <v>1380</v>
      </c>
      <c r="B19" s="50" t="s">
        <v>1381</v>
      </c>
      <c r="C19" s="270"/>
      <c r="D19" s="270"/>
      <c r="E19" s="926" t="e">
        <f t="shared" si="2"/>
        <v>#DIV/0!</v>
      </c>
      <c r="F19" s="112"/>
      <c r="G19" s="112"/>
      <c r="H19" s="926" t="e">
        <f t="shared" si="3"/>
        <v>#DIV/0!</v>
      </c>
      <c r="I19" s="1146">
        <f t="shared" si="4"/>
        <v>0</v>
      </c>
      <c r="J19" s="1146">
        <f t="shared" si="5"/>
        <v>0</v>
      </c>
      <c r="K19" s="927" t="e">
        <f t="shared" si="6"/>
        <v>#DIV/0!</v>
      </c>
      <c r="L19" s="12"/>
      <c r="M19" s="182"/>
    </row>
    <row r="20" spans="1:13" ht="15" customHeight="1">
      <c r="A20" s="49" t="s">
        <v>3127</v>
      </c>
      <c r="B20" s="50" t="s">
        <v>3128</v>
      </c>
      <c r="C20" s="270"/>
      <c r="D20" s="270"/>
      <c r="E20" s="926" t="e">
        <f t="shared" si="2"/>
        <v>#DIV/0!</v>
      </c>
      <c r="F20" s="112"/>
      <c r="G20" s="112"/>
      <c r="H20" s="926" t="e">
        <f t="shared" si="3"/>
        <v>#DIV/0!</v>
      </c>
      <c r="I20" s="1146">
        <f t="shared" si="4"/>
        <v>0</v>
      </c>
      <c r="J20" s="1146">
        <f t="shared" si="5"/>
        <v>0</v>
      </c>
      <c r="K20" s="927" t="e">
        <f t="shared" si="6"/>
        <v>#DIV/0!</v>
      </c>
      <c r="L20" s="12"/>
      <c r="M20" s="182"/>
    </row>
    <row r="21" spans="1:13" ht="15" customHeight="1">
      <c r="A21" s="49" t="s">
        <v>3129</v>
      </c>
      <c r="B21" s="50" t="s">
        <v>3130</v>
      </c>
      <c r="C21" s="270"/>
      <c r="D21" s="270"/>
      <c r="E21" s="926" t="e">
        <f t="shared" si="2"/>
        <v>#DIV/0!</v>
      </c>
      <c r="F21" s="112"/>
      <c r="G21" s="112"/>
      <c r="H21" s="926" t="e">
        <f t="shared" si="3"/>
        <v>#DIV/0!</v>
      </c>
      <c r="I21" s="1146">
        <f t="shared" si="4"/>
        <v>0</v>
      </c>
      <c r="J21" s="1146">
        <f t="shared" si="5"/>
        <v>0</v>
      </c>
      <c r="K21" s="927" t="e">
        <f t="shared" si="6"/>
        <v>#DIV/0!</v>
      </c>
      <c r="L21" s="12"/>
      <c r="M21" s="182"/>
    </row>
    <row r="22" spans="1:13" ht="38.25" customHeight="1">
      <c r="A22" s="49" t="s">
        <v>3131</v>
      </c>
      <c r="B22" s="50" t="s">
        <v>3132</v>
      </c>
      <c r="C22" s="270"/>
      <c r="D22" s="270"/>
      <c r="E22" s="926" t="e">
        <f t="shared" si="2"/>
        <v>#DIV/0!</v>
      </c>
      <c r="F22" s="112"/>
      <c r="G22" s="112"/>
      <c r="H22" s="926" t="e">
        <f t="shared" si="3"/>
        <v>#DIV/0!</v>
      </c>
      <c r="I22" s="1146">
        <f t="shared" si="4"/>
        <v>0</v>
      </c>
      <c r="J22" s="1146">
        <f t="shared" si="5"/>
        <v>0</v>
      </c>
      <c r="K22" s="927" t="e">
        <f t="shared" si="6"/>
        <v>#DIV/0!</v>
      </c>
      <c r="L22" s="12"/>
      <c r="M22" s="182"/>
    </row>
    <row r="23" spans="1:13" ht="15" customHeight="1">
      <c r="A23" s="49" t="s">
        <v>3851</v>
      </c>
      <c r="B23" s="50" t="s">
        <v>3852</v>
      </c>
      <c r="C23" s="270"/>
      <c r="D23" s="270"/>
      <c r="E23" s="926" t="e">
        <f t="shared" si="2"/>
        <v>#DIV/0!</v>
      </c>
      <c r="F23" s="112"/>
      <c r="G23" s="112"/>
      <c r="H23" s="926" t="e">
        <f t="shared" si="3"/>
        <v>#DIV/0!</v>
      </c>
      <c r="I23" s="1146">
        <f t="shared" si="4"/>
        <v>0</v>
      </c>
      <c r="J23" s="1146">
        <f t="shared" si="5"/>
        <v>0</v>
      </c>
      <c r="K23" s="927" t="e">
        <f t="shared" si="6"/>
        <v>#DIV/0!</v>
      </c>
      <c r="L23" s="12"/>
      <c r="M23" s="182"/>
    </row>
    <row r="24" spans="1:13" ht="33" customHeight="1">
      <c r="A24" s="49" t="s">
        <v>1386</v>
      </c>
      <c r="B24" s="50" t="s">
        <v>1387</v>
      </c>
      <c r="C24" s="270"/>
      <c r="D24" s="270"/>
      <c r="E24" s="926" t="e">
        <f t="shared" si="2"/>
        <v>#DIV/0!</v>
      </c>
      <c r="F24" s="112"/>
      <c r="G24" s="112"/>
      <c r="H24" s="926" t="e">
        <f t="shared" si="3"/>
        <v>#DIV/0!</v>
      </c>
      <c r="I24" s="1146">
        <f t="shared" si="4"/>
        <v>0</v>
      </c>
      <c r="J24" s="1146">
        <f t="shared" si="5"/>
        <v>0</v>
      </c>
      <c r="K24" s="927" t="e">
        <f t="shared" si="6"/>
        <v>#DIV/0!</v>
      </c>
      <c r="L24" s="12"/>
      <c r="M24" s="182"/>
    </row>
    <row r="25" spans="1:13" ht="15" customHeight="1">
      <c r="A25" s="49" t="s">
        <v>3133</v>
      </c>
      <c r="B25" s="50" t="s">
        <v>3134</v>
      </c>
      <c r="C25" s="270"/>
      <c r="D25" s="270"/>
      <c r="E25" s="926" t="e">
        <f t="shared" si="2"/>
        <v>#DIV/0!</v>
      </c>
      <c r="F25" s="112"/>
      <c r="G25" s="112"/>
      <c r="H25" s="926" t="e">
        <f t="shared" si="3"/>
        <v>#DIV/0!</v>
      </c>
      <c r="I25" s="1146">
        <f t="shared" si="4"/>
        <v>0</v>
      </c>
      <c r="J25" s="1146">
        <f t="shared" si="5"/>
        <v>0</v>
      </c>
      <c r="K25" s="927" t="e">
        <f t="shared" si="6"/>
        <v>#DIV/0!</v>
      </c>
      <c r="L25" s="12"/>
      <c r="M25" s="182"/>
    </row>
    <row r="26" spans="1:13">
      <c r="A26" s="49" t="s">
        <v>1388</v>
      </c>
      <c r="B26" s="50" t="s">
        <v>3135</v>
      </c>
      <c r="C26" s="270"/>
      <c r="D26" s="270"/>
      <c r="E26" s="926" t="e">
        <f t="shared" si="2"/>
        <v>#DIV/0!</v>
      </c>
      <c r="F26" s="112"/>
      <c r="G26" s="112"/>
      <c r="H26" s="926" t="e">
        <f t="shared" si="3"/>
        <v>#DIV/0!</v>
      </c>
      <c r="I26" s="1146">
        <f t="shared" si="4"/>
        <v>0</v>
      </c>
      <c r="J26" s="1146">
        <f t="shared" si="5"/>
        <v>0</v>
      </c>
      <c r="K26" s="927" t="e">
        <f t="shared" si="6"/>
        <v>#DIV/0!</v>
      </c>
      <c r="L26" s="12"/>
      <c r="M26" s="182"/>
    </row>
    <row r="27" spans="1:13" ht="21.75" customHeight="1">
      <c r="A27" s="49" t="s">
        <v>3136</v>
      </c>
      <c r="B27" s="50" t="s">
        <v>3137</v>
      </c>
      <c r="C27" s="112"/>
      <c r="D27" s="112"/>
      <c r="E27" s="926" t="e">
        <f t="shared" si="2"/>
        <v>#DIV/0!</v>
      </c>
      <c r="F27" s="270">
        <v>70</v>
      </c>
      <c r="G27" s="270">
        <v>27</v>
      </c>
      <c r="H27" s="926">
        <f t="shared" si="3"/>
        <v>38.571428571428577</v>
      </c>
      <c r="I27" s="1146">
        <f t="shared" si="4"/>
        <v>70</v>
      </c>
      <c r="J27" s="1146">
        <f t="shared" si="5"/>
        <v>27</v>
      </c>
      <c r="K27" s="927">
        <f t="shared" si="6"/>
        <v>38.571428571428577</v>
      </c>
      <c r="L27" s="12"/>
      <c r="M27" s="440"/>
    </row>
    <row r="28" spans="1:13" ht="25.5">
      <c r="A28" s="49" t="s">
        <v>3138</v>
      </c>
      <c r="B28" s="50" t="s">
        <v>3139</v>
      </c>
      <c r="C28" s="112"/>
      <c r="D28" s="112"/>
      <c r="E28" s="926" t="e">
        <f t="shared" si="2"/>
        <v>#DIV/0!</v>
      </c>
      <c r="F28" s="270">
        <v>1</v>
      </c>
      <c r="G28" s="270"/>
      <c r="H28" s="926">
        <f t="shared" si="3"/>
        <v>0</v>
      </c>
      <c r="I28" s="1146">
        <f t="shared" si="4"/>
        <v>1</v>
      </c>
      <c r="J28" s="1146">
        <f t="shared" si="5"/>
        <v>0</v>
      </c>
      <c r="K28" s="927">
        <f t="shared" si="6"/>
        <v>0</v>
      </c>
      <c r="L28" s="12"/>
      <c r="M28" s="440"/>
    </row>
    <row r="29" spans="1:13" ht="25.5">
      <c r="A29" s="49" t="s">
        <v>3140</v>
      </c>
      <c r="B29" s="50" t="s">
        <v>3141</v>
      </c>
      <c r="C29" s="112"/>
      <c r="D29" s="112"/>
      <c r="E29" s="926" t="e">
        <f t="shared" si="2"/>
        <v>#DIV/0!</v>
      </c>
      <c r="F29" s="270">
        <v>2</v>
      </c>
      <c r="G29" s="270">
        <v>1</v>
      </c>
      <c r="H29" s="926">
        <f t="shared" si="3"/>
        <v>50</v>
      </c>
      <c r="I29" s="1146">
        <f t="shared" si="4"/>
        <v>2</v>
      </c>
      <c r="J29" s="1146">
        <f t="shared" si="5"/>
        <v>1</v>
      </c>
      <c r="K29" s="927">
        <f t="shared" si="6"/>
        <v>50</v>
      </c>
      <c r="L29" s="12"/>
      <c r="M29" s="440"/>
    </row>
    <row r="30" spans="1:13" ht="25.5">
      <c r="A30" s="49" t="s">
        <v>3142</v>
      </c>
      <c r="B30" s="50" t="s">
        <v>3143</v>
      </c>
      <c r="C30" s="112"/>
      <c r="D30" s="112"/>
      <c r="E30" s="926" t="e">
        <f t="shared" si="2"/>
        <v>#DIV/0!</v>
      </c>
      <c r="F30" s="270">
        <v>5</v>
      </c>
      <c r="G30" s="270">
        <v>1</v>
      </c>
      <c r="H30" s="926">
        <f t="shared" si="3"/>
        <v>20</v>
      </c>
      <c r="I30" s="1146">
        <f t="shared" si="4"/>
        <v>5</v>
      </c>
      <c r="J30" s="1146">
        <f t="shared" si="5"/>
        <v>1</v>
      </c>
      <c r="K30" s="927">
        <f t="shared" si="6"/>
        <v>20</v>
      </c>
      <c r="L30" s="12"/>
      <c r="M30" s="440"/>
    </row>
    <row r="31" spans="1:13">
      <c r="A31" s="49" t="s">
        <v>3144</v>
      </c>
      <c r="B31" s="50" t="s">
        <v>3145</v>
      </c>
      <c r="C31" s="112"/>
      <c r="D31" s="112"/>
      <c r="E31" s="926" t="e">
        <f t="shared" si="2"/>
        <v>#DIV/0!</v>
      </c>
      <c r="F31" s="270">
        <v>2</v>
      </c>
      <c r="G31" s="270"/>
      <c r="H31" s="926">
        <f t="shared" si="3"/>
        <v>0</v>
      </c>
      <c r="I31" s="1146">
        <f t="shared" si="4"/>
        <v>2</v>
      </c>
      <c r="J31" s="1146">
        <f t="shared" si="5"/>
        <v>0</v>
      </c>
      <c r="K31" s="927">
        <f t="shared" si="6"/>
        <v>0</v>
      </c>
      <c r="L31" s="12"/>
      <c r="M31" s="440"/>
    </row>
    <row r="32" spans="1:13" ht="25.5">
      <c r="A32" s="49" t="s">
        <v>3146</v>
      </c>
      <c r="B32" s="50" t="s">
        <v>3147</v>
      </c>
      <c r="C32" s="270"/>
      <c r="D32" s="270"/>
      <c r="E32" s="926" t="e">
        <f t="shared" si="2"/>
        <v>#DIV/0!</v>
      </c>
      <c r="F32" s="112"/>
      <c r="G32" s="112"/>
      <c r="H32" s="926" t="e">
        <f t="shared" si="3"/>
        <v>#DIV/0!</v>
      </c>
      <c r="I32" s="1146">
        <f t="shared" si="4"/>
        <v>0</v>
      </c>
      <c r="J32" s="1146">
        <f t="shared" si="5"/>
        <v>0</v>
      </c>
      <c r="K32" s="927" t="e">
        <f t="shared" si="6"/>
        <v>#DIV/0!</v>
      </c>
      <c r="L32" s="12"/>
      <c r="M32" s="182"/>
    </row>
    <row r="33" spans="1:13" ht="25.5">
      <c r="A33" s="457" t="s">
        <v>3148</v>
      </c>
      <c r="B33" s="375" t="s">
        <v>3149</v>
      </c>
      <c r="C33" s="112"/>
      <c r="D33" s="112"/>
      <c r="E33" s="926" t="e">
        <f t="shared" si="2"/>
        <v>#DIV/0!</v>
      </c>
      <c r="F33" s="270">
        <v>38</v>
      </c>
      <c r="G33" s="270">
        <v>21</v>
      </c>
      <c r="H33" s="926">
        <f t="shared" si="3"/>
        <v>55.26315789473685</v>
      </c>
      <c r="I33" s="1146">
        <f t="shared" si="4"/>
        <v>38</v>
      </c>
      <c r="J33" s="1146">
        <f t="shared" si="5"/>
        <v>21</v>
      </c>
      <c r="K33" s="927">
        <f t="shared" si="6"/>
        <v>55.26315789473685</v>
      </c>
      <c r="L33" s="12"/>
      <c r="M33" s="440"/>
    </row>
    <row r="34" spans="1:13">
      <c r="A34" s="49" t="s">
        <v>3150</v>
      </c>
      <c r="B34" s="50" t="s">
        <v>3062</v>
      </c>
      <c r="C34" s="112"/>
      <c r="D34" s="112"/>
      <c r="E34" s="926" t="e">
        <f t="shared" si="2"/>
        <v>#DIV/0!</v>
      </c>
      <c r="F34" s="270">
        <v>34</v>
      </c>
      <c r="G34" s="270">
        <v>13</v>
      </c>
      <c r="H34" s="926">
        <f t="shared" si="3"/>
        <v>38.235294117647058</v>
      </c>
      <c r="I34" s="1146">
        <f t="shared" si="4"/>
        <v>34</v>
      </c>
      <c r="J34" s="1146">
        <f t="shared" si="5"/>
        <v>13</v>
      </c>
      <c r="K34" s="927">
        <f t="shared" si="6"/>
        <v>38.235294117647058</v>
      </c>
      <c r="L34" s="12"/>
      <c r="M34" s="440"/>
    </row>
    <row r="35" spans="1:13" ht="25.5">
      <c r="A35" s="49" t="s">
        <v>3151</v>
      </c>
      <c r="B35" s="50" t="s">
        <v>3152</v>
      </c>
      <c r="C35" s="270"/>
      <c r="D35" s="270"/>
      <c r="E35" s="926" t="e">
        <f t="shared" si="2"/>
        <v>#DIV/0!</v>
      </c>
      <c r="F35" s="270"/>
      <c r="G35" s="270"/>
      <c r="H35" s="926" t="e">
        <f t="shared" si="3"/>
        <v>#DIV/0!</v>
      </c>
      <c r="I35" s="1146">
        <f t="shared" si="4"/>
        <v>0</v>
      </c>
      <c r="J35" s="1146">
        <f t="shared" si="5"/>
        <v>0</v>
      </c>
      <c r="K35" s="927" t="e">
        <f t="shared" si="6"/>
        <v>#DIV/0!</v>
      </c>
      <c r="L35" s="12"/>
      <c r="M35" s="440"/>
    </row>
    <row r="36" spans="1:13" ht="25.5">
      <c r="A36" s="49" t="s">
        <v>3962</v>
      </c>
      <c r="B36" s="50" t="s">
        <v>3153</v>
      </c>
      <c r="C36" s="270"/>
      <c r="D36" s="270"/>
      <c r="E36" s="926" t="e">
        <f t="shared" si="2"/>
        <v>#DIV/0!</v>
      </c>
      <c r="F36" s="270"/>
      <c r="G36" s="270"/>
      <c r="H36" s="926" t="e">
        <f t="shared" si="3"/>
        <v>#DIV/0!</v>
      </c>
      <c r="I36" s="1146">
        <f t="shared" si="4"/>
        <v>0</v>
      </c>
      <c r="J36" s="1146">
        <f t="shared" si="5"/>
        <v>0</v>
      </c>
      <c r="K36" s="927" t="e">
        <f t="shared" si="6"/>
        <v>#DIV/0!</v>
      </c>
      <c r="L36" s="12"/>
      <c r="M36" s="440"/>
    </row>
    <row r="37" spans="1:13">
      <c r="A37" s="49" t="s">
        <v>3154</v>
      </c>
      <c r="B37" s="50" t="s">
        <v>3155</v>
      </c>
      <c r="C37" s="270"/>
      <c r="D37" s="270"/>
      <c r="E37" s="926" t="e">
        <f t="shared" si="2"/>
        <v>#DIV/0!</v>
      </c>
      <c r="F37" s="112"/>
      <c r="G37" s="112"/>
      <c r="H37" s="926" t="e">
        <f t="shared" si="3"/>
        <v>#DIV/0!</v>
      </c>
      <c r="I37" s="1146">
        <f t="shared" si="4"/>
        <v>0</v>
      </c>
      <c r="J37" s="1146">
        <f t="shared" si="5"/>
        <v>0</v>
      </c>
      <c r="K37" s="927" t="e">
        <f t="shared" si="6"/>
        <v>#DIV/0!</v>
      </c>
      <c r="L37" s="12"/>
      <c r="M37" s="182"/>
    </row>
    <row r="38" spans="1:13" ht="25.5">
      <c r="A38" s="49" t="s">
        <v>3157</v>
      </c>
      <c r="B38" s="50" t="s">
        <v>3158</v>
      </c>
      <c r="C38" s="112"/>
      <c r="D38" s="112"/>
      <c r="E38" s="926" t="e">
        <f t="shared" si="2"/>
        <v>#DIV/0!</v>
      </c>
      <c r="F38" s="270">
        <v>2</v>
      </c>
      <c r="G38" s="270">
        <v>2</v>
      </c>
      <c r="H38" s="926">
        <f t="shared" si="3"/>
        <v>100</v>
      </c>
      <c r="I38" s="1146">
        <f t="shared" si="4"/>
        <v>2</v>
      </c>
      <c r="J38" s="1146">
        <f t="shared" si="5"/>
        <v>2</v>
      </c>
      <c r="K38" s="927">
        <f t="shared" si="6"/>
        <v>100</v>
      </c>
      <c r="L38" s="12"/>
      <c r="M38" s="440"/>
    </row>
    <row r="39" spans="1:13">
      <c r="A39" s="49" t="s">
        <v>3159</v>
      </c>
      <c r="B39" s="50" t="s">
        <v>3160</v>
      </c>
      <c r="C39" s="112"/>
      <c r="D39" s="112"/>
      <c r="E39" s="926" t="e">
        <f t="shared" si="2"/>
        <v>#DIV/0!</v>
      </c>
      <c r="F39" s="270"/>
      <c r="G39" s="270"/>
      <c r="H39" s="926" t="e">
        <f t="shared" si="3"/>
        <v>#DIV/0!</v>
      </c>
      <c r="I39" s="1146">
        <f t="shared" si="4"/>
        <v>0</v>
      </c>
      <c r="J39" s="1146">
        <f t="shared" si="5"/>
        <v>0</v>
      </c>
      <c r="K39" s="927" t="e">
        <f t="shared" si="6"/>
        <v>#DIV/0!</v>
      </c>
      <c r="L39" s="12"/>
      <c r="M39" s="440"/>
    </row>
    <row r="40" spans="1:13" ht="25.5">
      <c r="A40" s="49" t="s">
        <v>3161</v>
      </c>
      <c r="B40" s="50" t="s">
        <v>3162</v>
      </c>
      <c r="C40" s="270"/>
      <c r="D40" s="270"/>
      <c r="E40" s="926" t="e">
        <f t="shared" si="2"/>
        <v>#DIV/0!</v>
      </c>
      <c r="F40" s="270">
        <v>1</v>
      </c>
      <c r="G40" s="270"/>
      <c r="H40" s="926">
        <f t="shared" si="3"/>
        <v>0</v>
      </c>
      <c r="I40" s="1146">
        <f t="shared" si="4"/>
        <v>1</v>
      </c>
      <c r="J40" s="1146">
        <f t="shared" si="5"/>
        <v>0</v>
      </c>
      <c r="K40" s="927">
        <f t="shared" si="6"/>
        <v>0</v>
      </c>
      <c r="L40" s="12"/>
      <c r="M40" s="440"/>
    </row>
    <row r="41" spans="1:13">
      <c r="A41" s="49" t="s">
        <v>3163</v>
      </c>
      <c r="B41" s="50" t="s">
        <v>3164</v>
      </c>
      <c r="C41" s="112"/>
      <c r="D41" s="112"/>
      <c r="E41" s="926" t="e">
        <f t="shared" si="2"/>
        <v>#DIV/0!</v>
      </c>
      <c r="F41" s="270">
        <v>2</v>
      </c>
      <c r="G41" s="270"/>
      <c r="H41" s="926">
        <f t="shared" si="3"/>
        <v>0</v>
      </c>
      <c r="I41" s="1146">
        <f t="shared" si="4"/>
        <v>2</v>
      </c>
      <c r="J41" s="1146">
        <f t="shared" si="5"/>
        <v>0</v>
      </c>
      <c r="K41" s="927">
        <f t="shared" si="6"/>
        <v>0</v>
      </c>
      <c r="L41" s="12"/>
      <c r="M41" s="440"/>
    </row>
    <row r="42" spans="1:13">
      <c r="A42" s="49" t="s">
        <v>1397</v>
      </c>
      <c r="B42" s="50" t="s">
        <v>3165</v>
      </c>
      <c r="C42" s="270"/>
      <c r="D42" s="270"/>
      <c r="E42" s="926" t="e">
        <f t="shared" si="2"/>
        <v>#DIV/0!</v>
      </c>
      <c r="F42" s="112"/>
      <c r="G42" s="112"/>
      <c r="H42" s="926" t="e">
        <f t="shared" si="3"/>
        <v>#DIV/0!</v>
      </c>
      <c r="I42" s="1146">
        <f t="shared" si="4"/>
        <v>0</v>
      </c>
      <c r="J42" s="1146">
        <f t="shared" si="5"/>
        <v>0</v>
      </c>
      <c r="K42" s="927" t="e">
        <f t="shared" si="6"/>
        <v>#DIV/0!</v>
      </c>
      <c r="L42" s="12"/>
      <c r="M42" s="182"/>
    </row>
    <row r="43" spans="1:13" ht="25.5">
      <c r="A43" s="49" t="s">
        <v>3166</v>
      </c>
      <c r="B43" s="50" t="s">
        <v>3167</v>
      </c>
      <c r="C43" s="270"/>
      <c r="D43" s="270"/>
      <c r="E43" s="926" t="e">
        <f t="shared" si="2"/>
        <v>#DIV/0!</v>
      </c>
      <c r="F43" s="112"/>
      <c r="G43" s="112"/>
      <c r="H43" s="926" t="e">
        <f t="shared" si="3"/>
        <v>#DIV/0!</v>
      </c>
      <c r="I43" s="1146">
        <f t="shared" si="4"/>
        <v>0</v>
      </c>
      <c r="J43" s="1146">
        <f t="shared" si="5"/>
        <v>0</v>
      </c>
      <c r="K43" s="927" t="e">
        <f t="shared" si="6"/>
        <v>#DIV/0!</v>
      </c>
      <c r="L43" s="12"/>
      <c r="M43" s="182"/>
    </row>
    <row r="44" spans="1:13" ht="25.5">
      <c r="A44" s="49" t="s">
        <v>1278</v>
      </c>
      <c r="B44" s="50" t="s">
        <v>3168</v>
      </c>
      <c r="C44" s="270"/>
      <c r="D44" s="270"/>
      <c r="E44" s="926" t="e">
        <f t="shared" si="2"/>
        <v>#DIV/0!</v>
      </c>
      <c r="F44" s="112"/>
      <c r="G44" s="112"/>
      <c r="H44" s="926" t="e">
        <f t="shared" si="3"/>
        <v>#DIV/0!</v>
      </c>
      <c r="I44" s="1146">
        <f t="shared" si="4"/>
        <v>0</v>
      </c>
      <c r="J44" s="1146">
        <f t="shared" si="5"/>
        <v>0</v>
      </c>
      <c r="K44" s="927" t="e">
        <f t="shared" si="6"/>
        <v>#DIV/0!</v>
      </c>
      <c r="L44" s="12"/>
      <c r="M44" s="182"/>
    </row>
    <row r="45" spans="1:13" ht="25.5">
      <c r="A45" s="49" t="s">
        <v>1348</v>
      </c>
      <c r="B45" s="50" t="s">
        <v>3169</v>
      </c>
      <c r="C45" s="270"/>
      <c r="D45" s="270"/>
      <c r="E45" s="926" t="e">
        <f t="shared" si="2"/>
        <v>#DIV/0!</v>
      </c>
      <c r="F45" s="112"/>
      <c r="G45" s="112"/>
      <c r="H45" s="926" t="e">
        <f t="shared" si="3"/>
        <v>#DIV/0!</v>
      </c>
      <c r="I45" s="1146">
        <f t="shared" si="4"/>
        <v>0</v>
      </c>
      <c r="J45" s="1146">
        <f t="shared" si="5"/>
        <v>0</v>
      </c>
      <c r="K45" s="927" t="e">
        <f t="shared" si="6"/>
        <v>#DIV/0!</v>
      </c>
      <c r="L45" s="12"/>
      <c r="M45" s="182"/>
    </row>
    <row r="46" spans="1:13" ht="25.5">
      <c r="A46" s="49" t="s">
        <v>3170</v>
      </c>
      <c r="B46" s="50" t="s">
        <v>3171</v>
      </c>
      <c r="C46" s="270"/>
      <c r="D46" s="270"/>
      <c r="E46" s="926" t="e">
        <f t="shared" si="2"/>
        <v>#DIV/0!</v>
      </c>
      <c r="F46" s="112"/>
      <c r="G46" s="112"/>
      <c r="H46" s="926" t="e">
        <f t="shared" si="3"/>
        <v>#DIV/0!</v>
      </c>
      <c r="I46" s="1146">
        <f t="shared" si="4"/>
        <v>0</v>
      </c>
      <c r="J46" s="1146">
        <f t="shared" si="5"/>
        <v>0</v>
      </c>
      <c r="K46" s="927" t="e">
        <f t="shared" si="6"/>
        <v>#DIV/0!</v>
      </c>
      <c r="L46" s="12"/>
      <c r="M46" s="182"/>
    </row>
    <row r="47" spans="1:13" ht="25.5">
      <c r="A47" s="49" t="s">
        <v>3172</v>
      </c>
      <c r="B47" s="50" t="s">
        <v>3173</v>
      </c>
      <c r="C47" s="110"/>
      <c r="D47" s="110"/>
      <c r="E47" s="926" t="e">
        <f t="shared" si="2"/>
        <v>#DIV/0!</v>
      </c>
      <c r="F47" s="112"/>
      <c r="G47" s="112"/>
      <c r="H47" s="926" t="e">
        <f t="shared" si="3"/>
        <v>#DIV/0!</v>
      </c>
      <c r="I47" s="1146">
        <f t="shared" si="4"/>
        <v>0</v>
      </c>
      <c r="J47" s="1146">
        <f t="shared" si="5"/>
        <v>0</v>
      </c>
      <c r="K47" s="927" t="e">
        <f t="shared" si="6"/>
        <v>#DIV/0!</v>
      </c>
      <c r="L47" s="12"/>
      <c r="M47" s="182"/>
    </row>
    <row r="48" spans="1:13">
      <c r="A48" s="49" t="s">
        <v>3174</v>
      </c>
      <c r="B48" s="50" t="s">
        <v>3175</v>
      </c>
      <c r="C48" s="112"/>
      <c r="D48" s="112"/>
      <c r="E48" s="926" t="e">
        <f t="shared" si="2"/>
        <v>#DIV/0!</v>
      </c>
      <c r="F48" s="270"/>
      <c r="G48" s="270"/>
      <c r="H48" s="926" t="e">
        <f t="shared" si="3"/>
        <v>#DIV/0!</v>
      </c>
      <c r="I48" s="1146">
        <f t="shared" si="4"/>
        <v>0</v>
      </c>
      <c r="J48" s="1146">
        <f t="shared" si="5"/>
        <v>0</v>
      </c>
      <c r="K48" s="927" t="e">
        <f t="shared" si="6"/>
        <v>#DIV/0!</v>
      </c>
      <c r="L48" s="12"/>
      <c r="M48" s="440"/>
    </row>
    <row r="49" spans="1:13" ht="38.25">
      <c r="A49" s="49" t="s">
        <v>3176</v>
      </c>
      <c r="B49" s="50" t="s">
        <v>3177</v>
      </c>
      <c r="C49" s="112"/>
      <c r="D49" s="112"/>
      <c r="E49" s="926" t="e">
        <f t="shared" si="2"/>
        <v>#DIV/0!</v>
      </c>
      <c r="F49" s="195"/>
      <c r="G49" s="195"/>
      <c r="H49" s="926" t="e">
        <f t="shared" si="3"/>
        <v>#DIV/0!</v>
      </c>
      <c r="I49" s="1146">
        <f t="shared" si="4"/>
        <v>0</v>
      </c>
      <c r="J49" s="1146">
        <f t="shared" si="5"/>
        <v>0</v>
      </c>
      <c r="K49" s="927" t="e">
        <f t="shared" si="6"/>
        <v>#DIV/0!</v>
      </c>
      <c r="L49" s="12"/>
      <c r="M49" s="20"/>
    </row>
    <row r="50" spans="1:13" ht="25.5">
      <c r="A50" s="49" t="s">
        <v>3172</v>
      </c>
      <c r="B50" s="50" t="s">
        <v>3178</v>
      </c>
      <c r="C50" s="270"/>
      <c r="D50" s="270"/>
      <c r="E50" s="926" t="e">
        <f t="shared" si="2"/>
        <v>#DIV/0!</v>
      </c>
      <c r="F50" s="112"/>
      <c r="G50" s="112"/>
      <c r="H50" s="926" t="e">
        <f t="shared" si="3"/>
        <v>#DIV/0!</v>
      </c>
      <c r="I50" s="1146">
        <f t="shared" si="4"/>
        <v>0</v>
      </c>
      <c r="J50" s="1146">
        <f t="shared" si="5"/>
        <v>0</v>
      </c>
      <c r="K50" s="927" t="e">
        <f t="shared" si="6"/>
        <v>#DIV/0!</v>
      </c>
      <c r="L50" s="12"/>
      <c r="M50" s="440"/>
    </row>
    <row r="51" spans="1:13">
      <c r="A51" s="49" t="s">
        <v>1276</v>
      </c>
      <c r="B51" s="50" t="s">
        <v>1277</v>
      </c>
      <c r="C51" s="270"/>
      <c r="D51" s="270"/>
      <c r="E51" s="926" t="e">
        <f t="shared" si="2"/>
        <v>#DIV/0!</v>
      </c>
      <c r="F51" s="112"/>
      <c r="G51" s="112"/>
      <c r="H51" s="926" t="e">
        <f t="shared" si="3"/>
        <v>#DIV/0!</v>
      </c>
      <c r="I51" s="1146">
        <f t="shared" si="4"/>
        <v>0</v>
      </c>
      <c r="J51" s="1146">
        <f t="shared" si="5"/>
        <v>0</v>
      </c>
      <c r="K51" s="927" t="e">
        <f t="shared" si="6"/>
        <v>#DIV/0!</v>
      </c>
      <c r="L51" s="12"/>
      <c r="M51" s="440"/>
    </row>
    <row r="52" spans="1:13" ht="25.5">
      <c r="A52" s="49" t="s">
        <v>3863</v>
      </c>
      <c r="B52" s="50" t="s">
        <v>3179</v>
      </c>
      <c r="C52" s="270"/>
      <c r="D52" s="270"/>
      <c r="E52" s="926" t="e">
        <f t="shared" si="2"/>
        <v>#DIV/0!</v>
      </c>
      <c r="F52" s="112"/>
      <c r="G52" s="112"/>
      <c r="H52" s="926" t="e">
        <f t="shared" si="3"/>
        <v>#DIV/0!</v>
      </c>
      <c r="I52" s="1146">
        <f t="shared" si="4"/>
        <v>0</v>
      </c>
      <c r="J52" s="1146">
        <f t="shared" si="5"/>
        <v>0</v>
      </c>
      <c r="K52" s="927" t="e">
        <f t="shared" si="6"/>
        <v>#DIV/0!</v>
      </c>
      <c r="L52" s="12"/>
      <c r="M52" s="440"/>
    </row>
    <row r="53" spans="1:13" ht="25.5">
      <c r="A53" s="49" t="s">
        <v>1355</v>
      </c>
      <c r="B53" s="50" t="s">
        <v>3180</v>
      </c>
      <c r="C53" s="270"/>
      <c r="D53" s="270"/>
      <c r="E53" s="926" t="e">
        <f t="shared" si="2"/>
        <v>#DIV/0!</v>
      </c>
      <c r="F53" s="272"/>
      <c r="G53" s="272"/>
      <c r="H53" s="926" t="e">
        <f t="shared" si="3"/>
        <v>#DIV/0!</v>
      </c>
      <c r="I53" s="1146">
        <f t="shared" si="4"/>
        <v>0</v>
      </c>
      <c r="J53" s="1146">
        <f t="shared" si="5"/>
        <v>0</v>
      </c>
      <c r="K53" s="927" t="e">
        <f t="shared" si="6"/>
        <v>#DIV/0!</v>
      </c>
      <c r="L53" s="12"/>
      <c r="M53" s="440"/>
    </row>
    <row r="54" spans="1:13">
      <c r="A54" s="49" t="s">
        <v>3181</v>
      </c>
      <c r="B54" s="50" t="s">
        <v>3182</v>
      </c>
      <c r="C54" s="270"/>
      <c r="D54" s="270"/>
      <c r="E54" s="926" t="e">
        <f t="shared" si="2"/>
        <v>#DIV/0!</v>
      </c>
      <c r="F54" s="112"/>
      <c r="G54" s="112"/>
      <c r="H54" s="926" t="e">
        <f t="shared" si="3"/>
        <v>#DIV/0!</v>
      </c>
      <c r="I54" s="1146">
        <f t="shared" si="4"/>
        <v>0</v>
      </c>
      <c r="J54" s="1146">
        <f t="shared" si="5"/>
        <v>0</v>
      </c>
      <c r="K54" s="927" t="e">
        <f t="shared" si="6"/>
        <v>#DIV/0!</v>
      </c>
      <c r="L54" s="12"/>
      <c r="M54" s="440"/>
    </row>
    <row r="55" spans="1:13" ht="25.5">
      <c r="A55" s="49" t="s">
        <v>3183</v>
      </c>
      <c r="B55" s="50" t="s">
        <v>3184</v>
      </c>
      <c r="C55" s="270"/>
      <c r="D55" s="270"/>
      <c r="E55" s="926" t="e">
        <f t="shared" si="2"/>
        <v>#DIV/0!</v>
      </c>
      <c r="F55" s="112"/>
      <c r="G55" s="112"/>
      <c r="H55" s="926" t="e">
        <f t="shared" si="3"/>
        <v>#DIV/0!</v>
      </c>
      <c r="I55" s="1146">
        <f t="shared" si="4"/>
        <v>0</v>
      </c>
      <c r="J55" s="1146">
        <f t="shared" si="5"/>
        <v>0</v>
      </c>
      <c r="K55" s="927" t="e">
        <f t="shared" si="6"/>
        <v>#DIV/0!</v>
      </c>
      <c r="L55" s="12"/>
      <c r="M55" s="440"/>
    </row>
    <row r="56" spans="1:13" ht="25.5">
      <c r="A56" s="49" t="s">
        <v>1396</v>
      </c>
      <c r="B56" s="50" t="s">
        <v>3185</v>
      </c>
      <c r="C56" s="270"/>
      <c r="D56" s="270"/>
      <c r="E56" s="926" t="e">
        <f t="shared" si="2"/>
        <v>#DIV/0!</v>
      </c>
      <c r="F56" s="112"/>
      <c r="G56" s="112"/>
      <c r="H56" s="926" t="e">
        <f t="shared" si="3"/>
        <v>#DIV/0!</v>
      </c>
      <c r="I56" s="1146">
        <f t="shared" si="4"/>
        <v>0</v>
      </c>
      <c r="J56" s="1146">
        <f t="shared" si="5"/>
        <v>0</v>
      </c>
      <c r="K56" s="927" t="e">
        <f t="shared" si="6"/>
        <v>#DIV/0!</v>
      </c>
      <c r="L56" s="12"/>
      <c r="M56" s="440"/>
    </row>
    <row r="57" spans="1:13">
      <c r="A57" s="49" t="s">
        <v>3186</v>
      </c>
      <c r="B57" s="50" t="s">
        <v>3187</v>
      </c>
      <c r="C57" s="270"/>
      <c r="D57" s="270"/>
      <c r="E57" s="926" t="e">
        <f t="shared" si="2"/>
        <v>#DIV/0!</v>
      </c>
      <c r="F57" s="112"/>
      <c r="G57" s="112"/>
      <c r="H57" s="926" t="e">
        <f t="shared" si="3"/>
        <v>#DIV/0!</v>
      </c>
      <c r="I57" s="1146">
        <f t="shared" si="4"/>
        <v>0</v>
      </c>
      <c r="J57" s="1146">
        <f t="shared" si="5"/>
        <v>0</v>
      </c>
      <c r="K57" s="927" t="e">
        <f t="shared" si="6"/>
        <v>#DIV/0!</v>
      </c>
      <c r="L57" s="12"/>
      <c r="M57" s="440"/>
    </row>
    <row r="58" spans="1:13" ht="25.5">
      <c r="A58" s="49" t="s">
        <v>3188</v>
      </c>
      <c r="B58" s="50" t="s">
        <v>3189</v>
      </c>
      <c r="C58" s="270"/>
      <c r="D58" s="270"/>
      <c r="E58" s="926" t="e">
        <f t="shared" si="2"/>
        <v>#DIV/0!</v>
      </c>
      <c r="F58" s="112"/>
      <c r="G58" s="112"/>
      <c r="H58" s="926" t="e">
        <f t="shared" si="3"/>
        <v>#DIV/0!</v>
      </c>
      <c r="I58" s="1146">
        <f t="shared" si="4"/>
        <v>0</v>
      </c>
      <c r="J58" s="1146">
        <f t="shared" si="5"/>
        <v>0</v>
      </c>
      <c r="K58" s="927" t="e">
        <f t="shared" si="6"/>
        <v>#DIV/0!</v>
      </c>
      <c r="L58" s="12"/>
      <c r="M58" s="440"/>
    </row>
    <row r="59" spans="1:13" ht="25.5">
      <c r="A59" s="49" t="s">
        <v>3156</v>
      </c>
      <c r="B59" s="50" t="s">
        <v>3190</v>
      </c>
      <c r="C59" s="270"/>
      <c r="D59" s="270"/>
      <c r="E59" s="926" t="e">
        <f t="shared" si="2"/>
        <v>#DIV/0!</v>
      </c>
      <c r="F59" s="272"/>
      <c r="G59" s="272"/>
      <c r="H59" s="926" t="e">
        <f t="shared" si="3"/>
        <v>#DIV/0!</v>
      </c>
      <c r="I59" s="1146">
        <f t="shared" si="4"/>
        <v>0</v>
      </c>
      <c r="J59" s="1146">
        <f t="shared" si="5"/>
        <v>0</v>
      </c>
      <c r="K59" s="927" t="e">
        <f t="shared" si="6"/>
        <v>#DIV/0!</v>
      </c>
      <c r="L59" s="12"/>
      <c r="M59" s="440"/>
    </row>
    <row r="60" spans="1:13" ht="25.5">
      <c r="A60" s="49" t="s">
        <v>3191</v>
      </c>
      <c r="B60" s="50" t="s">
        <v>3192</v>
      </c>
      <c r="C60" s="112"/>
      <c r="D60" s="112"/>
      <c r="E60" s="926" t="e">
        <f t="shared" si="2"/>
        <v>#DIV/0!</v>
      </c>
      <c r="F60" s="272"/>
      <c r="G60" s="272"/>
      <c r="H60" s="926" t="e">
        <f t="shared" si="3"/>
        <v>#DIV/0!</v>
      </c>
      <c r="I60" s="1146">
        <f t="shared" si="4"/>
        <v>0</v>
      </c>
      <c r="J60" s="1146">
        <f t="shared" si="5"/>
        <v>0</v>
      </c>
      <c r="K60" s="927" t="e">
        <f t="shared" si="6"/>
        <v>#DIV/0!</v>
      </c>
      <c r="L60" s="12"/>
      <c r="M60" s="440"/>
    </row>
    <row r="61" spans="1:13">
      <c r="A61" s="49" t="s">
        <v>3193</v>
      </c>
      <c r="B61" s="50" t="s">
        <v>3194</v>
      </c>
      <c r="C61" s="112"/>
      <c r="D61" s="112"/>
      <c r="E61" s="926" t="e">
        <f t="shared" si="2"/>
        <v>#DIV/0!</v>
      </c>
      <c r="F61" s="272"/>
      <c r="G61" s="272"/>
      <c r="H61" s="926" t="e">
        <f t="shared" si="3"/>
        <v>#DIV/0!</v>
      </c>
      <c r="I61" s="1146">
        <f t="shared" si="4"/>
        <v>0</v>
      </c>
      <c r="J61" s="1146">
        <f t="shared" si="5"/>
        <v>0</v>
      </c>
      <c r="K61" s="927" t="e">
        <f t="shared" si="6"/>
        <v>#DIV/0!</v>
      </c>
      <c r="L61" s="12"/>
      <c r="M61" s="440"/>
    </row>
    <row r="62" spans="1:13" ht="25.5">
      <c r="A62" s="49" t="s">
        <v>3195</v>
      </c>
      <c r="B62" s="50" t="s">
        <v>3196</v>
      </c>
      <c r="C62" s="112"/>
      <c r="D62" s="112"/>
      <c r="E62" s="926" t="e">
        <f t="shared" si="2"/>
        <v>#DIV/0!</v>
      </c>
      <c r="F62" s="272"/>
      <c r="G62" s="272"/>
      <c r="H62" s="926" t="e">
        <f t="shared" si="3"/>
        <v>#DIV/0!</v>
      </c>
      <c r="I62" s="1146">
        <f t="shared" si="4"/>
        <v>0</v>
      </c>
      <c r="J62" s="1146">
        <f t="shared" si="5"/>
        <v>0</v>
      </c>
      <c r="K62" s="927" t="e">
        <f t="shared" si="6"/>
        <v>#DIV/0!</v>
      </c>
      <c r="L62" s="12"/>
      <c r="M62" s="440"/>
    </row>
    <row r="63" spans="1:13">
      <c r="A63" s="49" t="s">
        <v>3197</v>
      </c>
      <c r="B63" s="50" t="s">
        <v>3198</v>
      </c>
      <c r="C63" s="112"/>
      <c r="D63" s="112"/>
      <c r="E63" s="926" t="e">
        <f t="shared" si="2"/>
        <v>#DIV/0!</v>
      </c>
      <c r="F63" s="272"/>
      <c r="G63" s="272"/>
      <c r="H63" s="926" t="e">
        <f t="shared" si="3"/>
        <v>#DIV/0!</v>
      </c>
      <c r="I63" s="1146">
        <f t="shared" si="4"/>
        <v>0</v>
      </c>
      <c r="J63" s="1146">
        <f t="shared" si="5"/>
        <v>0</v>
      </c>
      <c r="K63" s="927" t="e">
        <f t="shared" si="6"/>
        <v>#DIV/0!</v>
      </c>
      <c r="L63" s="12"/>
      <c r="M63" s="440"/>
    </row>
    <row r="64" spans="1:13">
      <c r="A64" s="49" t="s">
        <v>3199</v>
      </c>
      <c r="B64" s="50" t="s">
        <v>3200</v>
      </c>
      <c r="C64" s="112"/>
      <c r="D64" s="112"/>
      <c r="E64" s="926" t="e">
        <f t="shared" si="2"/>
        <v>#DIV/0!</v>
      </c>
      <c r="F64" s="272"/>
      <c r="G64" s="272">
        <v>2</v>
      </c>
      <c r="H64" s="926" t="e">
        <f t="shared" si="3"/>
        <v>#DIV/0!</v>
      </c>
      <c r="I64" s="1146">
        <f t="shared" si="4"/>
        <v>0</v>
      </c>
      <c r="J64" s="1146">
        <f t="shared" si="5"/>
        <v>2</v>
      </c>
      <c r="K64" s="927" t="e">
        <f t="shared" si="6"/>
        <v>#DIV/0!</v>
      </c>
      <c r="L64" s="12"/>
      <c r="M64" s="440"/>
    </row>
    <row r="65" spans="1:13" ht="25.5">
      <c r="A65" s="49" t="s">
        <v>3201</v>
      </c>
      <c r="B65" s="50" t="s">
        <v>3202</v>
      </c>
      <c r="C65" s="112"/>
      <c r="D65" s="112"/>
      <c r="E65" s="926" t="e">
        <f t="shared" si="2"/>
        <v>#DIV/0!</v>
      </c>
      <c r="F65" s="272"/>
      <c r="G65" s="272"/>
      <c r="H65" s="926" t="e">
        <f t="shared" si="3"/>
        <v>#DIV/0!</v>
      </c>
      <c r="I65" s="1146">
        <f t="shared" si="4"/>
        <v>0</v>
      </c>
      <c r="J65" s="1146">
        <f t="shared" si="5"/>
        <v>0</v>
      </c>
      <c r="K65" s="927" t="e">
        <f t="shared" si="6"/>
        <v>#DIV/0!</v>
      </c>
      <c r="L65" s="12"/>
      <c r="M65" s="440"/>
    </row>
    <row r="66" spans="1:13">
      <c r="A66" s="49" t="s">
        <v>3203</v>
      </c>
      <c r="B66" s="50" t="s">
        <v>3204</v>
      </c>
      <c r="C66" s="112"/>
      <c r="D66" s="112"/>
      <c r="E66" s="926" t="e">
        <f t="shared" si="2"/>
        <v>#DIV/0!</v>
      </c>
      <c r="F66" s="272"/>
      <c r="G66" s="272"/>
      <c r="H66" s="926" t="e">
        <f t="shared" si="3"/>
        <v>#DIV/0!</v>
      </c>
      <c r="I66" s="1146">
        <f t="shared" si="4"/>
        <v>0</v>
      </c>
      <c r="J66" s="1146">
        <f t="shared" si="5"/>
        <v>0</v>
      </c>
      <c r="K66" s="927" t="e">
        <f t="shared" si="6"/>
        <v>#DIV/0!</v>
      </c>
      <c r="L66" s="12"/>
      <c r="M66" s="440"/>
    </row>
    <row r="67" spans="1:13">
      <c r="A67" s="49" t="s">
        <v>3205</v>
      </c>
      <c r="B67" s="50" t="s">
        <v>3206</v>
      </c>
      <c r="C67" s="112"/>
      <c r="D67" s="112"/>
      <c r="E67" s="926" t="e">
        <f t="shared" si="2"/>
        <v>#DIV/0!</v>
      </c>
      <c r="F67" s="272"/>
      <c r="G67" s="272"/>
      <c r="H67" s="926" t="e">
        <f t="shared" si="3"/>
        <v>#DIV/0!</v>
      </c>
      <c r="I67" s="1146">
        <f t="shared" si="4"/>
        <v>0</v>
      </c>
      <c r="J67" s="1146">
        <f t="shared" si="5"/>
        <v>0</v>
      </c>
      <c r="K67" s="927" t="e">
        <f t="shared" si="6"/>
        <v>#DIV/0!</v>
      </c>
      <c r="L67" s="12"/>
      <c r="M67" s="440"/>
    </row>
    <row r="68" spans="1:13" ht="25.5">
      <c r="A68" s="49" t="s">
        <v>1358</v>
      </c>
      <c r="B68" s="50" t="s">
        <v>1359</v>
      </c>
      <c r="C68" s="195"/>
      <c r="D68" s="195"/>
      <c r="E68" s="926" t="e">
        <f t="shared" si="2"/>
        <v>#DIV/0!</v>
      </c>
      <c r="F68" s="112"/>
      <c r="G68" s="112"/>
      <c r="H68" s="926" t="e">
        <f t="shared" si="3"/>
        <v>#DIV/0!</v>
      </c>
      <c r="I68" s="1146">
        <f t="shared" si="4"/>
        <v>0</v>
      </c>
      <c r="J68" s="1146">
        <f t="shared" si="5"/>
        <v>0</v>
      </c>
      <c r="K68" s="927" t="e">
        <f t="shared" si="6"/>
        <v>#DIV/0!</v>
      </c>
      <c r="L68" s="12"/>
      <c r="M68" s="20"/>
    </row>
    <row r="69" spans="1:13" ht="25.5">
      <c r="A69" s="49" t="s">
        <v>3170</v>
      </c>
      <c r="B69" s="50" t="s">
        <v>3171</v>
      </c>
      <c r="C69" s="195"/>
      <c r="D69" s="195"/>
      <c r="E69" s="926" t="e">
        <f t="shared" si="2"/>
        <v>#DIV/0!</v>
      </c>
      <c r="F69" s="112"/>
      <c r="G69" s="112"/>
      <c r="H69" s="926" t="e">
        <f t="shared" si="3"/>
        <v>#DIV/0!</v>
      </c>
      <c r="I69" s="1146">
        <f t="shared" si="4"/>
        <v>0</v>
      </c>
      <c r="J69" s="1146">
        <f t="shared" si="5"/>
        <v>0</v>
      </c>
      <c r="K69" s="927" t="e">
        <f t="shared" si="6"/>
        <v>#DIV/0!</v>
      </c>
      <c r="L69" s="12"/>
      <c r="M69" s="20"/>
    </row>
    <row r="70" spans="1:13" ht="25.5">
      <c r="A70" s="49" t="s">
        <v>1500</v>
      </c>
      <c r="B70" s="50" t="s">
        <v>1501</v>
      </c>
      <c r="C70" s="195"/>
      <c r="D70" s="195"/>
      <c r="E70" s="926" t="e">
        <f t="shared" si="2"/>
        <v>#DIV/0!</v>
      </c>
      <c r="F70" s="112"/>
      <c r="G70" s="112"/>
      <c r="H70" s="926" t="e">
        <f t="shared" si="3"/>
        <v>#DIV/0!</v>
      </c>
      <c r="I70" s="1146">
        <f t="shared" si="4"/>
        <v>0</v>
      </c>
      <c r="J70" s="1146">
        <f t="shared" si="5"/>
        <v>0</v>
      </c>
      <c r="K70" s="927" t="e">
        <f t="shared" si="6"/>
        <v>#DIV/0!</v>
      </c>
    </row>
    <row r="71" spans="1:13" ht="25.5">
      <c r="A71" s="49" t="s">
        <v>1511</v>
      </c>
      <c r="B71" s="50" t="s">
        <v>1399</v>
      </c>
      <c r="C71" s="112"/>
      <c r="D71" s="112"/>
      <c r="E71" s="926" t="e">
        <f t="shared" si="2"/>
        <v>#DIV/0!</v>
      </c>
      <c r="F71" s="272"/>
      <c r="G71" s="272"/>
      <c r="H71" s="926" t="e">
        <f t="shared" si="3"/>
        <v>#DIV/0!</v>
      </c>
      <c r="I71" s="1146">
        <f t="shared" si="4"/>
        <v>0</v>
      </c>
      <c r="J71" s="1146">
        <f t="shared" si="5"/>
        <v>0</v>
      </c>
      <c r="K71" s="927" t="e">
        <f t="shared" si="6"/>
        <v>#DIV/0!</v>
      </c>
    </row>
    <row r="72" spans="1:13">
      <c r="A72" s="49" t="s">
        <v>1384</v>
      </c>
      <c r="B72" s="50" t="s">
        <v>1512</v>
      </c>
      <c r="C72" s="112"/>
      <c r="D72" s="112"/>
      <c r="E72" s="926" t="e">
        <f t="shared" si="2"/>
        <v>#DIV/0!</v>
      </c>
      <c r="F72" s="272"/>
      <c r="G72" s="272"/>
      <c r="H72" s="926" t="e">
        <f t="shared" si="3"/>
        <v>#DIV/0!</v>
      </c>
      <c r="I72" s="1146">
        <f t="shared" si="4"/>
        <v>0</v>
      </c>
      <c r="J72" s="1146">
        <f t="shared" si="5"/>
        <v>0</v>
      </c>
      <c r="K72" s="927" t="e">
        <f t="shared" si="6"/>
        <v>#DIV/0!</v>
      </c>
    </row>
    <row r="73" spans="1:13" ht="25.5">
      <c r="A73" s="49" t="s">
        <v>1513</v>
      </c>
      <c r="B73" s="50" t="s">
        <v>1514</v>
      </c>
      <c r="C73" s="112"/>
      <c r="D73" s="112"/>
      <c r="E73" s="926" t="e">
        <f t="shared" si="2"/>
        <v>#DIV/0!</v>
      </c>
      <c r="F73" s="272"/>
      <c r="G73" s="272"/>
      <c r="H73" s="926" t="e">
        <f t="shared" si="3"/>
        <v>#DIV/0!</v>
      </c>
      <c r="I73" s="1146">
        <f t="shared" si="4"/>
        <v>0</v>
      </c>
      <c r="J73" s="1146">
        <f t="shared" si="5"/>
        <v>0</v>
      </c>
      <c r="K73" s="927" t="e">
        <f t="shared" si="6"/>
        <v>#DIV/0!</v>
      </c>
    </row>
    <row r="74" spans="1:13">
      <c r="A74" s="49" t="s">
        <v>3142</v>
      </c>
      <c r="B74" s="50" t="s">
        <v>1515</v>
      </c>
      <c r="C74" s="112"/>
      <c r="D74" s="112"/>
      <c r="E74" s="926" t="e">
        <f t="shared" si="2"/>
        <v>#DIV/0!</v>
      </c>
      <c r="F74" s="272"/>
      <c r="G74" s="272"/>
      <c r="H74" s="926" t="e">
        <f t="shared" si="3"/>
        <v>#DIV/0!</v>
      </c>
      <c r="I74" s="1146">
        <f t="shared" si="4"/>
        <v>0</v>
      </c>
      <c r="J74" s="1146">
        <f t="shared" si="5"/>
        <v>0</v>
      </c>
      <c r="K74" s="927" t="e">
        <f t="shared" si="6"/>
        <v>#DIV/0!</v>
      </c>
    </row>
    <row r="75" spans="1:13" ht="38.25">
      <c r="A75" s="49" t="s">
        <v>3176</v>
      </c>
      <c r="B75" s="50" t="s">
        <v>1516</v>
      </c>
      <c r="C75" s="195"/>
      <c r="D75" s="195"/>
      <c r="E75" s="926" t="e">
        <f t="shared" ref="E75:E140" si="7">SUM(D75/C75*100)</f>
        <v>#DIV/0!</v>
      </c>
      <c r="F75" s="112"/>
      <c r="G75" s="112"/>
      <c r="H75" s="926" t="e">
        <f t="shared" ref="H75:H96" si="8">SUM(G75/F75*100)</f>
        <v>#DIV/0!</v>
      </c>
      <c r="I75" s="1146">
        <f t="shared" ref="I75:I96" si="9">C75+F75</f>
        <v>0</v>
      </c>
      <c r="J75" s="1146">
        <f t="shared" ref="J75:J96" si="10">D75+G75</f>
        <v>0</v>
      </c>
      <c r="K75" s="927" t="e">
        <f t="shared" ref="K75:K96" si="11">SUM(J75/I75*100)</f>
        <v>#DIV/0!</v>
      </c>
    </row>
    <row r="76" spans="1:13" ht="25.5">
      <c r="A76" s="49" t="s">
        <v>1517</v>
      </c>
      <c r="B76" s="50" t="s">
        <v>1518</v>
      </c>
      <c r="C76" s="112"/>
      <c r="D76" s="112"/>
      <c r="E76" s="926" t="e">
        <f t="shared" si="7"/>
        <v>#DIV/0!</v>
      </c>
      <c r="F76" s="272"/>
      <c r="G76" s="272">
        <v>2</v>
      </c>
      <c r="H76" s="926" t="e">
        <f t="shared" si="8"/>
        <v>#DIV/0!</v>
      </c>
      <c r="I76" s="1146">
        <f t="shared" si="9"/>
        <v>0</v>
      </c>
      <c r="J76" s="1146">
        <f t="shared" si="10"/>
        <v>2</v>
      </c>
      <c r="K76" s="927" t="e">
        <f t="shared" si="11"/>
        <v>#DIV/0!</v>
      </c>
    </row>
    <row r="77" spans="1:13">
      <c r="A77" s="49" t="s">
        <v>1519</v>
      </c>
      <c r="B77" s="50" t="s">
        <v>1520</v>
      </c>
      <c r="C77" s="195"/>
      <c r="D77" s="195"/>
      <c r="E77" s="926" t="e">
        <f t="shared" si="7"/>
        <v>#DIV/0!</v>
      </c>
      <c r="F77" s="272"/>
      <c r="G77" s="272"/>
      <c r="H77" s="926" t="e">
        <f t="shared" si="8"/>
        <v>#DIV/0!</v>
      </c>
      <c r="I77" s="1146">
        <f t="shared" si="9"/>
        <v>0</v>
      </c>
      <c r="J77" s="1146">
        <f t="shared" si="10"/>
        <v>0</v>
      </c>
      <c r="K77" s="927" t="e">
        <f t="shared" si="11"/>
        <v>#DIV/0!</v>
      </c>
    </row>
    <row r="78" spans="1:13">
      <c r="A78" s="49" t="s">
        <v>1604</v>
      </c>
      <c r="B78" s="50" t="s">
        <v>1605</v>
      </c>
      <c r="C78" s="195"/>
      <c r="D78" s="195"/>
      <c r="E78" s="926" t="e">
        <f t="shared" si="7"/>
        <v>#DIV/0!</v>
      </c>
      <c r="F78" s="272"/>
      <c r="G78" s="272"/>
      <c r="H78" s="926" t="e">
        <f t="shared" si="8"/>
        <v>#DIV/0!</v>
      </c>
      <c r="I78" s="1146">
        <f t="shared" si="9"/>
        <v>0</v>
      </c>
      <c r="J78" s="1146">
        <f t="shared" si="10"/>
        <v>0</v>
      </c>
      <c r="K78" s="927" t="e">
        <f t="shared" si="11"/>
        <v>#DIV/0!</v>
      </c>
    </row>
    <row r="79" spans="1:13">
      <c r="A79" s="49" t="s">
        <v>1521</v>
      </c>
      <c r="B79" s="50" t="s">
        <v>1522</v>
      </c>
      <c r="C79" s="195"/>
      <c r="D79" s="195"/>
      <c r="E79" s="926" t="e">
        <f t="shared" si="7"/>
        <v>#DIV/0!</v>
      </c>
      <c r="F79" s="272"/>
      <c r="G79" s="272"/>
      <c r="H79" s="926" t="e">
        <f t="shared" si="8"/>
        <v>#DIV/0!</v>
      </c>
      <c r="I79" s="1146">
        <f t="shared" si="9"/>
        <v>0</v>
      </c>
      <c r="J79" s="1146">
        <f t="shared" si="10"/>
        <v>0</v>
      </c>
      <c r="K79" s="927" t="e">
        <f t="shared" si="11"/>
        <v>#DIV/0!</v>
      </c>
    </row>
    <row r="80" spans="1:13" ht="25.5">
      <c r="A80" s="49" t="s">
        <v>1523</v>
      </c>
      <c r="B80" s="50" t="s">
        <v>1524</v>
      </c>
      <c r="C80" s="195"/>
      <c r="D80" s="195"/>
      <c r="E80" s="926" t="e">
        <f t="shared" si="7"/>
        <v>#DIV/0!</v>
      </c>
      <c r="F80" s="112"/>
      <c r="G80" s="112"/>
      <c r="H80" s="926" t="e">
        <f t="shared" si="8"/>
        <v>#DIV/0!</v>
      </c>
      <c r="I80" s="1146">
        <f t="shared" si="9"/>
        <v>0</v>
      </c>
      <c r="J80" s="1146">
        <f t="shared" si="10"/>
        <v>0</v>
      </c>
      <c r="K80" s="927" t="e">
        <f t="shared" si="11"/>
        <v>#DIV/0!</v>
      </c>
    </row>
    <row r="81" spans="1:11">
      <c r="A81" s="49" t="s">
        <v>1525</v>
      </c>
      <c r="B81" s="50" t="s">
        <v>1526</v>
      </c>
      <c r="C81" s="195"/>
      <c r="D81" s="195"/>
      <c r="E81" s="926" t="e">
        <f t="shared" si="7"/>
        <v>#DIV/0!</v>
      </c>
      <c r="F81" s="272"/>
      <c r="G81" s="272"/>
      <c r="H81" s="926" t="e">
        <f t="shared" si="8"/>
        <v>#DIV/0!</v>
      </c>
      <c r="I81" s="1146">
        <f t="shared" si="9"/>
        <v>0</v>
      </c>
      <c r="J81" s="1146">
        <f t="shared" si="10"/>
        <v>0</v>
      </c>
      <c r="K81" s="927" t="e">
        <f t="shared" si="11"/>
        <v>#DIV/0!</v>
      </c>
    </row>
    <row r="82" spans="1:11">
      <c r="A82" s="49" t="s">
        <v>1807</v>
      </c>
      <c r="B82" s="50" t="s">
        <v>3060</v>
      </c>
      <c r="C82" s="195"/>
      <c r="D82" s="195"/>
      <c r="E82" s="926" t="e">
        <f t="shared" si="7"/>
        <v>#DIV/0!</v>
      </c>
      <c r="F82" s="272"/>
      <c r="G82" s="272"/>
      <c r="H82" s="926" t="e">
        <f t="shared" si="8"/>
        <v>#DIV/0!</v>
      </c>
      <c r="I82" s="1146">
        <f t="shared" si="9"/>
        <v>0</v>
      </c>
      <c r="J82" s="1146">
        <f t="shared" si="10"/>
        <v>0</v>
      </c>
      <c r="K82" s="927" t="e">
        <f t="shared" si="11"/>
        <v>#DIV/0!</v>
      </c>
    </row>
    <row r="83" spans="1:11" ht="25.5">
      <c r="A83" s="49" t="s">
        <v>1590</v>
      </c>
      <c r="B83" s="50" t="s">
        <v>1591</v>
      </c>
      <c r="C83" s="195"/>
      <c r="D83" s="195"/>
      <c r="E83" s="926" t="e">
        <f t="shared" si="7"/>
        <v>#DIV/0!</v>
      </c>
      <c r="F83" s="185"/>
      <c r="G83" s="185"/>
      <c r="H83" s="926" t="e">
        <f t="shared" si="8"/>
        <v>#DIV/0!</v>
      </c>
      <c r="I83" s="1146">
        <f t="shared" si="9"/>
        <v>0</v>
      </c>
      <c r="J83" s="1146">
        <f t="shared" si="10"/>
        <v>0</v>
      </c>
      <c r="K83" s="927" t="e">
        <f t="shared" si="11"/>
        <v>#DIV/0!</v>
      </c>
    </row>
    <row r="84" spans="1:11" ht="25.5">
      <c r="A84" s="49" t="s">
        <v>1592</v>
      </c>
      <c r="B84" s="50" t="s">
        <v>1593</v>
      </c>
      <c r="C84" s="112"/>
      <c r="D84" s="112"/>
      <c r="E84" s="926" t="e">
        <f t="shared" si="7"/>
        <v>#DIV/0!</v>
      </c>
      <c r="F84" s="185"/>
      <c r="G84" s="185"/>
      <c r="H84" s="926" t="e">
        <f t="shared" si="8"/>
        <v>#DIV/0!</v>
      </c>
      <c r="I84" s="1146">
        <f t="shared" si="9"/>
        <v>0</v>
      </c>
      <c r="J84" s="1146">
        <f t="shared" si="10"/>
        <v>0</v>
      </c>
      <c r="K84" s="927" t="e">
        <f t="shared" si="11"/>
        <v>#DIV/0!</v>
      </c>
    </row>
    <row r="85" spans="1:11">
      <c r="A85" s="458" t="s">
        <v>77</v>
      </c>
      <c r="B85" s="459" t="s">
        <v>78</v>
      </c>
      <c r="C85" s="460"/>
      <c r="D85" s="460"/>
      <c r="E85" s="926" t="e">
        <f t="shared" si="7"/>
        <v>#DIV/0!</v>
      </c>
      <c r="F85" s="461">
        <v>7</v>
      </c>
      <c r="G85" s="461">
        <v>2</v>
      </c>
      <c r="H85" s="926">
        <f t="shared" si="8"/>
        <v>28.571428571428569</v>
      </c>
      <c r="I85" s="1146">
        <f t="shared" si="9"/>
        <v>7</v>
      </c>
      <c r="J85" s="1146">
        <f t="shared" si="10"/>
        <v>2</v>
      </c>
      <c r="K85" s="927">
        <f t="shared" si="11"/>
        <v>28.571428571428569</v>
      </c>
    </row>
    <row r="86" spans="1:11">
      <c r="A86" s="49" t="s">
        <v>4542</v>
      </c>
      <c r="B86" s="50" t="s">
        <v>4543</v>
      </c>
      <c r="C86" s="460"/>
      <c r="D86" s="460"/>
      <c r="E86" s="926" t="e">
        <f t="shared" si="7"/>
        <v>#DIV/0!</v>
      </c>
      <c r="F86" s="461">
        <v>1</v>
      </c>
      <c r="G86" s="461"/>
      <c r="H86" s="926">
        <f t="shared" si="8"/>
        <v>0</v>
      </c>
      <c r="I86" s="1146">
        <f t="shared" si="9"/>
        <v>1</v>
      </c>
      <c r="J86" s="1146">
        <f t="shared" si="10"/>
        <v>0</v>
      </c>
      <c r="K86" s="927">
        <f t="shared" si="11"/>
        <v>0</v>
      </c>
    </row>
    <row r="87" spans="1:11" ht="25.5">
      <c r="A87" s="49" t="s">
        <v>4544</v>
      </c>
      <c r="B87" s="50" t="s">
        <v>4545</v>
      </c>
      <c r="C87" s="460"/>
      <c r="D87" s="460"/>
      <c r="E87" s="926" t="e">
        <f t="shared" si="7"/>
        <v>#DIV/0!</v>
      </c>
      <c r="F87" s="461">
        <v>2</v>
      </c>
      <c r="G87" s="461"/>
      <c r="H87" s="926">
        <f t="shared" si="8"/>
        <v>0</v>
      </c>
      <c r="I87" s="1146">
        <f t="shared" si="9"/>
        <v>2</v>
      </c>
      <c r="J87" s="1146">
        <f t="shared" si="10"/>
        <v>0</v>
      </c>
      <c r="K87" s="927">
        <f t="shared" si="11"/>
        <v>0</v>
      </c>
    </row>
    <row r="88" spans="1:11" ht="25.5">
      <c r="A88" s="49" t="s">
        <v>4546</v>
      </c>
      <c r="B88" s="50" t="s">
        <v>4547</v>
      </c>
      <c r="C88" s="460"/>
      <c r="D88" s="460"/>
      <c r="E88" s="926" t="e">
        <f t="shared" si="7"/>
        <v>#DIV/0!</v>
      </c>
      <c r="F88" s="461">
        <v>2</v>
      </c>
      <c r="G88" s="461"/>
      <c r="H88" s="926">
        <f t="shared" si="8"/>
        <v>0</v>
      </c>
      <c r="I88" s="1146">
        <f t="shared" si="9"/>
        <v>2</v>
      </c>
      <c r="J88" s="1146">
        <f t="shared" si="10"/>
        <v>0</v>
      </c>
      <c r="K88" s="927">
        <f t="shared" si="11"/>
        <v>0</v>
      </c>
    </row>
    <row r="89" spans="1:11">
      <c r="A89" s="49" t="s">
        <v>4883</v>
      </c>
      <c r="B89" s="50" t="s">
        <v>4884</v>
      </c>
      <c r="C89" s="460"/>
      <c r="D89" s="460"/>
      <c r="E89" s="926" t="e">
        <f t="shared" si="7"/>
        <v>#DIV/0!</v>
      </c>
      <c r="F89" s="461">
        <v>1</v>
      </c>
      <c r="G89" s="461"/>
      <c r="H89" s="926">
        <f t="shared" si="8"/>
        <v>0</v>
      </c>
      <c r="I89" s="1146">
        <f t="shared" si="9"/>
        <v>1</v>
      </c>
      <c r="J89" s="1146">
        <f t="shared" si="10"/>
        <v>0</v>
      </c>
      <c r="K89" s="927">
        <f t="shared" si="11"/>
        <v>0</v>
      </c>
    </row>
    <row r="90" spans="1:11">
      <c r="A90" s="49" t="s">
        <v>4885</v>
      </c>
      <c r="B90" s="50" t="s">
        <v>4886</v>
      </c>
      <c r="C90" s="460"/>
      <c r="D90" s="460"/>
      <c r="E90" s="926" t="e">
        <f t="shared" si="7"/>
        <v>#DIV/0!</v>
      </c>
      <c r="F90" s="461">
        <v>1</v>
      </c>
      <c r="G90" s="461"/>
      <c r="H90" s="926">
        <f t="shared" si="8"/>
        <v>0</v>
      </c>
      <c r="I90" s="1146">
        <f t="shared" si="9"/>
        <v>1</v>
      </c>
      <c r="J90" s="1146">
        <f t="shared" si="10"/>
        <v>0</v>
      </c>
      <c r="K90" s="927">
        <f t="shared" si="11"/>
        <v>0</v>
      </c>
    </row>
    <row r="91" spans="1:11">
      <c r="A91" s="49" t="s">
        <v>5013</v>
      </c>
      <c r="B91" s="50" t="s">
        <v>5061</v>
      </c>
      <c r="C91" s="460"/>
      <c r="D91" s="460"/>
      <c r="E91" s="926" t="e">
        <f t="shared" si="7"/>
        <v>#DIV/0!</v>
      </c>
      <c r="F91" s="461">
        <v>1</v>
      </c>
      <c r="G91" s="461"/>
      <c r="H91" s="926">
        <f t="shared" si="8"/>
        <v>0</v>
      </c>
      <c r="I91" s="1146">
        <f t="shared" si="9"/>
        <v>1</v>
      </c>
      <c r="J91" s="1146">
        <f t="shared" si="10"/>
        <v>0</v>
      </c>
      <c r="K91" s="927">
        <f t="shared" si="11"/>
        <v>0</v>
      </c>
    </row>
    <row r="92" spans="1:11" ht="25.5">
      <c r="A92" s="49" t="s">
        <v>7059</v>
      </c>
      <c r="B92" s="50" t="s">
        <v>7060</v>
      </c>
      <c r="C92" s="460"/>
      <c r="D92" s="460"/>
      <c r="E92" s="926" t="e">
        <f t="shared" si="7"/>
        <v>#DIV/0!</v>
      </c>
      <c r="F92" s="461"/>
      <c r="G92" s="461">
        <v>1</v>
      </c>
      <c r="H92" s="926" t="e">
        <f t="shared" si="8"/>
        <v>#DIV/0!</v>
      </c>
      <c r="I92" s="1146">
        <f t="shared" si="9"/>
        <v>0</v>
      </c>
      <c r="J92" s="1146">
        <f t="shared" si="10"/>
        <v>1</v>
      </c>
      <c r="K92" s="927" t="e">
        <f t="shared" si="11"/>
        <v>#DIV/0!</v>
      </c>
    </row>
    <row r="93" spans="1:11">
      <c r="A93" s="458"/>
      <c r="B93" s="459"/>
      <c r="C93" s="460"/>
      <c r="D93" s="460"/>
      <c r="E93" s="926" t="e">
        <f t="shared" ref="E93:E94" si="12">SUM(D93/C93*100)</f>
        <v>#DIV/0!</v>
      </c>
      <c r="F93" s="461"/>
      <c r="G93" s="461"/>
      <c r="H93" s="926" t="e">
        <f t="shared" ref="H93:H94" si="13">SUM(G93/F93*100)</f>
        <v>#DIV/0!</v>
      </c>
      <c r="I93" s="1146">
        <f t="shared" si="9"/>
        <v>0</v>
      </c>
      <c r="J93" s="1146">
        <f t="shared" si="10"/>
        <v>0</v>
      </c>
      <c r="K93" s="927" t="e">
        <f t="shared" si="11"/>
        <v>#DIV/0!</v>
      </c>
    </row>
    <row r="94" spans="1:11">
      <c r="A94" s="458"/>
      <c r="B94" s="459"/>
      <c r="C94" s="460"/>
      <c r="D94" s="460"/>
      <c r="E94" s="926" t="e">
        <f t="shared" si="12"/>
        <v>#DIV/0!</v>
      </c>
      <c r="F94" s="461"/>
      <c r="G94" s="461"/>
      <c r="H94" s="926" t="e">
        <f t="shared" si="13"/>
        <v>#DIV/0!</v>
      </c>
      <c r="I94" s="1146">
        <f t="shared" si="9"/>
        <v>0</v>
      </c>
      <c r="J94" s="1146">
        <f t="shared" si="10"/>
        <v>0</v>
      </c>
      <c r="K94" s="927" t="e">
        <f t="shared" si="11"/>
        <v>#DIV/0!</v>
      </c>
    </row>
    <row r="95" spans="1:11">
      <c r="A95" s="458"/>
      <c r="B95" s="459"/>
      <c r="C95" s="460"/>
      <c r="D95" s="460"/>
      <c r="E95" s="926" t="e">
        <f t="shared" si="7"/>
        <v>#DIV/0!</v>
      </c>
      <c r="F95" s="461"/>
      <c r="G95" s="461"/>
      <c r="H95" s="926" t="e">
        <f t="shared" si="8"/>
        <v>#DIV/0!</v>
      </c>
      <c r="I95" s="1146">
        <f t="shared" si="9"/>
        <v>0</v>
      </c>
      <c r="J95" s="1146">
        <f t="shared" si="10"/>
        <v>0</v>
      </c>
      <c r="K95" s="927" t="e">
        <f t="shared" si="11"/>
        <v>#DIV/0!</v>
      </c>
    </row>
    <row r="96" spans="1:11" ht="21.75" customHeight="1">
      <c r="A96" s="376" t="s">
        <v>4476</v>
      </c>
      <c r="B96" s="462"/>
      <c r="C96" s="378">
        <f>SUM(C10:C95)</f>
        <v>0</v>
      </c>
      <c r="D96" s="378">
        <f>SUM(D10:D95)</f>
        <v>0</v>
      </c>
      <c r="E96" s="927" t="e">
        <f t="shared" si="7"/>
        <v>#DIV/0!</v>
      </c>
      <c r="F96" s="378">
        <f>SUM(F10:F95)</f>
        <v>172</v>
      </c>
      <c r="G96" s="378">
        <f>SUM(G10:G95)</f>
        <v>72</v>
      </c>
      <c r="H96" s="927">
        <f t="shared" si="8"/>
        <v>41.860465116279073</v>
      </c>
      <c r="I96" s="1146">
        <f t="shared" si="9"/>
        <v>172</v>
      </c>
      <c r="J96" s="1146">
        <f t="shared" si="10"/>
        <v>72</v>
      </c>
      <c r="K96" s="927">
        <f t="shared" si="11"/>
        <v>41.860465116279073</v>
      </c>
    </row>
    <row r="97" spans="1:11" ht="15" customHeight="1">
      <c r="A97" s="49"/>
      <c r="B97" s="396" t="s">
        <v>4477</v>
      </c>
      <c r="C97" s="1503"/>
      <c r="D97" s="1503"/>
      <c r="E97" s="1503"/>
      <c r="F97" s="1503"/>
      <c r="G97" s="1503"/>
      <c r="H97" s="1503"/>
      <c r="I97" s="1503"/>
      <c r="J97" s="1504"/>
      <c r="K97" s="282"/>
    </row>
    <row r="98" spans="1:11" ht="38.25" customHeight="1">
      <c r="A98" s="49" t="s">
        <v>3207</v>
      </c>
      <c r="B98" s="50" t="s">
        <v>3208</v>
      </c>
      <c r="C98" s="270">
        <v>1</v>
      </c>
      <c r="D98" s="270"/>
      <c r="E98" s="926">
        <f t="shared" si="7"/>
        <v>0</v>
      </c>
      <c r="F98" s="112"/>
      <c r="G98" s="112"/>
      <c r="H98" s="926" t="e">
        <f t="shared" ref="H98:H161" si="14">SUM(G98/F98*100)</f>
        <v>#DIV/0!</v>
      </c>
      <c r="I98" s="173">
        <f t="shared" ref="I98" si="15">C98+F98</f>
        <v>1</v>
      </c>
      <c r="J98" s="173">
        <f t="shared" ref="J98" si="16">D98+G98</f>
        <v>0</v>
      </c>
      <c r="K98" s="927">
        <f t="shared" ref="K98" si="17">SUM(J98/I98*100)</f>
        <v>0</v>
      </c>
    </row>
    <row r="99" spans="1:11" ht="24.75" customHeight="1">
      <c r="A99" s="49" t="s">
        <v>19</v>
      </c>
      <c r="B99" s="50" t="s">
        <v>20</v>
      </c>
      <c r="C99" s="270"/>
      <c r="D99" s="270"/>
      <c r="E99" s="926" t="e">
        <f t="shared" si="7"/>
        <v>#DIV/0!</v>
      </c>
      <c r="F99" s="112">
        <v>2</v>
      </c>
      <c r="G99" s="112"/>
      <c r="H99" s="926">
        <f t="shared" si="14"/>
        <v>0</v>
      </c>
      <c r="I99" s="1170">
        <f t="shared" ref="I99" si="18">C99+F99</f>
        <v>2</v>
      </c>
      <c r="J99" s="1170">
        <f t="shared" ref="J99" si="19">D99+G99</f>
        <v>0</v>
      </c>
      <c r="K99" s="927">
        <f t="shared" ref="K99:K162" si="20">SUM(J99/I99*100)</f>
        <v>0</v>
      </c>
    </row>
    <row r="100" spans="1:11" ht="23.25" customHeight="1">
      <c r="A100" s="49" t="s">
        <v>4020</v>
      </c>
      <c r="B100" s="50" t="s">
        <v>3209</v>
      </c>
      <c r="C100" s="270"/>
      <c r="D100" s="270"/>
      <c r="E100" s="926" t="e">
        <f t="shared" si="7"/>
        <v>#DIV/0!</v>
      </c>
      <c r="F100" s="112"/>
      <c r="G100" s="112"/>
      <c r="H100" s="926" t="e">
        <f t="shared" si="14"/>
        <v>#DIV/0!</v>
      </c>
      <c r="I100" s="1146">
        <f t="shared" ref="I100:I162" si="21">C100+F100</f>
        <v>0</v>
      </c>
      <c r="J100" s="1146">
        <f t="shared" ref="J100:J162" si="22">D100+G100</f>
        <v>0</v>
      </c>
      <c r="K100" s="927" t="e">
        <f t="shared" si="20"/>
        <v>#DIV/0!</v>
      </c>
    </row>
    <row r="101" spans="1:11" ht="27" customHeight="1">
      <c r="A101" s="49" t="s">
        <v>594</v>
      </c>
      <c r="B101" s="50" t="s">
        <v>595</v>
      </c>
      <c r="C101" s="270"/>
      <c r="D101" s="270"/>
      <c r="E101" s="926" t="e">
        <f t="shared" si="7"/>
        <v>#DIV/0!</v>
      </c>
      <c r="F101" s="112"/>
      <c r="G101" s="112"/>
      <c r="H101" s="926" t="e">
        <f t="shared" si="14"/>
        <v>#DIV/0!</v>
      </c>
      <c r="I101" s="1146">
        <f t="shared" si="21"/>
        <v>0</v>
      </c>
      <c r="J101" s="1146">
        <f t="shared" si="22"/>
        <v>0</v>
      </c>
      <c r="K101" s="927" t="e">
        <f t="shared" si="20"/>
        <v>#DIV/0!</v>
      </c>
    </row>
    <row r="102" spans="1:11" ht="27.75" customHeight="1">
      <c r="A102" s="49" t="s">
        <v>4022</v>
      </c>
      <c r="B102" s="50" t="s">
        <v>4023</v>
      </c>
      <c r="C102" s="270"/>
      <c r="D102" s="270"/>
      <c r="E102" s="926" t="e">
        <f t="shared" si="7"/>
        <v>#DIV/0!</v>
      </c>
      <c r="F102" s="112">
        <v>2</v>
      </c>
      <c r="G102" s="112"/>
      <c r="H102" s="926">
        <f t="shared" si="14"/>
        <v>0</v>
      </c>
      <c r="I102" s="1146">
        <f t="shared" si="21"/>
        <v>2</v>
      </c>
      <c r="J102" s="1146">
        <f t="shared" si="22"/>
        <v>0</v>
      </c>
      <c r="K102" s="927">
        <f t="shared" si="20"/>
        <v>0</v>
      </c>
    </row>
    <row r="103" spans="1:11" ht="39.75" customHeight="1">
      <c r="A103" s="49" t="s">
        <v>584</v>
      </c>
      <c r="B103" s="50" t="s">
        <v>310</v>
      </c>
      <c r="C103" s="270"/>
      <c r="D103" s="270"/>
      <c r="E103" s="926" t="e">
        <f t="shared" si="7"/>
        <v>#DIV/0!</v>
      </c>
      <c r="F103" s="107">
        <v>2</v>
      </c>
      <c r="G103" s="107"/>
      <c r="H103" s="926">
        <f t="shared" si="14"/>
        <v>0</v>
      </c>
      <c r="I103" s="1146">
        <f t="shared" si="21"/>
        <v>2</v>
      </c>
      <c r="J103" s="1146">
        <f t="shared" si="22"/>
        <v>0</v>
      </c>
      <c r="K103" s="927">
        <f t="shared" si="20"/>
        <v>0</v>
      </c>
    </row>
    <row r="104" spans="1:11" ht="36.75" customHeight="1">
      <c r="A104" s="49" t="s">
        <v>302</v>
      </c>
      <c r="B104" s="50" t="s">
        <v>303</v>
      </c>
      <c r="C104" s="270"/>
      <c r="D104" s="270"/>
      <c r="E104" s="926" t="e">
        <f t="shared" si="7"/>
        <v>#DIV/0!</v>
      </c>
      <c r="F104" s="107"/>
      <c r="G104" s="107"/>
      <c r="H104" s="926" t="e">
        <f t="shared" si="14"/>
        <v>#DIV/0!</v>
      </c>
      <c r="I104" s="1146">
        <f t="shared" si="21"/>
        <v>0</v>
      </c>
      <c r="J104" s="1146">
        <f t="shared" si="22"/>
        <v>0</v>
      </c>
      <c r="K104" s="927" t="e">
        <f t="shared" si="20"/>
        <v>#DIV/0!</v>
      </c>
    </row>
    <row r="105" spans="1:11" ht="25.5">
      <c r="A105" s="49" t="s">
        <v>1264</v>
      </c>
      <c r="B105" s="50" t="s">
        <v>1265</v>
      </c>
      <c r="C105" s="270">
        <v>58</v>
      </c>
      <c r="D105" s="270">
        <v>17</v>
      </c>
      <c r="E105" s="926">
        <f t="shared" si="7"/>
        <v>29.310344827586203</v>
      </c>
      <c r="F105" s="270">
        <v>3</v>
      </c>
      <c r="G105" s="270"/>
      <c r="H105" s="926">
        <f t="shared" si="14"/>
        <v>0</v>
      </c>
      <c r="I105" s="1146">
        <f t="shared" si="21"/>
        <v>61</v>
      </c>
      <c r="J105" s="1146">
        <f t="shared" si="22"/>
        <v>17</v>
      </c>
      <c r="K105" s="927">
        <f t="shared" si="20"/>
        <v>27.868852459016392</v>
      </c>
    </row>
    <row r="106" spans="1:11" ht="25.5">
      <c r="A106" s="49" t="s">
        <v>4024</v>
      </c>
      <c r="B106" s="50" t="s">
        <v>4025</v>
      </c>
      <c r="C106" s="270">
        <v>22</v>
      </c>
      <c r="D106" s="270">
        <v>12</v>
      </c>
      <c r="E106" s="926">
        <f t="shared" si="7"/>
        <v>54.54545454545454</v>
      </c>
      <c r="F106" s="270"/>
      <c r="G106" s="270"/>
      <c r="H106" s="926" t="e">
        <f t="shared" si="14"/>
        <v>#DIV/0!</v>
      </c>
      <c r="I106" s="1146">
        <f t="shared" si="21"/>
        <v>22</v>
      </c>
      <c r="J106" s="1146">
        <f t="shared" si="22"/>
        <v>12</v>
      </c>
      <c r="K106" s="927">
        <f t="shared" si="20"/>
        <v>54.54545454545454</v>
      </c>
    </row>
    <row r="107" spans="1:11" ht="25.5">
      <c r="A107" s="49" t="s">
        <v>3574</v>
      </c>
      <c r="B107" s="50" t="s">
        <v>3575</v>
      </c>
      <c r="C107" s="270"/>
      <c r="D107" s="270"/>
      <c r="E107" s="926" t="e">
        <f t="shared" si="7"/>
        <v>#DIV/0!</v>
      </c>
      <c r="F107" s="270">
        <v>1</v>
      </c>
      <c r="G107" s="270"/>
      <c r="H107" s="926">
        <f t="shared" si="14"/>
        <v>0</v>
      </c>
      <c r="I107" s="1146">
        <f t="shared" si="21"/>
        <v>1</v>
      </c>
      <c r="J107" s="1146">
        <f t="shared" si="22"/>
        <v>0</v>
      </c>
      <c r="K107" s="927">
        <f t="shared" si="20"/>
        <v>0</v>
      </c>
    </row>
    <row r="108" spans="1:11">
      <c r="A108" s="49" t="s">
        <v>4482</v>
      </c>
      <c r="B108" s="50" t="s">
        <v>4483</v>
      </c>
      <c r="C108" s="270">
        <v>798</v>
      </c>
      <c r="D108" s="270">
        <v>312</v>
      </c>
      <c r="E108" s="926">
        <f t="shared" si="7"/>
        <v>39.097744360902254</v>
      </c>
      <c r="F108" s="270">
        <v>1011</v>
      </c>
      <c r="G108" s="270">
        <v>700</v>
      </c>
      <c r="H108" s="926">
        <f t="shared" si="14"/>
        <v>69.238377843719093</v>
      </c>
      <c r="I108" s="1146">
        <f t="shared" si="21"/>
        <v>1809</v>
      </c>
      <c r="J108" s="1146">
        <f t="shared" si="22"/>
        <v>1012</v>
      </c>
      <c r="K108" s="927">
        <f t="shared" si="20"/>
        <v>55.94250967385296</v>
      </c>
    </row>
    <row r="109" spans="1:11" ht="25.5">
      <c r="A109" s="49" t="s">
        <v>5370</v>
      </c>
      <c r="B109" s="50" t="s">
        <v>5371</v>
      </c>
      <c r="C109" s="270">
        <v>19</v>
      </c>
      <c r="D109" s="270">
        <v>14</v>
      </c>
      <c r="E109" s="926">
        <f t="shared" si="7"/>
        <v>73.68421052631578</v>
      </c>
      <c r="F109" s="270"/>
      <c r="G109" s="270"/>
      <c r="H109" s="926" t="e">
        <f t="shared" si="14"/>
        <v>#DIV/0!</v>
      </c>
      <c r="I109" s="1146">
        <f t="shared" si="21"/>
        <v>19</v>
      </c>
      <c r="J109" s="1146">
        <f t="shared" si="22"/>
        <v>14</v>
      </c>
      <c r="K109" s="927">
        <f t="shared" si="20"/>
        <v>73.68421052631578</v>
      </c>
    </row>
    <row r="110" spans="1:11" ht="25.5">
      <c r="A110" s="49" t="s">
        <v>3863</v>
      </c>
      <c r="B110" s="50" t="s">
        <v>3210</v>
      </c>
      <c r="C110" s="270">
        <v>2</v>
      </c>
      <c r="D110" s="270"/>
      <c r="E110" s="926">
        <f t="shared" si="7"/>
        <v>0</v>
      </c>
      <c r="F110" s="270"/>
      <c r="G110" s="270"/>
      <c r="H110" s="926" t="e">
        <f t="shared" si="14"/>
        <v>#DIV/0!</v>
      </c>
      <c r="I110" s="1146">
        <f t="shared" si="21"/>
        <v>2</v>
      </c>
      <c r="J110" s="1146">
        <f t="shared" si="22"/>
        <v>0</v>
      </c>
      <c r="K110" s="927">
        <f t="shared" si="20"/>
        <v>0</v>
      </c>
    </row>
    <row r="111" spans="1:11">
      <c r="A111" s="49" t="s">
        <v>6006</v>
      </c>
      <c r="B111" s="50" t="s">
        <v>4026</v>
      </c>
      <c r="C111" s="270">
        <v>16</v>
      </c>
      <c r="D111" s="270">
        <v>14</v>
      </c>
      <c r="E111" s="926">
        <f t="shared" si="7"/>
        <v>87.5</v>
      </c>
      <c r="F111" s="270">
        <v>211</v>
      </c>
      <c r="G111" s="270">
        <v>107</v>
      </c>
      <c r="H111" s="926">
        <f t="shared" si="14"/>
        <v>50.710900473933648</v>
      </c>
      <c r="I111" s="1146">
        <f t="shared" si="21"/>
        <v>227</v>
      </c>
      <c r="J111" s="1146">
        <f t="shared" si="22"/>
        <v>121</v>
      </c>
      <c r="K111" s="927">
        <f t="shared" si="20"/>
        <v>53.303964757709252</v>
      </c>
    </row>
    <row r="112" spans="1:11">
      <c r="A112" s="49" t="s">
        <v>3211</v>
      </c>
      <c r="B112" s="50" t="s">
        <v>3212</v>
      </c>
      <c r="C112" s="270">
        <v>39</v>
      </c>
      <c r="D112" s="270">
        <v>26</v>
      </c>
      <c r="E112" s="926">
        <f t="shared" si="7"/>
        <v>66.666666666666657</v>
      </c>
      <c r="F112" s="270"/>
      <c r="G112" s="270"/>
      <c r="H112" s="926" t="e">
        <f t="shared" si="14"/>
        <v>#DIV/0!</v>
      </c>
      <c r="I112" s="1146">
        <f t="shared" si="21"/>
        <v>39</v>
      </c>
      <c r="J112" s="1146">
        <f t="shared" si="22"/>
        <v>26</v>
      </c>
      <c r="K112" s="927">
        <f t="shared" si="20"/>
        <v>66.666666666666657</v>
      </c>
    </row>
    <row r="113" spans="1:11">
      <c r="A113" s="49" t="s">
        <v>3213</v>
      </c>
      <c r="B113" s="50" t="s">
        <v>3214</v>
      </c>
      <c r="C113" s="270">
        <v>9</v>
      </c>
      <c r="D113" s="270">
        <v>3</v>
      </c>
      <c r="E113" s="926">
        <f t="shared" si="7"/>
        <v>33.333333333333329</v>
      </c>
      <c r="F113" s="270"/>
      <c r="G113" s="270"/>
      <c r="H113" s="926" t="e">
        <f t="shared" si="14"/>
        <v>#DIV/0!</v>
      </c>
      <c r="I113" s="1146">
        <f t="shared" si="21"/>
        <v>9</v>
      </c>
      <c r="J113" s="1146">
        <f t="shared" si="22"/>
        <v>3</v>
      </c>
      <c r="K113" s="927">
        <f t="shared" si="20"/>
        <v>33.333333333333329</v>
      </c>
    </row>
    <row r="114" spans="1:11" ht="25.5">
      <c r="A114" s="49" t="s">
        <v>3215</v>
      </c>
      <c r="B114" s="50" t="s">
        <v>3216</v>
      </c>
      <c r="C114" s="270">
        <v>3</v>
      </c>
      <c r="D114" s="270"/>
      <c r="E114" s="926">
        <f t="shared" si="7"/>
        <v>0</v>
      </c>
      <c r="F114" s="270"/>
      <c r="G114" s="270"/>
      <c r="H114" s="926" t="e">
        <f t="shared" si="14"/>
        <v>#DIV/0!</v>
      </c>
      <c r="I114" s="1146">
        <f t="shared" si="21"/>
        <v>3</v>
      </c>
      <c r="J114" s="1146">
        <f t="shared" si="22"/>
        <v>0</v>
      </c>
      <c r="K114" s="927">
        <f t="shared" si="20"/>
        <v>0</v>
      </c>
    </row>
    <row r="115" spans="1:11">
      <c r="A115" s="49" t="s">
        <v>3217</v>
      </c>
      <c r="B115" s="50" t="s">
        <v>3218</v>
      </c>
      <c r="C115" s="270"/>
      <c r="D115" s="270">
        <v>3</v>
      </c>
      <c r="E115" s="926" t="e">
        <f t="shared" si="7"/>
        <v>#DIV/0!</v>
      </c>
      <c r="F115" s="270"/>
      <c r="G115" s="270"/>
      <c r="H115" s="926" t="e">
        <f t="shared" si="14"/>
        <v>#DIV/0!</v>
      </c>
      <c r="I115" s="1146">
        <f t="shared" si="21"/>
        <v>0</v>
      </c>
      <c r="J115" s="1146">
        <f t="shared" si="22"/>
        <v>3</v>
      </c>
      <c r="K115" s="927" t="e">
        <f t="shared" si="20"/>
        <v>#DIV/0!</v>
      </c>
    </row>
    <row r="116" spans="1:11" ht="25.5">
      <c r="A116" s="49" t="s">
        <v>3219</v>
      </c>
      <c r="B116" s="50" t="s">
        <v>3220</v>
      </c>
      <c r="C116" s="270">
        <v>4</v>
      </c>
      <c r="D116" s="270"/>
      <c r="E116" s="926">
        <f t="shared" si="7"/>
        <v>0</v>
      </c>
      <c r="F116" s="270"/>
      <c r="G116" s="270"/>
      <c r="H116" s="926" t="e">
        <f t="shared" si="14"/>
        <v>#DIV/0!</v>
      </c>
      <c r="I116" s="1146">
        <f t="shared" si="21"/>
        <v>4</v>
      </c>
      <c r="J116" s="1146">
        <f t="shared" si="22"/>
        <v>0</v>
      </c>
      <c r="K116" s="927">
        <f t="shared" si="20"/>
        <v>0</v>
      </c>
    </row>
    <row r="117" spans="1:11" ht="25.5">
      <c r="A117" s="274" t="s">
        <v>3221</v>
      </c>
      <c r="B117" s="375" t="s">
        <v>3222</v>
      </c>
      <c r="C117" s="270">
        <v>5</v>
      </c>
      <c r="D117" s="270">
        <v>4</v>
      </c>
      <c r="E117" s="926">
        <f t="shared" si="7"/>
        <v>80</v>
      </c>
      <c r="F117" s="270"/>
      <c r="G117" s="270"/>
      <c r="H117" s="926" t="e">
        <f t="shared" si="14"/>
        <v>#DIV/0!</v>
      </c>
      <c r="I117" s="1146">
        <f t="shared" si="21"/>
        <v>5</v>
      </c>
      <c r="J117" s="1146">
        <f t="shared" si="22"/>
        <v>4</v>
      </c>
      <c r="K117" s="927">
        <f t="shared" si="20"/>
        <v>80</v>
      </c>
    </row>
    <row r="118" spans="1:11" ht="25.5">
      <c r="A118" s="49" t="s">
        <v>3223</v>
      </c>
      <c r="B118" s="50" t="s">
        <v>3224</v>
      </c>
      <c r="C118" s="270">
        <v>2</v>
      </c>
      <c r="D118" s="270"/>
      <c r="E118" s="926">
        <f t="shared" si="7"/>
        <v>0</v>
      </c>
      <c r="F118" s="270"/>
      <c r="G118" s="270"/>
      <c r="H118" s="926" t="e">
        <f t="shared" si="14"/>
        <v>#DIV/0!</v>
      </c>
      <c r="I118" s="1146">
        <f t="shared" si="21"/>
        <v>2</v>
      </c>
      <c r="J118" s="1146">
        <f t="shared" si="22"/>
        <v>0</v>
      </c>
      <c r="K118" s="927">
        <f t="shared" si="20"/>
        <v>0</v>
      </c>
    </row>
    <row r="119" spans="1:11" ht="25.5">
      <c r="A119" s="274" t="s">
        <v>3225</v>
      </c>
      <c r="B119" s="375" t="s">
        <v>3226</v>
      </c>
      <c r="C119" s="270"/>
      <c r="D119" s="270"/>
      <c r="E119" s="926" t="e">
        <f t="shared" si="7"/>
        <v>#DIV/0!</v>
      </c>
      <c r="F119" s="270"/>
      <c r="G119" s="270"/>
      <c r="H119" s="926" t="e">
        <f t="shared" si="14"/>
        <v>#DIV/0!</v>
      </c>
      <c r="I119" s="1146">
        <f t="shared" si="21"/>
        <v>0</v>
      </c>
      <c r="J119" s="1146">
        <f t="shared" si="22"/>
        <v>0</v>
      </c>
      <c r="K119" s="927" t="e">
        <f t="shared" si="20"/>
        <v>#DIV/0!</v>
      </c>
    </row>
    <row r="120" spans="1:11" ht="25.5">
      <c r="A120" s="49" t="s">
        <v>3227</v>
      </c>
      <c r="B120" s="50" t="s">
        <v>3228</v>
      </c>
      <c r="C120" s="270">
        <v>2</v>
      </c>
      <c r="D120" s="270">
        <v>3</v>
      </c>
      <c r="E120" s="926">
        <f t="shared" si="7"/>
        <v>150</v>
      </c>
      <c r="F120" s="270"/>
      <c r="G120" s="270"/>
      <c r="H120" s="926" t="e">
        <f t="shared" si="14"/>
        <v>#DIV/0!</v>
      </c>
      <c r="I120" s="1146">
        <f t="shared" si="21"/>
        <v>2</v>
      </c>
      <c r="J120" s="1146">
        <f t="shared" si="22"/>
        <v>3</v>
      </c>
      <c r="K120" s="927">
        <f t="shared" si="20"/>
        <v>150</v>
      </c>
    </row>
    <row r="121" spans="1:11" ht="25.5">
      <c r="A121" s="49" t="s">
        <v>3183</v>
      </c>
      <c r="B121" s="50" t="s">
        <v>3229</v>
      </c>
      <c r="C121" s="270"/>
      <c r="D121" s="270">
        <v>1</v>
      </c>
      <c r="E121" s="926" t="e">
        <f t="shared" si="7"/>
        <v>#DIV/0!</v>
      </c>
      <c r="F121" s="270"/>
      <c r="G121" s="270"/>
      <c r="H121" s="926" t="e">
        <f t="shared" si="14"/>
        <v>#DIV/0!</v>
      </c>
      <c r="I121" s="1146">
        <f t="shared" si="21"/>
        <v>0</v>
      </c>
      <c r="J121" s="1146">
        <f t="shared" si="22"/>
        <v>1</v>
      </c>
      <c r="K121" s="927" t="e">
        <f t="shared" si="20"/>
        <v>#DIV/0!</v>
      </c>
    </row>
    <row r="122" spans="1:11">
      <c r="A122" s="49" t="s">
        <v>3230</v>
      </c>
      <c r="B122" s="50" t="s">
        <v>3231</v>
      </c>
      <c r="C122" s="270">
        <v>31</v>
      </c>
      <c r="D122" s="270">
        <v>17</v>
      </c>
      <c r="E122" s="926">
        <f t="shared" si="7"/>
        <v>54.838709677419352</v>
      </c>
      <c r="F122" s="270"/>
      <c r="G122" s="270"/>
      <c r="H122" s="926" t="e">
        <f t="shared" si="14"/>
        <v>#DIV/0!</v>
      </c>
      <c r="I122" s="1146">
        <f t="shared" si="21"/>
        <v>31</v>
      </c>
      <c r="J122" s="1146">
        <f t="shared" si="22"/>
        <v>17</v>
      </c>
      <c r="K122" s="927">
        <f t="shared" si="20"/>
        <v>54.838709677419352</v>
      </c>
    </row>
    <row r="123" spans="1:11">
      <c r="A123" s="49" t="s">
        <v>3232</v>
      </c>
      <c r="B123" s="50" t="s">
        <v>3233</v>
      </c>
      <c r="C123" s="270">
        <v>5</v>
      </c>
      <c r="D123" s="270">
        <v>3</v>
      </c>
      <c r="E123" s="926">
        <f t="shared" si="7"/>
        <v>60</v>
      </c>
      <c r="F123" s="270"/>
      <c r="G123" s="270"/>
      <c r="H123" s="926" t="e">
        <f t="shared" si="14"/>
        <v>#DIV/0!</v>
      </c>
      <c r="I123" s="1146">
        <f t="shared" si="21"/>
        <v>5</v>
      </c>
      <c r="J123" s="1146">
        <f t="shared" si="22"/>
        <v>3</v>
      </c>
      <c r="K123" s="927">
        <f t="shared" si="20"/>
        <v>60</v>
      </c>
    </row>
    <row r="124" spans="1:11" ht="25.5">
      <c r="A124" s="49" t="s">
        <v>3234</v>
      </c>
      <c r="B124" s="50" t="s">
        <v>3235</v>
      </c>
      <c r="C124" s="270">
        <v>165</v>
      </c>
      <c r="D124" s="270">
        <v>116</v>
      </c>
      <c r="E124" s="926">
        <f t="shared" si="7"/>
        <v>70.303030303030297</v>
      </c>
      <c r="F124" s="270"/>
      <c r="G124" s="270"/>
      <c r="H124" s="926" t="e">
        <f t="shared" si="14"/>
        <v>#DIV/0!</v>
      </c>
      <c r="I124" s="1146">
        <f t="shared" si="21"/>
        <v>165</v>
      </c>
      <c r="J124" s="1146">
        <f t="shared" si="22"/>
        <v>116</v>
      </c>
      <c r="K124" s="927">
        <f t="shared" si="20"/>
        <v>70.303030303030297</v>
      </c>
    </row>
    <row r="125" spans="1:11" ht="25.5">
      <c r="A125" s="274" t="s">
        <v>3236</v>
      </c>
      <c r="B125" s="463" t="s">
        <v>3237</v>
      </c>
      <c r="C125" s="270">
        <v>1</v>
      </c>
      <c r="D125" s="270">
        <v>1</v>
      </c>
      <c r="E125" s="926">
        <f t="shared" si="7"/>
        <v>100</v>
      </c>
      <c r="F125" s="270"/>
      <c r="G125" s="270"/>
      <c r="H125" s="926" t="e">
        <f t="shared" si="14"/>
        <v>#DIV/0!</v>
      </c>
      <c r="I125" s="1146">
        <f t="shared" si="21"/>
        <v>1</v>
      </c>
      <c r="J125" s="1146">
        <f t="shared" si="22"/>
        <v>1</v>
      </c>
      <c r="K125" s="927">
        <f t="shared" si="20"/>
        <v>100</v>
      </c>
    </row>
    <row r="126" spans="1:11">
      <c r="A126" s="49" t="s">
        <v>3238</v>
      </c>
      <c r="B126" s="50" t="s">
        <v>3239</v>
      </c>
      <c r="C126" s="270">
        <v>4</v>
      </c>
      <c r="D126" s="270">
        <v>2</v>
      </c>
      <c r="E126" s="926">
        <f t="shared" si="7"/>
        <v>50</v>
      </c>
      <c r="F126" s="270"/>
      <c r="G126" s="270"/>
      <c r="H126" s="926" t="e">
        <f t="shared" si="14"/>
        <v>#DIV/0!</v>
      </c>
      <c r="I126" s="1146">
        <f t="shared" si="21"/>
        <v>4</v>
      </c>
      <c r="J126" s="1146">
        <f t="shared" si="22"/>
        <v>2</v>
      </c>
      <c r="K126" s="927">
        <f t="shared" si="20"/>
        <v>50</v>
      </c>
    </row>
    <row r="127" spans="1:11">
      <c r="A127" s="49" t="s">
        <v>3240</v>
      </c>
      <c r="B127" s="50" t="s">
        <v>3241</v>
      </c>
      <c r="C127" s="270">
        <v>9</v>
      </c>
      <c r="D127" s="270">
        <v>5</v>
      </c>
      <c r="E127" s="926">
        <f t="shared" si="7"/>
        <v>55.555555555555557</v>
      </c>
      <c r="F127" s="270"/>
      <c r="G127" s="270"/>
      <c r="H127" s="926" t="e">
        <f t="shared" si="14"/>
        <v>#DIV/0!</v>
      </c>
      <c r="I127" s="1146">
        <f t="shared" si="21"/>
        <v>9</v>
      </c>
      <c r="J127" s="1146">
        <f t="shared" si="22"/>
        <v>5</v>
      </c>
      <c r="K127" s="927">
        <f t="shared" si="20"/>
        <v>55.555555555555557</v>
      </c>
    </row>
    <row r="128" spans="1:11" ht="25.5">
      <c r="A128" s="49" t="s">
        <v>3242</v>
      </c>
      <c r="B128" s="50" t="s">
        <v>3243</v>
      </c>
      <c r="C128" s="270">
        <v>36</v>
      </c>
      <c r="D128" s="270">
        <v>13</v>
      </c>
      <c r="E128" s="926">
        <f t="shared" si="7"/>
        <v>36.111111111111107</v>
      </c>
      <c r="F128" s="270"/>
      <c r="G128" s="270"/>
      <c r="H128" s="926" t="e">
        <f t="shared" si="14"/>
        <v>#DIV/0!</v>
      </c>
      <c r="I128" s="1146">
        <f t="shared" si="21"/>
        <v>36</v>
      </c>
      <c r="J128" s="1146">
        <f t="shared" si="22"/>
        <v>13</v>
      </c>
      <c r="K128" s="927">
        <f t="shared" si="20"/>
        <v>36.111111111111107</v>
      </c>
    </row>
    <row r="129" spans="1:11">
      <c r="A129" s="49" t="s">
        <v>3244</v>
      </c>
      <c r="B129" s="50" t="s">
        <v>3245</v>
      </c>
      <c r="C129" s="270">
        <v>10</v>
      </c>
      <c r="D129" s="270">
        <v>4</v>
      </c>
      <c r="E129" s="926">
        <f t="shared" si="7"/>
        <v>40</v>
      </c>
      <c r="F129" s="270"/>
      <c r="G129" s="270"/>
      <c r="H129" s="926" t="e">
        <f t="shared" si="14"/>
        <v>#DIV/0!</v>
      </c>
      <c r="I129" s="1146">
        <f t="shared" si="21"/>
        <v>10</v>
      </c>
      <c r="J129" s="1146">
        <f t="shared" si="22"/>
        <v>4</v>
      </c>
      <c r="K129" s="927">
        <f t="shared" si="20"/>
        <v>40</v>
      </c>
    </row>
    <row r="130" spans="1:11" ht="25.5">
      <c r="A130" s="49" t="s">
        <v>3246</v>
      </c>
      <c r="B130" s="50" t="s">
        <v>3247</v>
      </c>
      <c r="C130" s="270"/>
      <c r="D130" s="270">
        <v>1</v>
      </c>
      <c r="E130" s="926" t="e">
        <f t="shared" si="7"/>
        <v>#DIV/0!</v>
      </c>
      <c r="F130" s="270"/>
      <c r="G130" s="270"/>
      <c r="H130" s="926" t="e">
        <f t="shared" si="14"/>
        <v>#DIV/0!</v>
      </c>
      <c r="I130" s="1146">
        <f t="shared" si="21"/>
        <v>0</v>
      </c>
      <c r="J130" s="1146">
        <f t="shared" si="22"/>
        <v>1</v>
      </c>
      <c r="K130" s="927" t="e">
        <f t="shared" si="20"/>
        <v>#DIV/0!</v>
      </c>
    </row>
    <row r="131" spans="1:11" ht="25.5">
      <c r="A131" s="49" t="s">
        <v>3248</v>
      </c>
      <c r="B131" s="50" t="s">
        <v>1560</v>
      </c>
      <c r="C131" s="270">
        <v>52</v>
      </c>
      <c r="D131" s="270">
        <v>26</v>
      </c>
      <c r="E131" s="926">
        <f t="shared" si="7"/>
        <v>50</v>
      </c>
      <c r="F131" s="270">
        <v>1</v>
      </c>
      <c r="G131" s="270"/>
      <c r="H131" s="926">
        <f t="shared" si="14"/>
        <v>0</v>
      </c>
      <c r="I131" s="1146">
        <f t="shared" si="21"/>
        <v>53</v>
      </c>
      <c r="J131" s="1146">
        <f t="shared" si="22"/>
        <v>26</v>
      </c>
      <c r="K131" s="927">
        <f t="shared" si="20"/>
        <v>49.056603773584904</v>
      </c>
    </row>
    <row r="132" spans="1:11">
      <c r="A132" s="49" t="s">
        <v>1561</v>
      </c>
      <c r="B132" s="50" t="s">
        <v>1562</v>
      </c>
      <c r="C132" s="270">
        <v>8</v>
      </c>
      <c r="D132" s="270">
        <v>4</v>
      </c>
      <c r="E132" s="926">
        <f t="shared" si="7"/>
        <v>50</v>
      </c>
      <c r="F132" s="270"/>
      <c r="G132" s="270"/>
      <c r="H132" s="926" t="e">
        <f t="shared" si="14"/>
        <v>#DIV/0!</v>
      </c>
      <c r="I132" s="1146">
        <f t="shared" si="21"/>
        <v>8</v>
      </c>
      <c r="J132" s="1146">
        <f t="shared" si="22"/>
        <v>4</v>
      </c>
      <c r="K132" s="927">
        <f t="shared" si="20"/>
        <v>50</v>
      </c>
    </row>
    <row r="133" spans="1:11" ht="25.5">
      <c r="A133" s="49" t="s">
        <v>1563</v>
      </c>
      <c r="B133" s="50" t="s">
        <v>1564</v>
      </c>
      <c r="C133" s="270">
        <v>11</v>
      </c>
      <c r="D133" s="270">
        <v>7</v>
      </c>
      <c r="E133" s="926">
        <f t="shared" si="7"/>
        <v>63.636363636363633</v>
      </c>
      <c r="F133" s="270"/>
      <c r="G133" s="270"/>
      <c r="H133" s="926" t="e">
        <f t="shared" si="14"/>
        <v>#DIV/0!</v>
      </c>
      <c r="I133" s="1146">
        <f t="shared" si="21"/>
        <v>11</v>
      </c>
      <c r="J133" s="1146">
        <f t="shared" si="22"/>
        <v>7</v>
      </c>
      <c r="K133" s="927">
        <f t="shared" si="20"/>
        <v>63.636363636363633</v>
      </c>
    </row>
    <row r="134" spans="1:11">
      <c r="A134" s="49" t="s">
        <v>1565</v>
      </c>
      <c r="B134" s="50" t="s">
        <v>1562</v>
      </c>
      <c r="C134" s="270">
        <v>19</v>
      </c>
      <c r="D134" s="270">
        <v>10</v>
      </c>
      <c r="E134" s="926">
        <f t="shared" si="7"/>
        <v>52.631578947368418</v>
      </c>
      <c r="F134" s="270"/>
      <c r="G134" s="270"/>
      <c r="H134" s="926" t="e">
        <f t="shared" si="14"/>
        <v>#DIV/0!</v>
      </c>
      <c r="I134" s="1146">
        <f t="shared" si="21"/>
        <v>19</v>
      </c>
      <c r="J134" s="1146">
        <f t="shared" si="22"/>
        <v>10</v>
      </c>
      <c r="K134" s="927">
        <f t="shared" si="20"/>
        <v>52.631578947368418</v>
      </c>
    </row>
    <row r="135" spans="1:11">
      <c r="A135" s="49" t="s">
        <v>1566</v>
      </c>
      <c r="B135" s="50" t="s">
        <v>1567</v>
      </c>
      <c r="C135" s="270">
        <v>2</v>
      </c>
      <c r="D135" s="270"/>
      <c r="E135" s="926">
        <f t="shared" si="7"/>
        <v>0</v>
      </c>
      <c r="F135" s="270">
        <v>1</v>
      </c>
      <c r="G135" s="270"/>
      <c r="H135" s="926">
        <f t="shared" si="14"/>
        <v>0</v>
      </c>
      <c r="I135" s="1146">
        <f t="shared" si="21"/>
        <v>3</v>
      </c>
      <c r="J135" s="1146">
        <f t="shared" si="22"/>
        <v>0</v>
      </c>
      <c r="K135" s="927">
        <f t="shared" si="20"/>
        <v>0</v>
      </c>
    </row>
    <row r="136" spans="1:11">
      <c r="A136" s="49" t="s">
        <v>1568</v>
      </c>
      <c r="B136" s="50" t="s">
        <v>1569</v>
      </c>
      <c r="C136" s="270">
        <v>1</v>
      </c>
      <c r="D136" s="270"/>
      <c r="E136" s="926">
        <f t="shared" si="7"/>
        <v>0</v>
      </c>
      <c r="F136" s="270"/>
      <c r="G136" s="270"/>
      <c r="H136" s="926" t="e">
        <f t="shared" si="14"/>
        <v>#DIV/0!</v>
      </c>
      <c r="I136" s="1146">
        <f t="shared" si="21"/>
        <v>1</v>
      </c>
      <c r="J136" s="1146">
        <f t="shared" si="22"/>
        <v>0</v>
      </c>
      <c r="K136" s="927">
        <f t="shared" si="20"/>
        <v>0</v>
      </c>
    </row>
    <row r="137" spans="1:11" ht="25.5">
      <c r="A137" s="49" t="s">
        <v>1570</v>
      </c>
      <c r="B137" s="50" t="s">
        <v>1571</v>
      </c>
      <c r="C137" s="270"/>
      <c r="D137" s="270">
        <v>3</v>
      </c>
      <c r="E137" s="926" t="e">
        <f t="shared" si="7"/>
        <v>#DIV/0!</v>
      </c>
      <c r="F137" s="270"/>
      <c r="G137" s="270">
        <v>3</v>
      </c>
      <c r="H137" s="926" t="e">
        <f t="shared" si="14"/>
        <v>#DIV/0!</v>
      </c>
      <c r="I137" s="1146">
        <f t="shared" si="21"/>
        <v>0</v>
      </c>
      <c r="J137" s="1146">
        <f t="shared" si="22"/>
        <v>6</v>
      </c>
      <c r="K137" s="927" t="e">
        <f t="shared" si="20"/>
        <v>#DIV/0!</v>
      </c>
    </row>
    <row r="138" spans="1:11">
      <c r="A138" s="49" t="s">
        <v>1572</v>
      </c>
      <c r="B138" s="50" t="s">
        <v>1573</v>
      </c>
      <c r="C138" s="270">
        <v>23</v>
      </c>
      <c r="D138" s="270">
        <v>10</v>
      </c>
      <c r="E138" s="926">
        <f t="shared" si="7"/>
        <v>43.478260869565219</v>
      </c>
      <c r="F138" s="270">
        <v>4</v>
      </c>
      <c r="G138" s="270">
        <v>5</v>
      </c>
      <c r="H138" s="926">
        <f t="shared" si="14"/>
        <v>125</v>
      </c>
      <c r="I138" s="1146">
        <f t="shared" si="21"/>
        <v>27</v>
      </c>
      <c r="J138" s="1146">
        <f t="shared" si="22"/>
        <v>15</v>
      </c>
      <c r="K138" s="927">
        <f t="shared" si="20"/>
        <v>55.555555555555557</v>
      </c>
    </row>
    <row r="139" spans="1:11" ht="25.5">
      <c r="A139" s="49" t="s">
        <v>1574</v>
      </c>
      <c r="B139" s="50" t="s">
        <v>3143</v>
      </c>
      <c r="C139" s="270">
        <v>20</v>
      </c>
      <c r="D139" s="270">
        <v>10</v>
      </c>
      <c r="E139" s="926">
        <f t="shared" si="7"/>
        <v>50</v>
      </c>
      <c r="F139" s="270"/>
      <c r="G139" s="270"/>
      <c r="H139" s="926" t="e">
        <f t="shared" si="14"/>
        <v>#DIV/0!</v>
      </c>
      <c r="I139" s="1146">
        <f t="shared" si="21"/>
        <v>20</v>
      </c>
      <c r="J139" s="1146">
        <f t="shared" si="22"/>
        <v>10</v>
      </c>
      <c r="K139" s="927">
        <f t="shared" si="20"/>
        <v>50</v>
      </c>
    </row>
    <row r="140" spans="1:11">
      <c r="A140" s="49" t="s">
        <v>1575</v>
      </c>
      <c r="B140" s="50" t="s">
        <v>1576</v>
      </c>
      <c r="C140" s="270">
        <v>6</v>
      </c>
      <c r="D140" s="270">
        <v>3</v>
      </c>
      <c r="E140" s="926">
        <f t="shared" si="7"/>
        <v>50</v>
      </c>
      <c r="F140" s="270"/>
      <c r="G140" s="270"/>
      <c r="H140" s="926" t="e">
        <f t="shared" si="14"/>
        <v>#DIV/0!</v>
      </c>
      <c r="I140" s="1146">
        <f t="shared" si="21"/>
        <v>6</v>
      </c>
      <c r="J140" s="1146">
        <f t="shared" si="22"/>
        <v>3</v>
      </c>
      <c r="K140" s="927">
        <f t="shared" si="20"/>
        <v>50</v>
      </c>
    </row>
    <row r="141" spans="1:11" ht="38.25">
      <c r="A141" s="49" t="s">
        <v>1577</v>
      </c>
      <c r="B141" s="50" t="s">
        <v>1578</v>
      </c>
      <c r="C141" s="270">
        <v>75</v>
      </c>
      <c r="D141" s="270">
        <v>26</v>
      </c>
      <c r="E141" s="926">
        <f t="shared" ref="E141:E204" si="23">SUM(D141/C141*100)</f>
        <v>34.666666666666671</v>
      </c>
      <c r="F141" s="270">
        <v>3</v>
      </c>
      <c r="G141" s="270">
        <v>10</v>
      </c>
      <c r="H141" s="926">
        <f t="shared" si="14"/>
        <v>333.33333333333337</v>
      </c>
      <c r="I141" s="1146">
        <f t="shared" si="21"/>
        <v>78</v>
      </c>
      <c r="J141" s="1146">
        <f t="shared" si="22"/>
        <v>36</v>
      </c>
      <c r="K141" s="927">
        <f t="shared" si="20"/>
        <v>46.153846153846153</v>
      </c>
    </row>
    <row r="142" spans="1:11">
      <c r="A142" s="49" t="s">
        <v>1579</v>
      </c>
      <c r="B142" s="50" t="s">
        <v>1580</v>
      </c>
      <c r="C142" s="270">
        <v>2</v>
      </c>
      <c r="D142" s="270">
        <v>2</v>
      </c>
      <c r="E142" s="926">
        <f t="shared" si="23"/>
        <v>100</v>
      </c>
      <c r="F142" s="270"/>
      <c r="G142" s="270"/>
      <c r="H142" s="926" t="e">
        <f t="shared" si="14"/>
        <v>#DIV/0!</v>
      </c>
      <c r="I142" s="1146">
        <f t="shared" si="21"/>
        <v>2</v>
      </c>
      <c r="J142" s="1146">
        <f t="shared" si="22"/>
        <v>2</v>
      </c>
      <c r="K142" s="927">
        <f t="shared" si="20"/>
        <v>100</v>
      </c>
    </row>
    <row r="143" spans="1:11" ht="25.5">
      <c r="A143" s="49" t="s">
        <v>1581</v>
      </c>
      <c r="B143" s="50" t="s">
        <v>1582</v>
      </c>
      <c r="C143" s="270">
        <v>3</v>
      </c>
      <c r="D143" s="270">
        <v>1</v>
      </c>
      <c r="E143" s="926">
        <f t="shared" si="23"/>
        <v>33.333333333333329</v>
      </c>
      <c r="F143" s="270"/>
      <c r="G143" s="270"/>
      <c r="H143" s="926" t="e">
        <f t="shared" si="14"/>
        <v>#DIV/0!</v>
      </c>
      <c r="I143" s="1146">
        <f t="shared" si="21"/>
        <v>3</v>
      </c>
      <c r="J143" s="1146">
        <f t="shared" si="22"/>
        <v>1</v>
      </c>
      <c r="K143" s="927">
        <f t="shared" si="20"/>
        <v>33.333333333333329</v>
      </c>
    </row>
    <row r="144" spans="1:11">
      <c r="A144" s="49" t="s">
        <v>1584</v>
      </c>
      <c r="B144" s="50" t="s">
        <v>1393</v>
      </c>
      <c r="C144" s="270">
        <v>6</v>
      </c>
      <c r="D144" s="270">
        <v>4</v>
      </c>
      <c r="E144" s="926">
        <f t="shared" si="23"/>
        <v>66.666666666666657</v>
      </c>
      <c r="F144" s="270"/>
      <c r="G144" s="270"/>
      <c r="H144" s="926" t="e">
        <f t="shared" si="14"/>
        <v>#DIV/0!</v>
      </c>
      <c r="I144" s="1146">
        <f t="shared" si="21"/>
        <v>6</v>
      </c>
      <c r="J144" s="1146">
        <f t="shared" si="22"/>
        <v>4</v>
      </c>
      <c r="K144" s="927">
        <f t="shared" si="20"/>
        <v>66.666666666666657</v>
      </c>
    </row>
    <row r="145" spans="1:11" ht="25.5">
      <c r="A145" s="49" t="s">
        <v>1390</v>
      </c>
      <c r="B145" s="50" t="s">
        <v>3185</v>
      </c>
      <c r="C145" s="270">
        <v>4</v>
      </c>
      <c r="D145" s="270"/>
      <c r="E145" s="926">
        <f t="shared" si="23"/>
        <v>0</v>
      </c>
      <c r="F145" s="270"/>
      <c r="G145" s="270"/>
      <c r="H145" s="926" t="e">
        <f t="shared" si="14"/>
        <v>#DIV/0!</v>
      </c>
      <c r="I145" s="1146">
        <f t="shared" si="21"/>
        <v>4</v>
      </c>
      <c r="J145" s="1146">
        <f t="shared" si="22"/>
        <v>0</v>
      </c>
      <c r="K145" s="927">
        <f t="shared" si="20"/>
        <v>0</v>
      </c>
    </row>
    <row r="146" spans="1:11">
      <c r="A146" s="49" t="s">
        <v>1392</v>
      </c>
      <c r="B146" s="50" t="s">
        <v>1585</v>
      </c>
      <c r="C146" s="270">
        <v>1</v>
      </c>
      <c r="D146" s="270">
        <v>1</v>
      </c>
      <c r="E146" s="926">
        <f t="shared" si="23"/>
        <v>100</v>
      </c>
      <c r="F146" s="270"/>
      <c r="G146" s="270"/>
      <c r="H146" s="926" t="e">
        <f t="shared" si="14"/>
        <v>#DIV/0!</v>
      </c>
      <c r="I146" s="1146">
        <f t="shared" si="21"/>
        <v>1</v>
      </c>
      <c r="J146" s="1146">
        <f t="shared" si="22"/>
        <v>1</v>
      </c>
      <c r="K146" s="927">
        <f t="shared" si="20"/>
        <v>100</v>
      </c>
    </row>
    <row r="147" spans="1:11">
      <c r="A147" s="49" t="s">
        <v>1586</v>
      </c>
      <c r="B147" s="50" t="s">
        <v>1587</v>
      </c>
      <c r="C147" s="270">
        <v>5</v>
      </c>
      <c r="D147" s="270"/>
      <c r="E147" s="926">
        <f t="shared" si="23"/>
        <v>0</v>
      </c>
      <c r="F147" s="270">
        <v>1</v>
      </c>
      <c r="G147" s="270"/>
      <c r="H147" s="926">
        <f t="shared" si="14"/>
        <v>0</v>
      </c>
      <c r="I147" s="1146">
        <f t="shared" si="21"/>
        <v>6</v>
      </c>
      <c r="J147" s="1146">
        <f t="shared" si="22"/>
        <v>0</v>
      </c>
      <c r="K147" s="927">
        <f t="shared" si="20"/>
        <v>0</v>
      </c>
    </row>
    <row r="148" spans="1:11" ht="25.5">
      <c r="A148" s="49" t="s">
        <v>1588</v>
      </c>
      <c r="B148" s="50" t="s">
        <v>1589</v>
      </c>
      <c r="C148" s="270">
        <v>8</v>
      </c>
      <c r="D148" s="270">
        <v>14</v>
      </c>
      <c r="E148" s="926">
        <f t="shared" si="23"/>
        <v>175</v>
      </c>
      <c r="F148" s="270"/>
      <c r="G148" s="270"/>
      <c r="H148" s="926" t="e">
        <f t="shared" si="14"/>
        <v>#DIV/0!</v>
      </c>
      <c r="I148" s="1146">
        <f t="shared" si="21"/>
        <v>8</v>
      </c>
      <c r="J148" s="1146">
        <f t="shared" si="22"/>
        <v>14</v>
      </c>
      <c r="K148" s="927">
        <f t="shared" si="20"/>
        <v>175</v>
      </c>
    </row>
    <row r="149" spans="1:11" ht="25.5">
      <c r="A149" s="49" t="s">
        <v>1590</v>
      </c>
      <c r="B149" s="50" t="s">
        <v>1591</v>
      </c>
      <c r="C149" s="270">
        <v>123</v>
      </c>
      <c r="D149" s="270">
        <v>22</v>
      </c>
      <c r="E149" s="926">
        <f t="shared" si="23"/>
        <v>17.886178861788618</v>
      </c>
      <c r="F149" s="270"/>
      <c r="G149" s="270"/>
      <c r="H149" s="926" t="e">
        <f t="shared" si="14"/>
        <v>#DIV/0!</v>
      </c>
      <c r="I149" s="1146">
        <f t="shared" si="21"/>
        <v>123</v>
      </c>
      <c r="J149" s="1146">
        <f t="shared" si="22"/>
        <v>22</v>
      </c>
      <c r="K149" s="927">
        <f t="shared" si="20"/>
        <v>17.886178861788618</v>
      </c>
    </row>
    <row r="150" spans="1:11" ht="25.5">
      <c r="A150" s="49" t="s">
        <v>1592</v>
      </c>
      <c r="B150" s="50" t="s">
        <v>1593</v>
      </c>
      <c r="C150" s="270">
        <v>62</v>
      </c>
      <c r="D150" s="270">
        <v>20</v>
      </c>
      <c r="E150" s="926">
        <f t="shared" si="23"/>
        <v>32.258064516129032</v>
      </c>
      <c r="F150" s="270"/>
      <c r="G150" s="270"/>
      <c r="H150" s="926" t="e">
        <f t="shared" si="14"/>
        <v>#DIV/0!</v>
      </c>
      <c r="I150" s="1146">
        <f t="shared" si="21"/>
        <v>62</v>
      </c>
      <c r="J150" s="1146">
        <f t="shared" si="22"/>
        <v>20</v>
      </c>
      <c r="K150" s="927">
        <f t="shared" si="20"/>
        <v>32.258064516129032</v>
      </c>
    </row>
    <row r="151" spans="1:11">
      <c r="A151" s="49" t="s">
        <v>1594</v>
      </c>
      <c r="B151" s="50" t="s">
        <v>1595</v>
      </c>
      <c r="C151" s="270">
        <v>3</v>
      </c>
      <c r="D151" s="270"/>
      <c r="E151" s="926">
        <f t="shared" si="23"/>
        <v>0</v>
      </c>
      <c r="F151" s="270"/>
      <c r="G151" s="270"/>
      <c r="H151" s="926" t="e">
        <f t="shared" si="14"/>
        <v>#DIV/0!</v>
      </c>
      <c r="I151" s="1146">
        <f t="shared" si="21"/>
        <v>3</v>
      </c>
      <c r="J151" s="1146">
        <f t="shared" si="22"/>
        <v>0</v>
      </c>
      <c r="K151" s="927">
        <f t="shared" si="20"/>
        <v>0</v>
      </c>
    </row>
    <row r="152" spans="1:11">
      <c r="A152" s="49" t="s">
        <v>1009</v>
      </c>
      <c r="B152" s="50" t="s">
        <v>1596</v>
      </c>
      <c r="C152" s="270">
        <v>14</v>
      </c>
      <c r="D152" s="270">
        <v>13</v>
      </c>
      <c r="E152" s="926">
        <f t="shared" si="23"/>
        <v>92.857142857142861</v>
      </c>
      <c r="F152" s="270">
        <v>12</v>
      </c>
      <c r="G152" s="270">
        <v>3</v>
      </c>
      <c r="H152" s="926">
        <f t="shared" si="14"/>
        <v>25</v>
      </c>
      <c r="I152" s="1146">
        <f t="shared" si="21"/>
        <v>26</v>
      </c>
      <c r="J152" s="1146">
        <f t="shared" si="22"/>
        <v>16</v>
      </c>
      <c r="K152" s="927">
        <f t="shared" si="20"/>
        <v>61.53846153846154</v>
      </c>
    </row>
    <row r="153" spans="1:11">
      <c r="A153" s="49" t="s">
        <v>2703</v>
      </c>
      <c r="B153" s="50" t="s">
        <v>2704</v>
      </c>
      <c r="C153" s="270">
        <v>91</v>
      </c>
      <c r="D153" s="270">
        <v>43</v>
      </c>
      <c r="E153" s="926">
        <f t="shared" si="23"/>
        <v>47.252747252747248</v>
      </c>
      <c r="F153" s="270"/>
      <c r="G153" s="270"/>
      <c r="H153" s="926" t="e">
        <f t="shared" si="14"/>
        <v>#DIV/0!</v>
      </c>
      <c r="I153" s="1146">
        <f t="shared" si="21"/>
        <v>91</v>
      </c>
      <c r="J153" s="1146">
        <f t="shared" si="22"/>
        <v>43</v>
      </c>
      <c r="K153" s="927">
        <f t="shared" si="20"/>
        <v>47.252747252747248</v>
      </c>
    </row>
    <row r="154" spans="1:11">
      <c r="A154" s="49" t="s">
        <v>3989</v>
      </c>
      <c r="B154" s="50" t="s">
        <v>3098</v>
      </c>
      <c r="C154" s="270">
        <v>48</v>
      </c>
      <c r="D154" s="270">
        <v>16</v>
      </c>
      <c r="E154" s="926">
        <f t="shared" si="23"/>
        <v>33.333333333333329</v>
      </c>
      <c r="F154" s="270">
        <v>6</v>
      </c>
      <c r="G154" s="270">
        <v>3</v>
      </c>
      <c r="H154" s="926">
        <f t="shared" si="14"/>
        <v>50</v>
      </c>
      <c r="I154" s="1146">
        <f t="shared" si="21"/>
        <v>54</v>
      </c>
      <c r="J154" s="1146">
        <f t="shared" si="22"/>
        <v>19</v>
      </c>
      <c r="K154" s="927">
        <f t="shared" si="20"/>
        <v>35.185185185185183</v>
      </c>
    </row>
    <row r="155" spans="1:11" ht="25.5">
      <c r="A155" s="49" t="s">
        <v>1597</v>
      </c>
      <c r="B155" s="50" t="s">
        <v>1598</v>
      </c>
      <c r="C155" s="270"/>
      <c r="D155" s="270"/>
      <c r="E155" s="926" t="e">
        <f t="shared" si="23"/>
        <v>#DIV/0!</v>
      </c>
      <c r="F155" s="270">
        <v>162</v>
      </c>
      <c r="G155" s="270">
        <v>80</v>
      </c>
      <c r="H155" s="926">
        <f t="shared" si="14"/>
        <v>49.382716049382715</v>
      </c>
      <c r="I155" s="1146">
        <f t="shared" si="21"/>
        <v>162</v>
      </c>
      <c r="J155" s="1146">
        <f t="shared" si="22"/>
        <v>80</v>
      </c>
      <c r="K155" s="927">
        <f t="shared" si="20"/>
        <v>49.382716049382715</v>
      </c>
    </row>
    <row r="156" spans="1:11" ht="25.5">
      <c r="A156" s="49" t="s">
        <v>2707</v>
      </c>
      <c r="B156" s="50" t="s">
        <v>2708</v>
      </c>
      <c r="C156" s="270"/>
      <c r="D156" s="270"/>
      <c r="E156" s="926" t="e">
        <f t="shared" si="23"/>
        <v>#DIV/0!</v>
      </c>
      <c r="F156" s="270">
        <v>395</v>
      </c>
      <c r="G156" s="270">
        <v>179</v>
      </c>
      <c r="H156" s="926">
        <f t="shared" si="14"/>
        <v>45.316455696202532</v>
      </c>
      <c r="I156" s="1146">
        <f t="shared" si="21"/>
        <v>395</v>
      </c>
      <c r="J156" s="1146">
        <f t="shared" si="22"/>
        <v>179</v>
      </c>
      <c r="K156" s="927">
        <f t="shared" si="20"/>
        <v>45.316455696202532</v>
      </c>
    </row>
    <row r="157" spans="1:11" ht="25.5">
      <c r="A157" s="49" t="s">
        <v>1090</v>
      </c>
      <c r="B157" s="50" t="s">
        <v>1599</v>
      </c>
      <c r="C157" s="270">
        <v>1013</v>
      </c>
      <c r="D157" s="270">
        <v>603</v>
      </c>
      <c r="E157" s="926">
        <f t="shared" si="23"/>
        <v>59.526159921026654</v>
      </c>
      <c r="F157" s="270">
        <v>63</v>
      </c>
      <c r="G157" s="270">
        <v>46</v>
      </c>
      <c r="H157" s="926">
        <f t="shared" si="14"/>
        <v>73.015873015873012</v>
      </c>
      <c r="I157" s="1146">
        <f t="shared" si="21"/>
        <v>1076</v>
      </c>
      <c r="J157" s="1146">
        <f t="shared" si="22"/>
        <v>649</v>
      </c>
      <c r="K157" s="927">
        <f t="shared" si="20"/>
        <v>60.315985130111528</v>
      </c>
    </row>
    <row r="158" spans="1:11" ht="25.5">
      <c r="A158" s="49" t="s">
        <v>2716</v>
      </c>
      <c r="B158" s="50" t="s">
        <v>4076</v>
      </c>
      <c r="C158" s="270">
        <v>4</v>
      </c>
      <c r="D158" s="270">
        <v>3</v>
      </c>
      <c r="E158" s="926">
        <f t="shared" si="23"/>
        <v>75</v>
      </c>
      <c r="F158" s="270">
        <v>60</v>
      </c>
      <c r="G158" s="270">
        <v>48</v>
      </c>
      <c r="H158" s="926">
        <f t="shared" si="14"/>
        <v>80</v>
      </c>
      <c r="I158" s="1146">
        <f t="shared" si="21"/>
        <v>64</v>
      </c>
      <c r="J158" s="1146">
        <f t="shared" si="22"/>
        <v>51</v>
      </c>
      <c r="K158" s="927">
        <f t="shared" si="20"/>
        <v>79.6875</v>
      </c>
    </row>
    <row r="159" spans="1:11" ht="25.5">
      <c r="A159" s="49" t="s">
        <v>4066</v>
      </c>
      <c r="B159" s="50" t="s">
        <v>4077</v>
      </c>
      <c r="C159" s="270">
        <v>1</v>
      </c>
      <c r="D159" s="270"/>
      <c r="E159" s="926">
        <f t="shared" si="23"/>
        <v>0</v>
      </c>
      <c r="F159" s="270"/>
      <c r="G159" s="270"/>
      <c r="H159" s="926" t="e">
        <f t="shared" si="14"/>
        <v>#DIV/0!</v>
      </c>
      <c r="I159" s="1146">
        <f t="shared" si="21"/>
        <v>1</v>
      </c>
      <c r="J159" s="1146">
        <f t="shared" si="22"/>
        <v>0</v>
      </c>
      <c r="K159" s="927">
        <f t="shared" si="20"/>
        <v>0</v>
      </c>
    </row>
    <row r="160" spans="1:11" ht="25.5">
      <c r="A160" s="49" t="s">
        <v>2718</v>
      </c>
      <c r="B160" s="50" t="s">
        <v>1600</v>
      </c>
      <c r="C160" s="270">
        <v>62</v>
      </c>
      <c r="D160" s="270">
        <v>30</v>
      </c>
      <c r="E160" s="926">
        <f t="shared" si="23"/>
        <v>48.387096774193552</v>
      </c>
      <c r="F160" s="270">
        <v>393</v>
      </c>
      <c r="G160" s="270">
        <v>54</v>
      </c>
      <c r="H160" s="926">
        <f t="shared" si="14"/>
        <v>13.740458015267176</v>
      </c>
      <c r="I160" s="1146">
        <f t="shared" si="21"/>
        <v>455</v>
      </c>
      <c r="J160" s="1146">
        <f t="shared" si="22"/>
        <v>84</v>
      </c>
      <c r="K160" s="927">
        <f t="shared" si="20"/>
        <v>18.461538461538463</v>
      </c>
    </row>
    <row r="161" spans="1:11" ht="25.5">
      <c r="A161" s="49" t="s">
        <v>4439</v>
      </c>
      <c r="B161" s="50" t="s">
        <v>2878</v>
      </c>
      <c r="C161" s="270">
        <v>9</v>
      </c>
      <c r="D161" s="270">
        <v>22</v>
      </c>
      <c r="E161" s="926">
        <f t="shared" si="23"/>
        <v>244.44444444444446</v>
      </c>
      <c r="F161" s="270">
        <v>1701</v>
      </c>
      <c r="G161" s="270">
        <v>843</v>
      </c>
      <c r="H161" s="926">
        <f t="shared" si="14"/>
        <v>49.559082892416221</v>
      </c>
      <c r="I161" s="1146">
        <f t="shared" si="21"/>
        <v>1710</v>
      </c>
      <c r="J161" s="1146">
        <f t="shared" si="22"/>
        <v>865</v>
      </c>
      <c r="K161" s="927">
        <f t="shared" si="20"/>
        <v>50.584795321637429</v>
      </c>
    </row>
    <row r="162" spans="1:11" ht="25.5">
      <c r="A162" s="49" t="s">
        <v>4441</v>
      </c>
      <c r="B162" s="50" t="s">
        <v>4442</v>
      </c>
      <c r="C162" s="270">
        <v>2</v>
      </c>
      <c r="D162" s="270"/>
      <c r="E162" s="926">
        <f t="shared" si="23"/>
        <v>0</v>
      </c>
      <c r="F162" s="270">
        <v>290</v>
      </c>
      <c r="G162" s="270">
        <v>86</v>
      </c>
      <c r="H162" s="926">
        <f t="shared" ref="H162:H225" si="24">SUM(G162/F162*100)</f>
        <v>29.655172413793103</v>
      </c>
      <c r="I162" s="1146">
        <f t="shared" si="21"/>
        <v>292</v>
      </c>
      <c r="J162" s="1146">
        <f t="shared" si="22"/>
        <v>86</v>
      </c>
      <c r="K162" s="927">
        <f t="shared" si="20"/>
        <v>29.452054794520549</v>
      </c>
    </row>
    <row r="163" spans="1:11" ht="25.5">
      <c r="A163" s="49" t="s">
        <v>2720</v>
      </c>
      <c r="B163" s="50" t="s">
        <v>1601</v>
      </c>
      <c r="C163" s="270">
        <v>13</v>
      </c>
      <c r="D163" s="270">
        <v>6</v>
      </c>
      <c r="E163" s="926">
        <f t="shared" si="23"/>
        <v>46.153846153846153</v>
      </c>
      <c r="F163" s="270">
        <v>941</v>
      </c>
      <c r="G163" s="270">
        <v>563</v>
      </c>
      <c r="H163" s="926">
        <f t="shared" si="24"/>
        <v>59.829968119022311</v>
      </c>
      <c r="I163" s="1146">
        <f t="shared" ref="I163:I226" si="25">C163+F163</f>
        <v>954</v>
      </c>
      <c r="J163" s="1146">
        <f t="shared" ref="J163:J226" si="26">D163+G163</f>
        <v>569</v>
      </c>
      <c r="K163" s="927">
        <f t="shared" ref="K163:K226" si="27">SUM(J163/I163*100)</f>
        <v>59.643605870020963</v>
      </c>
    </row>
    <row r="164" spans="1:11" ht="25.5">
      <c r="A164" s="49" t="s">
        <v>2722</v>
      </c>
      <c r="B164" s="50" t="s">
        <v>2723</v>
      </c>
      <c r="C164" s="110">
        <v>50</v>
      </c>
      <c r="D164" s="110">
        <v>56</v>
      </c>
      <c r="E164" s="926">
        <f t="shared" si="23"/>
        <v>112.00000000000001</v>
      </c>
      <c r="F164" s="195">
        <v>2879</v>
      </c>
      <c r="G164" s="195">
        <v>1473</v>
      </c>
      <c r="H164" s="926">
        <f t="shared" si="24"/>
        <v>51.163598471691564</v>
      </c>
      <c r="I164" s="1146">
        <f t="shared" si="25"/>
        <v>2929</v>
      </c>
      <c r="J164" s="1146">
        <f t="shared" si="26"/>
        <v>1529</v>
      </c>
      <c r="K164" s="927">
        <f t="shared" si="27"/>
        <v>52.202116763400475</v>
      </c>
    </row>
    <row r="165" spans="1:11">
      <c r="A165" s="49" t="s">
        <v>2728</v>
      </c>
      <c r="B165" s="50" t="s">
        <v>2729</v>
      </c>
      <c r="C165" s="110">
        <v>44</v>
      </c>
      <c r="D165" s="110">
        <v>44</v>
      </c>
      <c r="E165" s="926">
        <f t="shared" si="23"/>
        <v>100</v>
      </c>
      <c r="F165" s="195">
        <v>771</v>
      </c>
      <c r="G165" s="195">
        <v>460</v>
      </c>
      <c r="H165" s="926">
        <f t="shared" si="24"/>
        <v>59.66277561608301</v>
      </c>
      <c r="I165" s="1146">
        <f t="shared" si="25"/>
        <v>815</v>
      </c>
      <c r="J165" s="1146">
        <f t="shared" si="26"/>
        <v>504</v>
      </c>
      <c r="K165" s="927">
        <f t="shared" si="27"/>
        <v>61.840490797546011</v>
      </c>
    </row>
    <row r="166" spans="1:11" ht="25.5">
      <c r="A166" s="49" t="s">
        <v>2724</v>
      </c>
      <c r="B166" s="50" t="s">
        <v>1602</v>
      </c>
      <c r="C166" s="110">
        <v>61</v>
      </c>
      <c r="D166" s="110">
        <v>46</v>
      </c>
      <c r="E166" s="926">
        <f t="shared" si="23"/>
        <v>75.409836065573771</v>
      </c>
      <c r="F166" s="195">
        <v>2554</v>
      </c>
      <c r="G166" s="195">
        <v>1631</v>
      </c>
      <c r="H166" s="926">
        <f t="shared" si="24"/>
        <v>63.860610806577924</v>
      </c>
      <c r="I166" s="1146">
        <f t="shared" si="25"/>
        <v>2615</v>
      </c>
      <c r="J166" s="1146">
        <f t="shared" si="26"/>
        <v>1677</v>
      </c>
      <c r="K166" s="927">
        <f t="shared" si="27"/>
        <v>64.130019120458897</v>
      </c>
    </row>
    <row r="167" spans="1:11">
      <c r="A167" s="49" t="s">
        <v>4445</v>
      </c>
      <c r="B167" s="50" t="s">
        <v>1603</v>
      </c>
      <c r="C167" s="110">
        <v>49</v>
      </c>
      <c r="D167" s="110">
        <v>57</v>
      </c>
      <c r="E167" s="926">
        <f t="shared" si="23"/>
        <v>116.32653061224489</v>
      </c>
      <c r="F167" s="195">
        <v>2512</v>
      </c>
      <c r="G167" s="195">
        <v>1221</v>
      </c>
      <c r="H167" s="926">
        <f t="shared" si="24"/>
        <v>48.606687898089177</v>
      </c>
      <c r="I167" s="1146">
        <f t="shared" si="25"/>
        <v>2561</v>
      </c>
      <c r="J167" s="1146">
        <f t="shared" si="26"/>
        <v>1278</v>
      </c>
      <c r="K167" s="927">
        <f t="shared" si="27"/>
        <v>49.902381882077314</v>
      </c>
    </row>
    <row r="168" spans="1:11">
      <c r="A168" s="49" t="s">
        <v>6004</v>
      </c>
      <c r="B168" s="50" t="s">
        <v>6005</v>
      </c>
      <c r="C168" s="110">
        <v>10</v>
      </c>
      <c r="D168" s="110">
        <v>7</v>
      </c>
      <c r="E168" s="926">
        <f t="shared" si="23"/>
        <v>70</v>
      </c>
      <c r="F168" s="195">
        <v>779</v>
      </c>
      <c r="G168" s="195">
        <v>319</v>
      </c>
      <c r="H168" s="926">
        <f t="shared" si="24"/>
        <v>40.949935815147626</v>
      </c>
      <c r="I168" s="1146">
        <f t="shared" si="25"/>
        <v>789</v>
      </c>
      <c r="J168" s="1146">
        <f t="shared" si="26"/>
        <v>326</v>
      </c>
      <c r="K168" s="927">
        <f t="shared" si="27"/>
        <v>41.318124207858048</v>
      </c>
    </row>
    <row r="169" spans="1:11" ht="25.5">
      <c r="A169" s="49" t="s">
        <v>1606</v>
      </c>
      <c r="B169" s="50" t="s">
        <v>1607</v>
      </c>
      <c r="C169" s="110"/>
      <c r="D169" s="110"/>
      <c r="E169" s="926" t="e">
        <f t="shared" si="23"/>
        <v>#DIV/0!</v>
      </c>
      <c r="F169" s="270"/>
      <c r="G169" s="270"/>
      <c r="H169" s="926" t="e">
        <f t="shared" si="24"/>
        <v>#DIV/0!</v>
      </c>
      <c r="I169" s="1146">
        <f t="shared" si="25"/>
        <v>0</v>
      </c>
      <c r="J169" s="1146">
        <f t="shared" si="26"/>
        <v>0</v>
      </c>
      <c r="K169" s="927" t="e">
        <f t="shared" si="27"/>
        <v>#DIV/0!</v>
      </c>
    </row>
    <row r="170" spans="1:11" ht="25.5">
      <c r="A170" s="49" t="s">
        <v>1608</v>
      </c>
      <c r="B170" s="50" t="s">
        <v>1609</v>
      </c>
      <c r="C170" s="110"/>
      <c r="D170" s="110"/>
      <c r="E170" s="926" t="e">
        <f t="shared" si="23"/>
        <v>#DIV/0!</v>
      </c>
      <c r="F170" s="270"/>
      <c r="G170" s="270"/>
      <c r="H170" s="926" t="e">
        <f t="shared" si="24"/>
        <v>#DIV/0!</v>
      </c>
      <c r="I170" s="1146">
        <f t="shared" si="25"/>
        <v>0</v>
      </c>
      <c r="J170" s="1146">
        <f t="shared" si="26"/>
        <v>0</v>
      </c>
      <c r="K170" s="927" t="e">
        <f t="shared" si="27"/>
        <v>#DIV/0!</v>
      </c>
    </row>
    <row r="171" spans="1:11" ht="25.5">
      <c r="A171" s="49" t="s">
        <v>1610</v>
      </c>
      <c r="B171" s="50" t="s">
        <v>3495</v>
      </c>
      <c r="C171" s="110"/>
      <c r="D171" s="110"/>
      <c r="E171" s="926" t="e">
        <f t="shared" si="23"/>
        <v>#DIV/0!</v>
      </c>
      <c r="F171" s="270"/>
      <c r="G171" s="270"/>
      <c r="H171" s="926" t="e">
        <f t="shared" si="24"/>
        <v>#DIV/0!</v>
      </c>
      <c r="I171" s="1146">
        <f t="shared" si="25"/>
        <v>0</v>
      </c>
      <c r="J171" s="1146">
        <f t="shared" si="26"/>
        <v>0</v>
      </c>
      <c r="K171" s="927" t="e">
        <f t="shared" si="27"/>
        <v>#DIV/0!</v>
      </c>
    </row>
    <row r="172" spans="1:11">
      <c r="A172" s="49" t="s">
        <v>3496</v>
      </c>
      <c r="B172" s="50" t="s">
        <v>3497</v>
      </c>
      <c r="C172" s="110">
        <v>3</v>
      </c>
      <c r="D172" s="110"/>
      <c r="E172" s="926">
        <f t="shared" si="23"/>
        <v>0</v>
      </c>
      <c r="F172" s="270"/>
      <c r="G172" s="270"/>
      <c r="H172" s="926" t="e">
        <f t="shared" si="24"/>
        <v>#DIV/0!</v>
      </c>
      <c r="I172" s="1146">
        <f t="shared" si="25"/>
        <v>3</v>
      </c>
      <c r="J172" s="1146">
        <f t="shared" si="26"/>
        <v>0</v>
      </c>
      <c r="K172" s="927">
        <f t="shared" si="27"/>
        <v>0</v>
      </c>
    </row>
    <row r="173" spans="1:11">
      <c r="A173" s="49" t="s">
        <v>6020</v>
      </c>
      <c r="B173" s="50" t="s">
        <v>6021</v>
      </c>
      <c r="C173" s="110"/>
      <c r="D173" s="110"/>
      <c r="E173" s="926" t="e">
        <f t="shared" si="23"/>
        <v>#DIV/0!</v>
      </c>
      <c r="F173" s="195">
        <v>116</v>
      </c>
      <c r="G173" s="195">
        <v>70</v>
      </c>
      <c r="H173" s="926">
        <f t="shared" si="24"/>
        <v>60.344827586206897</v>
      </c>
      <c r="I173" s="1146">
        <f t="shared" si="25"/>
        <v>116</v>
      </c>
      <c r="J173" s="1146">
        <f t="shared" si="26"/>
        <v>70</v>
      </c>
      <c r="K173" s="927">
        <f t="shared" si="27"/>
        <v>60.344827586206897</v>
      </c>
    </row>
    <row r="174" spans="1:11">
      <c r="A174" s="49" t="s">
        <v>6028</v>
      </c>
      <c r="B174" s="50" t="s">
        <v>6029</v>
      </c>
      <c r="C174" s="110">
        <v>9</v>
      </c>
      <c r="D174" s="110">
        <v>13</v>
      </c>
      <c r="E174" s="926">
        <f t="shared" si="23"/>
        <v>144.44444444444443</v>
      </c>
      <c r="F174" s="195">
        <v>11</v>
      </c>
      <c r="G174" s="195">
        <v>3</v>
      </c>
      <c r="H174" s="926">
        <f t="shared" si="24"/>
        <v>27.27272727272727</v>
      </c>
      <c r="I174" s="1146">
        <f t="shared" si="25"/>
        <v>20</v>
      </c>
      <c r="J174" s="1146">
        <f t="shared" si="26"/>
        <v>16</v>
      </c>
      <c r="K174" s="927">
        <f t="shared" si="27"/>
        <v>80</v>
      </c>
    </row>
    <row r="175" spans="1:11" ht="25.5">
      <c r="A175" s="49" t="s">
        <v>2316</v>
      </c>
      <c r="B175" s="50" t="s">
        <v>3498</v>
      </c>
      <c r="C175" s="110">
        <v>3</v>
      </c>
      <c r="D175" s="110">
        <v>9</v>
      </c>
      <c r="E175" s="926">
        <f t="shared" si="23"/>
        <v>300</v>
      </c>
      <c r="F175" s="195">
        <v>22</v>
      </c>
      <c r="G175" s="195">
        <v>100</v>
      </c>
      <c r="H175" s="926">
        <f t="shared" si="24"/>
        <v>454.54545454545456</v>
      </c>
      <c r="I175" s="1146">
        <f t="shared" si="25"/>
        <v>25</v>
      </c>
      <c r="J175" s="1146">
        <f t="shared" si="26"/>
        <v>109</v>
      </c>
      <c r="K175" s="927">
        <f t="shared" si="27"/>
        <v>436.00000000000006</v>
      </c>
    </row>
    <row r="176" spans="1:11" ht="25.5">
      <c r="A176" s="49" t="s">
        <v>4554</v>
      </c>
      <c r="B176" s="50" t="s">
        <v>3499</v>
      </c>
      <c r="C176" s="110"/>
      <c r="D176" s="110"/>
      <c r="E176" s="926" t="e">
        <f t="shared" si="23"/>
        <v>#DIV/0!</v>
      </c>
      <c r="F176" s="270"/>
      <c r="G176" s="270">
        <v>1</v>
      </c>
      <c r="H176" s="926" t="e">
        <f t="shared" si="24"/>
        <v>#DIV/0!</v>
      </c>
      <c r="I176" s="1146">
        <f t="shared" si="25"/>
        <v>0</v>
      </c>
      <c r="J176" s="1146">
        <f t="shared" si="26"/>
        <v>1</v>
      </c>
      <c r="K176" s="927" t="e">
        <f t="shared" si="27"/>
        <v>#DIV/0!</v>
      </c>
    </row>
    <row r="177" spans="1:11" ht="25.5">
      <c r="A177" s="49" t="s">
        <v>134</v>
      </c>
      <c r="B177" s="50" t="s">
        <v>4087</v>
      </c>
      <c r="C177" s="195"/>
      <c r="D177" s="195"/>
      <c r="E177" s="926" t="e">
        <f t="shared" si="23"/>
        <v>#DIV/0!</v>
      </c>
      <c r="F177" s="195">
        <v>12</v>
      </c>
      <c r="G177" s="195">
        <v>16</v>
      </c>
      <c r="H177" s="926">
        <f t="shared" si="24"/>
        <v>133.33333333333331</v>
      </c>
      <c r="I177" s="1146">
        <f t="shared" si="25"/>
        <v>12</v>
      </c>
      <c r="J177" s="1146">
        <f t="shared" si="26"/>
        <v>16</v>
      </c>
      <c r="K177" s="927">
        <f t="shared" si="27"/>
        <v>133.33333333333331</v>
      </c>
    </row>
    <row r="178" spans="1:11" ht="25.5">
      <c r="A178" s="49" t="s">
        <v>1278</v>
      </c>
      <c r="B178" s="50" t="s">
        <v>1279</v>
      </c>
      <c r="C178" s="195">
        <v>2</v>
      </c>
      <c r="D178" s="195">
        <v>1</v>
      </c>
      <c r="E178" s="926">
        <f t="shared" si="23"/>
        <v>50</v>
      </c>
      <c r="F178" s="270"/>
      <c r="G178" s="270"/>
      <c r="H178" s="926" t="e">
        <f t="shared" si="24"/>
        <v>#DIV/0!</v>
      </c>
      <c r="I178" s="1146">
        <f t="shared" si="25"/>
        <v>2</v>
      </c>
      <c r="J178" s="1146">
        <f t="shared" si="26"/>
        <v>1</v>
      </c>
      <c r="K178" s="927">
        <f t="shared" si="27"/>
        <v>50</v>
      </c>
    </row>
    <row r="179" spans="1:11" ht="25.5">
      <c r="A179" s="49" t="s">
        <v>1280</v>
      </c>
      <c r="B179" s="50" t="s">
        <v>1281</v>
      </c>
      <c r="C179" s="195">
        <v>1</v>
      </c>
      <c r="D179" s="195">
        <v>2</v>
      </c>
      <c r="E179" s="926">
        <f t="shared" si="23"/>
        <v>200</v>
      </c>
      <c r="F179" s="270"/>
      <c r="G179" s="270"/>
      <c r="H179" s="926" t="e">
        <f t="shared" si="24"/>
        <v>#DIV/0!</v>
      </c>
      <c r="I179" s="1146">
        <f t="shared" si="25"/>
        <v>1</v>
      </c>
      <c r="J179" s="1146">
        <f t="shared" si="26"/>
        <v>2</v>
      </c>
      <c r="K179" s="927">
        <f t="shared" si="27"/>
        <v>200</v>
      </c>
    </row>
    <row r="180" spans="1:11">
      <c r="A180" s="49" t="s">
        <v>1284</v>
      </c>
      <c r="B180" s="50" t="s">
        <v>1285</v>
      </c>
      <c r="C180" s="195"/>
      <c r="D180" s="195"/>
      <c r="E180" s="926" t="e">
        <f t="shared" si="23"/>
        <v>#DIV/0!</v>
      </c>
      <c r="F180" s="270"/>
      <c r="G180" s="270"/>
      <c r="H180" s="926" t="e">
        <f t="shared" si="24"/>
        <v>#DIV/0!</v>
      </c>
      <c r="I180" s="1146">
        <f t="shared" si="25"/>
        <v>0</v>
      </c>
      <c r="J180" s="1146">
        <f t="shared" si="26"/>
        <v>0</v>
      </c>
      <c r="K180" s="927" t="e">
        <f t="shared" si="27"/>
        <v>#DIV/0!</v>
      </c>
    </row>
    <row r="181" spans="1:11" ht="25.5">
      <c r="A181" s="49" t="s">
        <v>1358</v>
      </c>
      <c r="B181" s="50" t="s">
        <v>1359</v>
      </c>
      <c r="C181" s="195">
        <v>3</v>
      </c>
      <c r="D181" s="195"/>
      <c r="E181" s="926">
        <f t="shared" si="23"/>
        <v>0</v>
      </c>
      <c r="F181" s="270"/>
      <c r="G181" s="270"/>
      <c r="H181" s="926" t="e">
        <f t="shared" si="24"/>
        <v>#DIV/0!</v>
      </c>
      <c r="I181" s="1146">
        <f t="shared" si="25"/>
        <v>3</v>
      </c>
      <c r="J181" s="1146">
        <f t="shared" si="26"/>
        <v>0</v>
      </c>
      <c r="K181" s="927">
        <f t="shared" si="27"/>
        <v>0</v>
      </c>
    </row>
    <row r="182" spans="1:11">
      <c r="A182" s="49" t="s">
        <v>3908</v>
      </c>
      <c r="B182" s="50" t="s">
        <v>3909</v>
      </c>
      <c r="C182" s="195"/>
      <c r="D182" s="195"/>
      <c r="E182" s="926" t="e">
        <f t="shared" si="23"/>
        <v>#DIV/0!</v>
      </c>
      <c r="F182" s="270"/>
      <c r="G182" s="270"/>
      <c r="H182" s="926" t="e">
        <f t="shared" si="24"/>
        <v>#DIV/0!</v>
      </c>
      <c r="I182" s="1146">
        <f t="shared" si="25"/>
        <v>0</v>
      </c>
      <c r="J182" s="1146">
        <f t="shared" si="26"/>
        <v>0</v>
      </c>
      <c r="K182" s="927" t="e">
        <f t="shared" si="27"/>
        <v>#DIV/0!</v>
      </c>
    </row>
    <row r="183" spans="1:11">
      <c r="A183" s="49" t="s">
        <v>4088</v>
      </c>
      <c r="B183" s="50" t="s">
        <v>4089</v>
      </c>
      <c r="C183" s="270"/>
      <c r="D183" s="270"/>
      <c r="E183" s="926" t="e">
        <f t="shared" si="23"/>
        <v>#DIV/0!</v>
      </c>
      <c r="F183" s="195"/>
      <c r="G183" s="195"/>
      <c r="H183" s="926" t="e">
        <f t="shared" si="24"/>
        <v>#DIV/0!</v>
      </c>
      <c r="I183" s="1146">
        <f t="shared" si="25"/>
        <v>0</v>
      </c>
      <c r="J183" s="1146">
        <f t="shared" si="26"/>
        <v>0</v>
      </c>
      <c r="K183" s="927" t="e">
        <f t="shared" si="27"/>
        <v>#DIV/0!</v>
      </c>
    </row>
    <row r="184" spans="1:11" ht="25.5">
      <c r="A184" s="49" t="s">
        <v>6016</v>
      </c>
      <c r="B184" s="50" t="s">
        <v>6017</v>
      </c>
      <c r="C184" s="270"/>
      <c r="D184" s="270"/>
      <c r="E184" s="926" t="e">
        <f t="shared" si="23"/>
        <v>#DIV/0!</v>
      </c>
      <c r="F184" s="195">
        <v>143</v>
      </c>
      <c r="G184" s="195"/>
      <c r="H184" s="926">
        <f t="shared" si="24"/>
        <v>0</v>
      </c>
      <c r="I184" s="1146">
        <f t="shared" si="25"/>
        <v>143</v>
      </c>
      <c r="J184" s="1146">
        <f t="shared" si="26"/>
        <v>0</v>
      </c>
      <c r="K184" s="927">
        <f t="shared" si="27"/>
        <v>0</v>
      </c>
    </row>
    <row r="185" spans="1:11">
      <c r="A185" s="49" t="s">
        <v>6018</v>
      </c>
      <c r="B185" s="50" t="s">
        <v>6019</v>
      </c>
      <c r="C185" s="270"/>
      <c r="D185" s="270">
        <v>1</v>
      </c>
      <c r="E185" s="926" t="e">
        <f t="shared" si="23"/>
        <v>#DIV/0!</v>
      </c>
      <c r="F185" s="195">
        <v>232</v>
      </c>
      <c r="G185" s="195">
        <v>40</v>
      </c>
      <c r="H185" s="926">
        <f t="shared" si="24"/>
        <v>17.241379310344829</v>
      </c>
      <c r="I185" s="1146">
        <f t="shared" si="25"/>
        <v>232</v>
      </c>
      <c r="J185" s="1146">
        <f t="shared" si="26"/>
        <v>41</v>
      </c>
      <c r="K185" s="927">
        <f t="shared" si="27"/>
        <v>17.672413793103448</v>
      </c>
    </row>
    <row r="186" spans="1:11">
      <c r="A186" s="49" t="s">
        <v>3917</v>
      </c>
      <c r="B186" s="50" t="s">
        <v>3918</v>
      </c>
      <c r="C186" s="270"/>
      <c r="D186" s="270"/>
      <c r="E186" s="926" t="e">
        <f t="shared" si="23"/>
        <v>#DIV/0!</v>
      </c>
      <c r="F186" s="195"/>
      <c r="G186" s="195"/>
      <c r="H186" s="926" t="e">
        <f t="shared" si="24"/>
        <v>#DIV/0!</v>
      </c>
      <c r="I186" s="1146">
        <f t="shared" si="25"/>
        <v>0</v>
      </c>
      <c r="J186" s="1146">
        <f t="shared" si="26"/>
        <v>0</v>
      </c>
      <c r="K186" s="927" t="e">
        <f t="shared" si="27"/>
        <v>#DIV/0!</v>
      </c>
    </row>
    <row r="187" spans="1:11">
      <c r="A187" s="49" t="s">
        <v>6024</v>
      </c>
      <c r="B187" s="50" t="s">
        <v>6025</v>
      </c>
      <c r="C187" s="270"/>
      <c r="D187" s="270"/>
      <c r="E187" s="926" t="e">
        <f t="shared" si="23"/>
        <v>#DIV/0!</v>
      </c>
      <c r="F187" s="195">
        <v>1</v>
      </c>
      <c r="G187" s="195"/>
      <c r="H187" s="926">
        <f t="shared" si="24"/>
        <v>0</v>
      </c>
      <c r="I187" s="1146">
        <f t="shared" si="25"/>
        <v>1</v>
      </c>
      <c r="J187" s="1146">
        <f t="shared" si="26"/>
        <v>0</v>
      </c>
      <c r="K187" s="927">
        <f t="shared" si="27"/>
        <v>0</v>
      </c>
    </row>
    <row r="188" spans="1:11" ht="25.5">
      <c r="A188" s="49" t="s">
        <v>3932</v>
      </c>
      <c r="B188" s="50" t="s">
        <v>3502</v>
      </c>
      <c r="C188" s="270"/>
      <c r="D188" s="270"/>
      <c r="E188" s="926" t="e">
        <f t="shared" si="23"/>
        <v>#DIV/0!</v>
      </c>
      <c r="F188" s="195"/>
      <c r="G188" s="195"/>
      <c r="H188" s="926" t="e">
        <f t="shared" si="24"/>
        <v>#DIV/0!</v>
      </c>
      <c r="I188" s="1146">
        <f t="shared" si="25"/>
        <v>0</v>
      </c>
      <c r="J188" s="1146">
        <f t="shared" si="26"/>
        <v>0</v>
      </c>
      <c r="K188" s="927" t="e">
        <f t="shared" si="27"/>
        <v>#DIV/0!</v>
      </c>
    </row>
    <row r="189" spans="1:11" ht="25.5">
      <c r="A189" s="49" t="s">
        <v>6026</v>
      </c>
      <c r="B189" s="50" t="s">
        <v>3503</v>
      </c>
      <c r="C189" s="270">
        <v>1</v>
      </c>
      <c r="D189" s="270">
        <v>1</v>
      </c>
      <c r="E189" s="926">
        <f t="shared" si="23"/>
        <v>100</v>
      </c>
      <c r="F189" s="195">
        <v>196</v>
      </c>
      <c r="G189" s="195">
        <v>87</v>
      </c>
      <c r="H189" s="926">
        <f t="shared" si="24"/>
        <v>44.387755102040813</v>
      </c>
      <c r="I189" s="1146">
        <f t="shared" si="25"/>
        <v>197</v>
      </c>
      <c r="J189" s="1146">
        <f t="shared" si="26"/>
        <v>88</v>
      </c>
      <c r="K189" s="927">
        <f t="shared" si="27"/>
        <v>44.670050761421322</v>
      </c>
    </row>
    <row r="190" spans="1:11">
      <c r="A190" s="49" t="s">
        <v>4091</v>
      </c>
      <c r="B190" s="50" t="s">
        <v>4092</v>
      </c>
      <c r="C190" s="270"/>
      <c r="D190" s="270"/>
      <c r="E190" s="926" t="e">
        <f t="shared" si="23"/>
        <v>#DIV/0!</v>
      </c>
      <c r="F190" s="195"/>
      <c r="G190" s="195"/>
      <c r="H190" s="926" t="e">
        <f t="shared" si="24"/>
        <v>#DIV/0!</v>
      </c>
      <c r="I190" s="1146">
        <f t="shared" si="25"/>
        <v>0</v>
      </c>
      <c r="J190" s="1146">
        <f t="shared" si="26"/>
        <v>0</v>
      </c>
      <c r="K190" s="927" t="e">
        <f t="shared" si="27"/>
        <v>#DIV/0!</v>
      </c>
    </row>
    <row r="191" spans="1:11">
      <c r="A191" s="49" t="s">
        <v>4443</v>
      </c>
      <c r="B191" s="50" t="s">
        <v>3506</v>
      </c>
      <c r="C191" s="270"/>
      <c r="D191" s="270"/>
      <c r="E191" s="926" t="e">
        <f t="shared" si="23"/>
        <v>#DIV/0!</v>
      </c>
      <c r="F191" s="195">
        <v>40</v>
      </c>
      <c r="G191" s="195">
        <v>32</v>
      </c>
      <c r="H191" s="926">
        <f t="shared" si="24"/>
        <v>80</v>
      </c>
      <c r="I191" s="1146">
        <f t="shared" si="25"/>
        <v>40</v>
      </c>
      <c r="J191" s="1146">
        <f t="shared" si="26"/>
        <v>32</v>
      </c>
      <c r="K191" s="927">
        <f t="shared" si="27"/>
        <v>80</v>
      </c>
    </row>
    <row r="192" spans="1:11">
      <c r="A192" s="49" t="s">
        <v>4449</v>
      </c>
      <c r="B192" s="50" t="s">
        <v>3507</v>
      </c>
      <c r="C192" s="270"/>
      <c r="D192" s="270">
        <v>1</v>
      </c>
      <c r="E192" s="926" t="e">
        <f t="shared" si="23"/>
        <v>#DIV/0!</v>
      </c>
      <c r="F192" s="195"/>
      <c r="G192" s="195">
        <v>229</v>
      </c>
      <c r="H192" s="926" t="e">
        <f t="shared" si="24"/>
        <v>#DIV/0!</v>
      </c>
      <c r="I192" s="1146">
        <f t="shared" si="25"/>
        <v>0</v>
      </c>
      <c r="J192" s="1146">
        <f t="shared" si="26"/>
        <v>230</v>
      </c>
      <c r="K192" s="927" t="e">
        <f t="shared" si="27"/>
        <v>#DIV/0!</v>
      </c>
    </row>
    <row r="193" spans="1:11" ht="25.5">
      <c r="A193" s="49" t="s">
        <v>4451</v>
      </c>
      <c r="B193" s="50" t="s">
        <v>1014</v>
      </c>
      <c r="C193" s="270"/>
      <c r="D193" s="270"/>
      <c r="E193" s="926" t="e">
        <f t="shared" si="23"/>
        <v>#DIV/0!</v>
      </c>
      <c r="F193" s="195"/>
      <c r="G193" s="195"/>
      <c r="H193" s="926" t="e">
        <f t="shared" si="24"/>
        <v>#DIV/0!</v>
      </c>
      <c r="I193" s="1146">
        <f t="shared" si="25"/>
        <v>0</v>
      </c>
      <c r="J193" s="1146">
        <f t="shared" si="26"/>
        <v>0</v>
      </c>
      <c r="K193" s="927" t="e">
        <f t="shared" si="27"/>
        <v>#DIV/0!</v>
      </c>
    </row>
    <row r="194" spans="1:11">
      <c r="A194" s="49" t="s">
        <v>2726</v>
      </c>
      <c r="B194" s="50" t="s">
        <v>2727</v>
      </c>
      <c r="C194" s="270"/>
      <c r="D194" s="270"/>
      <c r="E194" s="926" t="e">
        <f t="shared" si="23"/>
        <v>#DIV/0!</v>
      </c>
      <c r="F194" s="195">
        <v>59</v>
      </c>
      <c r="G194" s="195">
        <v>39</v>
      </c>
      <c r="H194" s="926">
        <f t="shared" si="24"/>
        <v>66.101694915254242</v>
      </c>
      <c r="I194" s="1146">
        <f t="shared" si="25"/>
        <v>59</v>
      </c>
      <c r="J194" s="1146">
        <f t="shared" si="26"/>
        <v>39</v>
      </c>
      <c r="K194" s="927">
        <f t="shared" si="27"/>
        <v>66.101694915254242</v>
      </c>
    </row>
    <row r="195" spans="1:11" ht="25.5">
      <c r="A195" s="49" t="s">
        <v>4552</v>
      </c>
      <c r="B195" s="50" t="s">
        <v>1158</v>
      </c>
      <c r="C195" s="270">
        <v>1</v>
      </c>
      <c r="D195" s="270">
        <v>2</v>
      </c>
      <c r="E195" s="926">
        <f t="shared" si="23"/>
        <v>200</v>
      </c>
      <c r="F195" s="195">
        <v>249</v>
      </c>
      <c r="G195" s="195">
        <v>142</v>
      </c>
      <c r="H195" s="926">
        <f t="shared" si="24"/>
        <v>57.028112449799195</v>
      </c>
      <c r="I195" s="1146">
        <f t="shared" si="25"/>
        <v>250</v>
      </c>
      <c r="J195" s="1146">
        <f t="shared" si="26"/>
        <v>144</v>
      </c>
      <c r="K195" s="927">
        <f t="shared" si="27"/>
        <v>57.599999999999994</v>
      </c>
    </row>
    <row r="196" spans="1:11" ht="25.5">
      <c r="A196" s="49" t="s">
        <v>2314</v>
      </c>
      <c r="B196" s="50" t="s">
        <v>1016</v>
      </c>
      <c r="C196" s="270"/>
      <c r="D196" s="270"/>
      <c r="E196" s="926" t="e">
        <f t="shared" si="23"/>
        <v>#DIV/0!</v>
      </c>
      <c r="F196" s="195"/>
      <c r="G196" s="195"/>
      <c r="H196" s="926" t="e">
        <f t="shared" si="24"/>
        <v>#DIV/0!</v>
      </c>
      <c r="I196" s="1146">
        <f t="shared" si="25"/>
        <v>0</v>
      </c>
      <c r="J196" s="1146">
        <f t="shared" si="26"/>
        <v>0</v>
      </c>
      <c r="K196" s="927" t="e">
        <f t="shared" si="27"/>
        <v>#DIV/0!</v>
      </c>
    </row>
    <row r="197" spans="1:11">
      <c r="A197" s="49" t="s">
        <v>3129</v>
      </c>
      <c r="B197" s="50" t="s">
        <v>3130</v>
      </c>
      <c r="C197" s="110">
        <v>15</v>
      </c>
      <c r="D197" s="110"/>
      <c r="E197" s="926">
        <f t="shared" si="23"/>
        <v>0</v>
      </c>
      <c r="F197" s="270"/>
      <c r="G197" s="270"/>
      <c r="H197" s="926" t="e">
        <f t="shared" si="24"/>
        <v>#DIV/0!</v>
      </c>
      <c r="I197" s="1146">
        <f t="shared" si="25"/>
        <v>15</v>
      </c>
      <c r="J197" s="1146">
        <f t="shared" si="26"/>
        <v>0</v>
      </c>
      <c r="K197" s="927">
        <f t="shared" si="27"/>
        <v>0</v>
      </c>
    </row>
    <row r="198" spans="1:11" ht="51">
      <c r="A198" s="49" t="s">
        <v>3131</v>
      </c>
      <c r="B198" s="50" t="s">
        <v>3508</v>
      </c>
      <c r="C198" s="110">
        <v>2</v>
      </c>
      <c r="D198" s="110">
        <v>1</v>
      </c>
      <c r="E198" s="926">
        <f t="shared" si="23"/>
        <v>50</v>
      </c>
      <c r="F198" s="270"/>
      <c r="G198" s="270"/>
      <c r="H198" s="926" t="e">
        <f t="shared" si="24"/>
        <v>#DIV/0!</v>
      </c>
      <c r="I198" s="1146">
        <f t="shared" si="25"/>
        <v>2</v>
      </c>
      <c r="J198" s="1146">
        <f t="shared" si="26"/>
        <v>1</v>
      </c>
      <c r="K198" s="927">
        <f t="shared" si="27"/>
        <v>50</v>
      </c>
    </row>
    <row r="199" spans="1:11">
      <c r="A199" s="49" t="s">
        <v>3851</v>
      </c>
      <c r="B199" s="50" t="s">
        <v>3852</v>
      </c>
      <c r="C199" s="110">
        <v>5</v>
      </c>
      <c r="D199" s="110">
        <v>3</v>
      </c>
      <c r="E199" s="926">
        <f t="shared" si="23"/>
        <v>60</v>
      </c>
      <c r="F199" s="270">
        <v>1</v>
      </c>
      <c r="G199" s="270"/>
      <c r="H199" s="926">
        <f t="shared" si="24"/>
        <v>0</v>
      </c>
      <c r="I199" s="1146">
        <f t="shared" si="25"/>
        <v>6</v>
      </c>
      <c r="J199" s="1146">
        <f t="shared" si="26"/>
        <v>3</v>
      </c>
      <c r="K199" s="927">
        <f t="shared" si="27"/>
        <v>50</v>
      </c>
    </row>
    <row r="200" spans="1:11" ht="25.5">
      <c r="A200" s="49" t="s">
        <v>1386</v>
      </c>
      <c r="B200" s="50" t="s">
        <v>1387</v>
      </c>
      <c r="C200" s="110">
        <v>14</v>
      </c>
      <c r="D200" s="110">
        <v>2</v>
      </c>
      <c r="E200" s="926">
        <f t="shared" si="23"/>
        <v>14.285714285714285</v>
      </c>
      <c r="F200" s="270">
        <v>1</v>
      </c>
      <c r="G200" s="270"/>
      <c r="H200" s="926">
        <f t="shared" si="24"/>
        <v>0</v>
      </c>
      <c r="I200" s="1146">
        <f t="shared" si="25"/>
        <v>15</v>
      </c>
      <c r="J200" s="1146">
        <f t="shared" si="26"/>
        <v>2</v>
      </c>
      <c r="K200" s="927">
        <f t="shared" si="27"/>
        <v>13.333333333333334</v>
      </c>
    </row>
    <row r="201" spans="1:11">
      <c r="A201" s="49" t="s">
        <v>3133</v>
      </c>
      <c r="B201" s="50" t="s">
        <v>3509</v>
      </c>
      <c r="C201" s="110">
        <v>2</v>
      </c>
      <c r="D201" s="110">
        <v>1</v>
      </c>
      <c r="E201" s="926">
        <f t="shared" si="23"/>
        <v>50</v>
      </c>
      <c r="F201" s="270"/>
      <c r="G201" s="270"/>
      <c r="H201" s="926" t="e">
        <f t="shared" si="24"/>
        <v>#DIV/0!</v>
      </c>
      <c r="I201" s="1146">
        <f t="shared" si="25"/>
        <v>2</v>
      </c>
      <c r="J201" s="1146">
        <f t="shared" si="26"/>
        <v>1</v>
      </c>
      <c r="K201" s="927">
        <f t="shared" si="27"/>
        <v>50</v>
      </c>
    </row>
    <row r="202" spans="1:11">
      <c r="A202" s="49" t="s">
        <v>1388</v>
      </c>
      <c r="B202" s="50" t="s">
        <v>3135</v>
      </c>
      <c r="C202" s="110">
        <v>5</v>
      </c>
      <c r="D202" s="110">
        <v>2</v>
      </c>
      <c r="E202" s="926">
        <f t="shared" si="23"/>
        <v>40</v>
      </c>
      <c r="F202" s="270"/>
      <c r="G202" s="270"/>
      <c r="H202" s="926" t="e">
        <f t="shared" si="24"/>
        <v>#DIV/0!</v>
      </c>
      <c r="I202" s="1146">
        <f t="shared" si="25"/>
        <v>5</v>
      </c>
      <c r="J202" s="1146">
        <f t="shared" si="26"/>
        <v>2</v>
      </c>
      <c r="K202" s="927">
        <f t="shared" si="27"/>
        <v>40</v>
      </c>
    </row>
    <row r="203" spans="1:11">
      <c r="A203" s="49" t="s">
        <v>3510</v>
      </c>
      <c r="B203" s="50" t="s">
        <v>3511</v>
      </c>
      <c r="C203" s="110"/>
      <c r="D203" s="110"/>
      <c r="E203" s="926" t="e">
        <f t="shared" si="23"/>
        <v>#DIV/0!</v>
      </c>
      <c r="F203" s="270"/>
      <c r="G203" s="270"/>
      <c r="H203" s="926" t="e">
        <f t="shared" si="24"/>
        <v>#DIV/0!</v>
      </c>
      <c r="I203" s="1146">
        <f t="shared" si="25"/>
        <v>0</v>
      </c>
      <c r="J203" s="1146">
        <f t="shared" si="26"/>
        <v>0</v>
      </c>
      <c r="K203" s="927" t="e">
        <f t="shared" si="27"/>
        <v>#DIV/0!</v>
      </c>
    </row>
    <row r="204" spans="1:11">
      <c r="A204" s="49" t="s">
        <v>1638</v>
      </c>
      <c r="B204" s="50" t="s">
        <v>1639</v>
      </c>
      <c r="C204" s="110"/>
      <c r="D204" s="110"/>
      <c r="E204" s="926" t="e">
        <f t="shared" si="23"/>
        <v>#DIV/0!</v>
      </c>
      <c r="F204" s="270"/>
      <c r="G204" s="270"/>
      <c r="H204" s="926" t="e">
        <f t="shared" si="24"/>
        <v>#DIV/0!</v>
      </c>
      <c r="I204" s="1146">
        <f t="shared" si="25"/>
        <v>0</v>
      </c>
      <c r="J204" s="1146">
        <f t="shared" si="26"/>
        <v>0</v>
      </c>
      <c r="K204" s="927" t="e">
        <f t="shared" si="27"/>
        <v>#DIV/0!</v>
      </c>
    </row>
    <row r="205" spans="1:11">
      <c r="A205" s="49" t="s">
        <v>3907</v>
      </c>
      <c r="B205" s="50" t="s">
        <v>1640</v>
      </c>
      <c r="C205" s="110"/>
      <c r="D205" s="110"/>
      <c r="E205" s="926" t="e">
        <f t="shared" ref="E205:E273" si="28">SUM(D205/C205*100)</f>
        <v>#DIV/0!</v>
      </c>
      <c r="F205" s="270"/>
      <c r="G205" s="270"/>
      <c r="H205" s="926" t="e">
        <f t="shared" si="24"/>
        <v>#DIV/0!</v>
      </c>
      <c r="I205" s="1146">
        <f t="shared" si="25"/>
        <v>0</v>
      </c>
      <c r="J205" s="1146">
        <f t="shared" si="26"/>
        <v>0</v>
      </c>
      <c r="K205" s="927" t="e">
        <f t="shared" si="27"/>
        <v>#DIV/0!</v>
      </c>
    </row>
    <row r="206" spans="1:11" ht="12" customHeight="1">
      <c r="A206" s="49" t="s">
        <v>3948</v>
      </c>
      <c r="B206" s="50" t="s">
        <v>3949</v>
      </c>
      <c r="C206" s="110">
        <v>1</v>
      </c>
      <c r="D206" s="110"/>
      <c r="E206" s="926">
        <f t="shared" si="28"/>
        <v>0</v>
      </c>
      <c r="F206" s="185"/>
      <c r="G206" s="185"/>
      <c r="H206" s="926" t="e">
        <f t="shared" si="24"/>
        <v>#DIV/0!</v>
      </c>
      <c r="I206" s="1146">
        <f t="shared" si="25"/>
        <v>1</v>
      </c>
      <c r="J206" s="1146">
        <f t="shared" si="26"/>
        <v>0</v>
      </c>
      <c r="K206" s="927">
        <f t="shared" si="27"/>
        <v>0</v>
      </c>
    </row>
    <row r="207" spans="1:11">
      <c r="A207" s="49" t="s">
        <v>1641</v>
      </c>
      <c r="B207" s="50" t="s">
        <v>1642</v>
      </c>
      <c r="C207" s="110"/>
      <c r="D207" s="110"/>
      <c r="E207" s="926" t="e">
        <f t="shared" si="28"/>
        <v>#DIV/0!</v>
      </c>
      <c r="F207" s="270"/>
      <c r="G207" s="270"/>
      <c r="H207" s="926" t="e">
        <f t="shared" si="24"/>
        <v>#DIV/0!</v>
      </c>
      <c r="I207" s="1146">
        <f t="shared" si="25"/>
        <v>0</v>
      </c>
      <c r="J207" s="1146">
        <f t="shared" si="26"/>
        <v>0</v>
      </c>
      <c r="K207" s="927" t="e">
        <f t="shared" si="27"/>
        <v>#DIV/0!</v>
      </c>
    </row>
    <row r="208" spans="1:11">
      <c r="A208" s="49" t="s">
        <v>1643</v>
      </c>
      <c r="B208" s="50" t="s">
        <v>1644</v>
      </c>
      <c r="C208" s="110"/>
      <c r="D208" s="110"/>
      <c r="E208" s="926" t="e">
        <f t="shared" si="28"/>
        <v>#DIV/0!</v>
      </c>
      <c r="F208" s="270"/>
      <c r="G208" s="270"/>
      <c r="H208" s="926" t="e">
        <f t="shared" si="24"/>
        <v>#DIV/0!</v>
      </c>
      <c r="I208" s="1146">
        <f t="shared" si="25"/>
        <v>0</v>
      </c>
      <c r="J208" s="1146">
        <f t="shared" si="26"/>
        <v>0</v>
      </c>
      <c r="K208" s="927" t="e">
        <f t="shared" si="27"/>
        <v>#DIV/0!</v>
      </c>
    </row>
    <row r="209" spans="1:11" ht="25.5">
      <c r="A209" s="49" t="s">
        <v>2464</v>
      </c>
      <c r="B209" s="50" t="s">
        <v>1645</v>
      </c>
      <c r="C209" s="110">
        <v>1</v>
      </c>
      <c r="D209" s="110"/>
      <c r="E209" s="926">
        <f t="shared" si="28"/>
        <v>0</v>
      </c>
      <c r="F209" s="270"/>
      <c r="G209" s="270"/>
      <c r="H209" s="926" t="e">
        <f t="shared" si="24"/>
        <v>#DIV/0!</v>
      </c>
      <c r="I209" s="1146">
        <f t="shared" si="25"/>
        <v>1</v>
      </c>
      <c r="J209" s="1146">
        <f t="shared" si="26"/>
        <v>0</v>
      </c>
      <c r="K209" s="927">
        <f t="shared" si="27"/>
        <v>0</v>
      </c>
    </row>
    <row r="210" spans="1:11">
      <c r="A210" s="49" t="s">
        <v>3912</v>
      </c>
      <c r="B210" s="50" t="s">
        <v>1646</v>
      </c>
      <c r="C210" s="110"/>
      <c r="D210" s="110"/>
      <c r="E210" s="926" t="e">
        <f t="shared" si="28"/>
        <v>#DIV/0!</v>
      </c>
      <c r="F210" s="185"/>
      <c r="G210" s="185"/>
      <c r="H210" s="926" t="e">
        <f t="shared" si="24"/>
        <v>#DIV/0!</v>
      </c>
      <c r="I210" s="1146">
        <f t="shared" si="25"/>
        <v>0</v>
      </c>
      <c r="J210" s="1146">
        <f t="shared" si="26"/>
        <v>0</v>
      </c>
      <c r="K210" s="927" t="e">
        <f t="shared" si="27"/>
        <v>#DIV/0!</v>
      </c>
    </row>
    <row r="211" spans="1:11" ht="25.5">
      <c r="A211" s="49" t="s">
        <v>1492</v>
      </c>
      <c r="B211" s="50" t="s">
        <v>1493</v>
      </c>
      <c r="C211" s="110"/>
      <c r="D211" s="110"/>
      <c r="E211" s="926" t="e">
        <f t="shared" si="28"/>
        <v>#DIV/0!</v>
      </c>
      <c r="F211" s="270"/>
      <c r="G211" s="270"/>
      <c r="H211" s="926" t="e">
        <f t="shared" si="24"/>
        <v>#DIV/0!</v>
      </c>
      <c r="I211" s="1146">
        <f t="shared" si="25"/>
        <v>0</v>
      </c>
      <c r="J211" s="1146">
        <f t="shared" si="26"/>
        <v>0</v>
      </c>
      <c r="K211" s="927" t="e">
        <f t="shared" si="27"/>
        <v>#DIV/0!</v>
      </c>
    </row>
    <row r="212" spans="1:11">
      <c r="A212" s="49" t="s">
        <v>1494</v>
      </c>
      <c r="B212" s="50" t="s">
        <v>1495</v>
      </c>
      <c r="C212" s="110">
        <v>4</v>
      </c>
      <c r="D212" s="110"/>
      <c r="E212" s="926">
        <f t="shared" si="28"/>
        <v>0</v>
      </c>
      <c r="F212" s="270"/>
      <c r="G212" s="270"/>
      <c r="H212" s="926" t="e">
        <f t="shared" si="24"/>
        <v>#DIV/0!</v>
      </c>
      <c r="I212" s="1146">
        <f t="shared" si="25"/>
        <v>4</v>
      </c>
      <c r="J212" s="1146">
        <f t="shared" si="26"/>
        <v>0</v>
      </c>
      <c r="K212" s="927">
        <f t="shared" si="27"/>
        <v>0</v>
      </c>
    </row>
    <row r="213" spans="1:11">
      <c r="A213" s="49" t="s">
        <v>1496</v>
      </c>
      <c r="B213" s="50" t="s">
        <v>1497</v>
      </c>
      <c r="C213" s="110">
        <v>1</v>
      </c>
      <c r="D213" s="110"/>
      <c r="E213" s="926">
        <f t="shared" si="28"/>
        <v>0</v>
      </c>
      <c r="F213" s="270"/>
      <c r="G213" s="270"/>
      <c r="H213" s="926" t="e">
        <f t="shared" si="24"/>
        <v>#DIV/0!</v>
      </c>
      <c r="I213" s="1146">
        <f t="shared" si="25"/>
        <v>1</v>
      </c>
      <c r="J213" s="1146">
        <f t="shared" si="26"/>
        <v>0</v>
      </c>
      <c r="K213" s="927">
        <f t="shared" si="27"/>
        <v>0</v>
      </c>
    </row>
    <row r="214" spans="1:11" ht="25.5">
      <c r="A214" s="49" t="s">
        <v>1498</v>
      </c>
      <c r="B214" s="50" t="s">
        <v>1499</v>
      </c>
      <c r="C214" s="110"/>
      <c r="D214" s="110"/>
      <c r="E214" s="926" t="e">
        <f t="shared" si="28"/>
        <v>#DIV/0!</v>
      </c>
      <c r="F214" s="270"/>
      <c r="G214" s="270"/>
      <c r="H214" s="926" t="e">
        <f t="shared" si="24"/>
        <v>#DIV/0!</v>
      </c>
      <c r="I214" s="1146">
        <f t="shared" si="25"/>
        <v>0</v>
      </c>
      <c r="J214" s="1146">
        <f t="shared" si="26"/>
        <v>0</v>
      </c>
      <c r="K214" s="927" t="e">
        <f t="shared" si="27"/>
        <v>#DIV/0!</v>
      </c>
    </row>
    <row r="215" spans="1:11">
      <c r="A215" s="49" t="s">
        <v>1502</v>
      </c>
      <c r="B215" s="50" t="s">
        <v>1503</v>
      </c>
      <c r="C215" s="110"/>
      <c r="D215" s="110"/>
      <c r="E215" s="926" t="e">
        <f t="shared" si="28"/>
        <v>#DIV/0!</v>
      </c>
      <c r="F215" s="270"/>
      <c r="G215" s="270"/>
      <c r="H215" s="926" t="e">
        <f t="shared" si="24"/>
        <v>#DIV/0!</v>
      </c>
      <c r="I215" s="1146">
        <f t="shared" si="25"/>
        <v>0</v>
      </c>
      <c r="J215" s="1146">
        <f t="shared" si="26"/>
        <v>0</v>
      </c>
      <c r="K215" s="927" t="e">
        <f t="shared" si="27"/>
        <v>#DIV/0!</v>
      </c>
    </row>
    <row r="216" spans="1:11" ht="25.5">
      <c r="A216" s="49" t="s">
        <v>1583</v>
      </c>
      <c r="B216" s="50" t="s">
        <v>1504</v>
      </c>
      <c r="C216" s="110"/>
      <c r="D216" s="110"/>
      <c r="E216" s="926" t="e">
        <f t="shared" si="28"/>
        <v>#DIV/0!</v>
      </c>
      <c r="F216" s="270"/>
      <c r="G216" s="270"/>
      <c r="H216" s="926" t="e">
        <f t="shared" si="24"/>
        <v>#DIV/0!</v>
      </c>
      <c r="I216" s="1146">
        <f t="shared" si="25"/>
        <v>0</v>
      </c>
      <c r="J216" s="1146">
        <f t="shared" si="26"/>
        <v>0</v>
      </c>
      <c r="K216" s="927" t="e">
        <f t="shared" si="27"/>
        <v>#DIV/0!</v>
      </c>
    </row>
    <row r="217" spans="1:11">
      <c r="A217" s="49" t="s">
        <v>2177</v>
      </c>
      <c r="B217" s="50" t="s">
        <v>2178</v>
      </c>
      <c r="C217" s="110"/>
      <c r="D217" s="110"/>
      <c r="E217" s="926" t="e">
        <f t="shared" si="28"/>
        <v>#DIV/0!</v>
      </c>
      <c r="F217" s="270"/>
      <c r="G217" s="270"/>
      <c r="H217" s="926" t="e">
        <f t="shared" si="24"/>
        <v>#DIV/0!</v>
      </c>
      <c r="I217" s="1146">
        <f t="shared" si="25"/>
        <v>0</v>
      </c>
      <c r="J217" s="1146">
        <f t="shared" si="26"/>
        <v>0</v>
      </c>
      <c r="K217" s="927" t="e">
        <f t="shared" si="27"/>
        <v>#DIV/0!</v>
      </c>
    </row>
    <row r="218" spans="1:11">
      <c r="A218" s="49" t="s">
        <v>3910</v>
      </c>
      <c r="B218" s="50" t="s">
        <v>3911</v>
      </c>
      <c r="C218" s="110"/>
      <c r="D218" s="110"/>
      <c r="E218" s="926" t="e">
        <f t="shared" si="28"/>
        <v>#DIV/0!</v>
      </c>
      <c r="F218" s="185"/>
      <c r="G218" s="185"/>
      <c r="H218" s="926" t="e">
        <f t="shared" si="24"/>
        <v>#DIV/0!</v>
      </c>
      <c r="I218" s="1146">
        <f t="shared" si="25"/>
        <v>0</v>
      </c>
      <c r="J218" s="1146">
        <f t="shared" si="26"/>
        <v>0</v>
      </c>
      <c r="K218" s="927" t="e">
        <f t="shared" si="27"/>
        <v>#DIV/0!</v>
      </c>
    </row>
    <row r="219" spans="1:11">
      <c r="A219" s="49" t="s">
        <v>1107</v>
      </c>
      <c r="B219" s="50" t="s">
        <v>1108</v>
      </c>
      <c r="C219" s="110"/>
      <c r="D219" s="110"/>
      <c r="E219" s="926" t="e">
        <f t="shared" si="28"/>
        <v>#DIV/0!</v>
      </c>
      <c r="F219" s="270"/>
      <c r="G219" s="270"/>
      <c r="H219" s="926" t="e">
        <f t="shared" si="24"/>
        <v>#DIV/0!</v>
      </c>
      <c r="I219" s="1146">
        <f t="shared" si="25"/>
        <v>0</v>
      </c>
      <c r="J219" s="1146">
        <f t="shared" si="26"/>
        <v>0</v>
      </c>
      <c r="K219" s="927" t="e">
        <f t="shared" si="27"/>
        <v>#DIV/0!</v>
      </c>
    </row>
    <row r="220" spans="1:11" ht="25.5">
      <c r="A220" s="49" t="s">
        <v>1505</v>
      </c>
      <c r="B220" s="50" t="s">
        <v>1506</v>
      </c>
      <c r="C220" s="110">
        <v>816</v>
      </c>
      <c r="D220" s="110">
        <v>477</v>
      </c>
      <c r="E220" s="926">
        <f t="shared" si="28"/>
        <v>58.455882352941181</v>
      </c>
      <c r="F220" s="185">
        <v>14</v>
      </c>
      <c r="G220" s="185">
        <v>19</v>
      </c>
      <c r="H220" s="926">
        <f t="shared" si="24"/>
        <v>135.71428571428572</v>
      </c>
      <c r="I220" s="1146">
        <f t="shared" si="25"/>
        <v>830</v>
      </c>
      <c r="J220" s="1146">
        <f t="shared" si="26"/>
        <v>496</v>
      </c>
      <c r="K220" s="927">
        <f t="shared" si="27"/>
        <v>59.759036144578317</v>
      </c>
    </row>
    <row r="221" spans="1:11" ht="25.5">
      <c r="A221" s="49" t="s">
        <v>4437</v>
      </c>
      <c r="B221" s="50" t="s">
        <v>4438</v>
      </c>
      <c r="C221" s="110"/>
      <c r="D221" s="110"/>
      <c r="E221" s="926" t="e">
        <f t="shared" si="28"/>
        <v>#DIV/0!</v>
      </c>
      <c r="F221" s="185"/>
      <c r="G221" s="185"/>
      <c r="H221" s="926" t="e">
        <f t="shared" si="24"/>
        <v>#DIV/0!</v>
      </c>
      <c r="I221" s="1146">
        <f t="shared" si="25"/>
        <v>0</v>
      </c>
      <c r="J221" s="1146">
        <f t="shared" si="26"/>
        <v>0</v>
      </c>
      <c r="K221" s="927" t="e">
        <f t="shared" si="27"/>
        <v>#DIV/0!</v>
      </c>
    </row>
    <row r="222" spans="1:11" ht="25.5">
      <c r="A222" s="49" t="s">
        <v>3953</v>
      </c>
      <c r="B222" s="50" t="s">
        <v>3954</v>
      </c>
      <c r="C222" s="110"/>
      <c r="D222" s="110"/>
      <c r="E222" s="926" t="e">
        <f t="shared" si="28"/>
        <v>#DIV/0!</v>
      </c>
      <c r="F222" s="185"/>
      <c r="G222" s="185">
        <v>3</v>
      </c>
      <c r="H222" s="926" t="e">
        <f t="shared" si="24"/>
        <v>#DIV/0!</v>
      </c>
      <c r="I222" s="1146">
        <f t="shared" si="25"/>
        <v>0</v>
      </c>
      <c r="J222" s="1146">
        <f t="shared" si="26"/>
        <v>3</v>
      </c>
      <c r="K222" s="927" t="e">
        <f t="shared" si="27"/>
        <v>#DIV/0!</v>
      </c>
    </row>
    <row r="223" spans="1:11" ht="25.5">
      <c r="A223" s="49" t="s">
        <v>3958</v>
      </c>
      <c r="B223" s="50" t="s">
        <v>1507</v>
      </c>
      <c r="C223" s="110">
        <v>1</v>
      </c>
      <c r="D223" s="110">
        <v>1</v>
      </c>
      <c r="E223" s="926">
        <f t="shared" si="28"/>
        <v>100</v>
      </c>
      <c r="F223" s="270"/>
      <c r="G223" s="270"/>
      <c r="H223" s="926" t="e">
        <f t="shared" si="24"/>
        <v>#DIV/0!</v>
      </c>
      <c r="I223" s="1146">
        <f t="shared" si="25"/>
        <v>1</v>
      </c>
      <c r="J223" s="1146">
        <f t="shared" si="26"/>
        <v>1</v>
      </c>
      <c r="K223" s="927">
        <f t="shared" si="27"/>
        <v>100</v>
      </c>
    </row>
    <row r="224" spans="1:11" ht="25.5">
      <c r="A224" s="49" t="s">
        <v>2709</v>
      </c>
      <c r="B224" s="50" t="s">
        <v>2710</v>
      </c>
      <c r="C224" s="110"/>
      <c r="D224" s="110"/>
      <c r="E224" s="926" t="e">
        <f t="shared" si="28"/>
        <v>#DIV/0!</v>
      </c>
      <c r="F224" s="270"/>
      <c r="G224" s="270"/>
      <c r="H224" s="926" t="e">
        <f t="shared" si="24"/>
        <v>#DIV/0!</v>
      </c>
      <c r="I224" s="1146">
        <f t="shared" si="25"/>
        <v>0</v>
      </c>
      <c r="J224" s="1146">
        <f t="shared" si="26"/>
        <v>0</v>
      </c>
      <c r="K224" s="927" t="e">
        <f t="shared" si="27"/>
        <v>#DIV/0!</v>
      </c>
    </row>
    <row r="225" spans="1:11">
      <c r="A225" s="49" t="s">
        <v>2560</v>
      </c>
      <c r="B225" s="50" t="s">
        <v>1508</v>
      </c>
      <c r="C225" s="110"/>
      <c r="D225" s="110"/>
      <c r="E225" s="926" t="e">
        <f t="shared" si="28"/>
        <v>#DIV/0!</v>
      </c>
      <c r="F225" s="270"/>
      <c r="G225" s="270"/>
      <c r="H225" s="926" t="e">
        <f t="shared" si="24"/>
        <v>#DIV/0!</v>
      </c>
      <c r="I225" s="1146">
        <f t="shared" si="25"/>
        <v>0</v>
      </c>
      <c r="J225" s="1146">
        <f t="shared" si="26"/>
        <v>0</v>
      </c>
      <c r="K225" s="927" t="e">
        <f t="shared" si="27"/>
        <v>#DIV/0!</v>
      </c>
    </row>
    <row r="226" spans="1:11">
      <c r="A226" s="49" t="s">
        <v>754</v>
      </c>
      <c r="B226" s="50" t="s">
        <v>1509</v>
      </c>
      <c r="C226" s="270"/>
      <c r="D226" s="270"/>
      <c r="E226" s="926" t="e">
        <f t="shared" si="28"/>
        <v>#DIV/0!</v>
      </c>
      <c r="F226" s="270"/>
      <c r="G226" s="270"/>
      <c r="H226" s="926" t="e">
        <f t="shared" ref="H226:H267" si="29">SUM(G226/F226*100)</f>
        <v>#DIV/0!</v>
      </c>
      <c r="I226" s="1146">
        <f t="shared" si="25"/>
        <v>0</v>
      </c>
      <c r="J226" s="1146">
        <f t="shared" si="26"/>
        <v>0</v>
      </c>
      <c r="K226" s="927" t="e">
        <f t="shared" si="27"/>
        <v>#DIV/0!</v>
      </c>
    </row>
    <row r="227" spans="1:11">
      <c r="A227" s="49" t="s">
        <v>2312</v>
      </c>
      <c r="B227" s="50" t="s">
        <v>1510</v>
      </c>
      <c r="C227" s="270"/>
      <c r="D227" s="270"/>
      <c r="E227" s="926" t="e">
        <f t="shared" si="28"/>
        <v>#DIV/0!</v>
      </c>
      <c r="F227" s="185"/>
      <c r="G227" s="185"/>
      <c r="H227" s="926" t="e">
        <f t="shared" si="29"/>
        <v>#DIV/0!</v>
      </c>
      <c r="I227" s="1146">
        <f t="shared" ref="I227:I267" si="30">C227+F227</f>
        <v>0</v>
      </c>
      <c r="J227" s="1146">
        <f t="shared" ref="J227:J267" si="31">D227+G227</f>
        <v>0</v>
      </c>
      <c r="K227" s="927" t="e">
        <f t="shared" ref="K227:K267" si="32">SUM(J227/I227*100)</f>
        <v>#DIV/0!</v>
      </c>
    </row>
    <row r="228" spans="1:11" ht="25.5">
      <c r="A228" s="49" t="s">
        <v>4452</v>
      </c>
      <c r="B228" s="50" t="s">
        <v>3061</v>
      </c>
      <c r="C228" s="270"/>
      <c r="D228" s="270"/>
      <c r="E228" s="926" t="e">
        <f t="shared" si="28"/>
        <v>#DIV/0!</v>
      </c>
      <c r="F228" s="185"/>
      <c r="G228" s="185"/>
      <c r="H228" s="926" t="e">
        <f t="shared" si="29"/>
        <v>#DIV/0!</v>
      </c>
      <c r="I228" s="1146">
        <f t="shared" si="30"/>
        <v>0</v>
      </c>
      <c r="J228" s="1146">
        <f t="shared" si="31"/>
        <v>0</v>
      </c>
      <c r="K228" s="927" t="e">
        <f t="shared" si="32"/>
        <v>#DIV/0!</v>
      </c>
    </row>
    <row r="229" spans="1:11" ht="25.5">
      <c r="A229" s="49" t="s">
        <v>1282</v>
      </c>
      <c r="B229" s="50" t="s">
        <v>1283</v>
      </c>
      <c r="C229" s="195"/>
      <c r="D229" s="195"/>
      <c r="E229" s="926" t="e">
        <f t="shared" si="28"/>
        <v>#DIV/0!</v>
      </c>
      <c r="F229" s="270"/>
      <c r="G229" s="270"/>
      <c r="H229" s="926" t="e">
        <f t="shared" si="29"/>
        <v>#DIV/0!</v>
      </c>
      <c r="I229" s="1146">
        <f t="shared" si="30"/>
        <v>0</v>
      </c>
      <c r="J229" s="1146">
        <f t="shared" si="31"/>
        <v>0</v>
      </c>
      <c r="K229" s="927" t="e">
        <f t="shared" si="32"/>
        <v>#DIV/0!</v>
      </c>
    </row>
    <row r="230" spans="1:11" ht="25.5">
      <c r="A230" s="49" t="s">
        <v>3172</v>
      </c>
      <c r="B230" s="50" t="s">
        <v>6126</v>
      </c>
      <c r="C230" s="195">
        <v>5</v>
      </c>
      <c r="D230" s="195">
        <v>1</v>
      </c>
      <c r="E230" s="926">
        <f t="shared" si="28"/>
        <v>20</v>
      </c>
      <c r="F230" s="270"/>
      <c r="G230" s="270"/>
      <c r="H230" s="926" t="e">
        <f t="shared" si="29"/>
        <v>#DIV/0!</v>
      </c>
      <c r="I230" s="1146">
        <f t="shared" si="30"/>
        <v>5</v>
      </c>
      <c r="J230" s="1146">
        <f t="shared" si="31"/>
        <v>1</v>
      </c>
      <c r="K230" s="927">
        <f t="shared" si="32"/>
        <v>20</v>
      </c>
    </row>
    <row r="231" spans="1:11" ht="25.5">
      <c r="A231" s="49" t="s">
        <v>1358</v>
      </c>
      <c r="B231" s="50" t="s">
        <v>1359</v>
      </c>
      <c r="C231" s="195"/>
      <c r="D231" s="195"/>
      <c r="E231" s="926" t="e">
        <f t="shared" si="28"/>
        <v>#DIV/0!</v>
      </c>
      <c r="F231" s="270"/>
      <c r="G231" s="270"/>
      <c r="H231" s="926" t="e">
        <f t="shared" si="29"/>
        <v>#DIV/0!</v>
      </c>
      <c r="I231" s="1146">
        <f t="shared" si="30"/>
        <v>0</v>
      </c>
      <c r="J231" s="1146">
        <f t="shared" si="31"/>
        <v>0</v>
      </c>
      <c r="K231" s="927" t="e">
        <f t="shared" si="32"/>
        <v>#DIV/0!</v>
      </c>
    </row>
    <row r="232" spans="1:11">
      <c r="A232" s="49" t="s">
        <v>3127</v>
      </c>
      <c r="B232" s="50" t="s">
        <v>3128</v>
      </c>
      <c r="C232" s="195">
        <v>5</v>
      </c>
      <c r="D232" s="195"/>
      <c r="E232" s="926">
        <f t="shared" si="28"/>
        <v>0</v>
      </c>
      <c r="F232" s="270"/>
      <c r="G232" s="270"/>
      <c r="H232" s="926" t="e">
        <f t="shared" si="29"/>
        <v>#DIV/0!</v>
      </c>
      <c r="I232" s="1146">
        <f t="shared" si="30"/>
        <v>5</v>
      </c>
      <c r="J232" s="1146">
        <f t="shared" si="31"/>
        <v>0</v>
      </c>
      <c r="K232" s="927">
        <f t="shared" si="32"/>
        <v>0</v>
      </c>
    </row>
    <row r="233" spans="1:11">
      <c r="A233" s="49" t="s">
        <v>6127</v>
      </c>
      <c r="B233" s="50" t="s">
        <v>6128</v>
      </c>
      <c r="C233" s="195">
        <v>2</v>
      </c>
      <c r="D233" s="195"/>
      <c r="E233" s="926">
        <f t="shared" si="28"/>
        <v>0</v>
      </c>
      <c r="F233" s="270"/>
      <c r="G233" s="270"/>
      <c r="H233" s="926" t="e">
        <f t="shared" si="29"/>
        <v>#DIV/0!</v>
      </c>
      <c r="I233" s="1146">
        <f t="shared" si="30"/>
        <v>2</v>
      </c>
      <c r="J233" s="1146">
        <f t="shared" si="31"/>
        <v>0</v>
      </c>
      <c r="K233" s="927">
        <f t="shared" si="32"/>
        <v>0</v>
      </c>
    </row>
    <row r="234" spans="1:11">
      <c r="A234" s="49" t="s">
        <v>1563</v>
      </c>
      <c r="B234" s="50" t="s">
        <v>6129</v>
      </c>
      <c r="C234" s="195"/>
      <c r="D234" s="195"/>
      <c r="E234" s="926" t="e">
        <f t="shared" si="28"/>
        <v>#DIV/0!</v>
      </c>
      <c r="F234" s="270"/>
      <c r="G234" s="270"/>
      <c r="H234" s="926" t="e">
        <f t="shared" si="29"/>
        <v>#DIV/0!</v>
      </c>
      <c r="I234" s="1146">
        <f t="shared" si="30"/>
        <v>0</v>
      </c>
      <c r="J234" s="1146">
        <f t="shared" si="31"/>
        <v>0</v>
      </c>
      <c r="K234" s="927" t="e">
        <f t="shared" si="32"/>
        <v>#DIV/0!</v>
      </c>
    </row>
    <row r="235" spans="1:11" ht="18" customHeight="1">
      <c r="A235" s="49" t="s">
        <v>3144</v>
      </c>
      <c r="B235" s="50" t="s">
        <v>6130</v>
      </c>
      <c r="C235" s="195">
        <v>3</v>
      </c>
      <c r="D235" s="195"/>
      <c r="E235" s="926">
        <f t="shared" si="28"/>
        <v>0</v>
      </c>
      <c r="F235" s="270">
        <v>1</v>
      </c>
      <c r="G235" s="270"/>
      <c r="H235" s="926">
        <f t="shared" si="29"/>
        <v>0</v>
      </c>
      <c r="I235" s="1146">
        <f t="shared" si="30"/>
        <v>4</v>
      </c>
      <c r="J235" s="1146">
        <f t="shared" si="31"/>
        <v>0</v>
      </c>
      <c r="K235" s="927">
        <f t="shared" si="32"/>
        <v>0</v>
      </c>
    </row>
    <row r="236" spans="1:11">
      <c r="A236" s="49" t="s">
        <v>3146</v>
      </c>
      <c r="B236" s="50" t="s">
        <v>6131</v>
      </c>
      <c r="C236" s="195">
        <v>4</v>
      </c>
      <c r="D236" s="195">
        <v>3</v>
      </c>
      <c r="E236" s="926">
        <f t="shared" si="28"/>
        <v>75</v>
      </c>
      <c r="F236" s="270"/>
      <c r="G236" s="270"/>
      <c r="H236" s="926" t="e">
        <f t="shared" si="29"/>
        <v>#DIV/0!</v>
      </c>
      <c r="I236" s="1146">
        <f t="shared" si="30"/>
        <v>4</v>
      </c>
      <c r="J236" s="1146">
        <f t="shared" si="31"/>
        <v>3</v>
      </c>
      <c r="K236" s="927">
        <f t="shared" si="32"/>
        <v>75</v>
      </c>
    </row>
    <row r="237" spans="1:11" ht="13.5" customHeight="1">
      <c r="A237" s="49" t="s">
        <v>1523</v>
      </c>
      <c r="B237" s="50" t="s">
        <v>6132</v>
      </c>
      <c r="C237" s="195">
        <v>1</v>
      </c>
      <c r="D237" s="195"/>
      <c r="E237" s="926">
        <f t="shared" si="28"/>
        <v>0</v>
      </c>
      <c r="F237" s="270"/>
      <c r="G237" s="270"/>
      <c r="H237" s="926" t="e">
        <f t="shared" si="29"/>
        <v>#DIV/0!</v>
      </c>
      <c r="I237" s="1146">
        <f t="shared" si="30"/>
        <v>1</v>
      </c>
      <c r="J237" s="1146">
        <f t="shared" si="31"/>
        <v>0</v>
      </c>
      <c r="K237" s="927">
        <f t="shared" si="32"/>
        <v>0</v>
      </c>
    </row>
    <row r="238" spans="1:11">
      <c r="A238" s="49" t="s">
        <v>6133</v>
      </c>
      <c r="B238" s="50" t="s">
        <v>6134</v>
      </c>
      <c r="C238" s="195">
        <v>1</v>
      </c>
      <c r="D238" s="195"/>
      <c r="E238" s="926">
        <f t="shared" si="28"/>
        <v>0</v>
      </c>
      <c r="F238" s="270"/>
      <c r="G238" s="270"/>
      <c r="H238" s="926" t="e">
        <f t="shared" si="29"/>
        <v>#DIV/0!</v>
      </c>
      <c r="I238" s="1146">
        <f t="shared" si="30"/>
        <v>1</v>
      </c>
      <c r="J238" s="1146">
        <f t="shared" si="31"/>
        <v>0</v>
      </c>
      <c r="K238" s="927">
        <f t="shared" si="32"/>
        <v>0</v>
      </c>
    </row>
    <row r="239" spans="1:11">
      <c r="A239" s="49" t="s">
        <v>6135</v>
      </c>
      <c r="B239" s="50" t="s">
        <v>6136</v>
      </c>
      <c r="C239" s="195">
        <v>4</v>
      </c>
      <c r="D239" s="195">
        <v>1</v>
      </c>
      <c r="E239" s="926">
        <f t="shared" si="28"/>
        <v>25</v>
      </c>
      <c r="F239" s="270"/>
      <c r="G239" s="270"/>
      <c r="H239" s="926" t="e">
        <f t="shared" si="29"/>
        <v>#DIV/0!</v>
      </c>
      <c r="I239" s="1146">
        <f t="shared" si="30"/>
        <v>4</v>
      </c>
      <c r="J239" s="1146">
        <f t="shared" si="31"/>
        <v>1</v>
      </c>
      <c r="K239" s="927">
        <f t="shared" si="32"/>
        <v>25</v>
      </c>
    </row>
    <row r="240" spans="1:11" ht="25.5">
      <c r="A240" s="49" t="s">
        <v>3962</v>
      </c>
      <c r="B240" s="50" t="s">
        <v>6137</v>
      </c>
      <c r="C240" s="195">
        <v>5</v>
      </c>
      <c r="D240" s="195"/>
      <c r="E240" s="926">
        <f t="shared" si="28"/>
        <v>0</v>
      </c>
      <c r="F240" s="270"/>
      <c r="G240" s="270"/>
      <c r="H240" s="926" t="e">
        <f t="shared" si="29"/>
        <v>#DIV/0!</v>
      </c>
      <c r="I240" s="1146">
        <f t="shared" si="30"/>
        <v>5</v>
      </c>
      <c r="J240" s="1146">
        <f t="shared" si="31"/>
        <v>0</v>
      </c>
      <c r="K240" s="927">
        <f t="shared" si="32"/>
        <v>0</v>
      </c>
    </row>
    <row r="241" spans="1:11">
      <c r="A241" s="49" t="s">
        <v>1262</v>
      </c>
      <c r="B241" s="50" t="s">
        <v>1263</v>
      </c>
      <c r="C241" s="195">
        <v>4</v>
      </c>
      <c r="D241" s="195"/>
      <c r="E241" s="926">
        <f t="shared" si="28"/>
        <v>0</v>
      </c>
      <c r="F241" s="270">
        <v>3</v>
      </c>
      <c r="G241" s="270"/>
      <c r="H241" s="926">
        <f t="shared" si="29"/>
        <v>0</v>
      </c>
      <c r="I241" s="1146">
        <f t="shared" si="30"/>
        <v>7</v>
      </c>
      <c r="J241" s="1146">
        <f t="shared" si="31"/>
        <v>0</v>
      </c>
      <c r="K241" s="927">
        <f t="shared" si="32"/>
        <v>0</v>
      </c>
    </row>
    <row r="242" spans="1:11">
      <c r="A242" s="49" t="s">
        <v>1068</v>
      </c>
      <c r="B242" s="50" t="s">
        <v>2602</v>
      </c>
      <c r="C242" s="195"/>
      <c r="D242" s="195"/>
      <c r="E242" s="926" t="e">
        <f t="shared" si="28"/>
        <v>#DIV/0!</v>
      </c>
      <c r="F242" s="270">
        <v>1</v>
      </c>
      <c r="G242" s="270"/>
      <c r="H242" s="926">
        <f t="shared" si="29"/>
        <v>0</v>
      </c>
      <c r="I242" s="1146">
        <f t="shared" si="30"/>
        <v>1</v>
      </c>
      <c r="J242" s="1146">
        <f t="shared" si="31"/>
        <v>0</v>
      </c>
      <c r="K242" s="927">
        <f t="shared" si="32"/>
        <v>0</v>
      </c>
    </row>
    <row r="243" spans="1:11">
      <c r="A243" s="49" t="s">
        <v>3174</v>
      </c>
      <c r="B243" s="50" t="s">
        <v>6138</v>
      </c>
      <c r="C243" s="195">
        <v>5</v>
      </c>
      <c r="D243" s="195">
        <v>3</v>
      </c>
      <c r="E243" s="926">
        <f t="shared" si="28"/>
        <v>60</v>
      </c>
      <c r="F243" s="270">
        <v>2</v>
      </c>
      <c r="G243" s="270">
        <v>2</v>
      </c>
      <c r="H243" s="926">
        <f t="shared" si="29"/>
        <v>100</v>
      </c>
      <c r="I243" s="1146">
        <f t="shared" si="30"/>
        <v>7</v>
      </c>
      <c r="J243" s="1146">
        <f t="shared" si="31"/>
        <v>5</v>
      </c>
      <c r="K243" s="927">
        <f t="shared" si="32"/>
        <v>71.428571428571431</v>
      </c>
    </row>
    <row r="244" spans="1:11">
      <c r="A244" s="49" t="s">
        <v>3159</v>
      </c>
      <c r="B244" s="50" t="s">
        <v>6139</v>
      </c>
      <c r="C244" s="195"/>
      <c r="D244" s="195"/>
      <c r="E244" s="926" t="e">
        <f t="shared" si="28"/>
        <v>#DIV/0!</v>
      </c>
      <c r="F244" s="270">
        <v>2</v>
      </c>
      <c r="G244" s="270">
        <v>1</v>
      </c>
      <c r="H244" s="926">
        <f t="shared" si="29"/>
        <v>50</v>
      </c>
      <c r="I244" s="1146">
        <f t="shared" si="30"/>
        <v>2</v>
      </c>
      <c r="J244" s="1146">
        <f t="shared" si="31"/>
        <v>1</v>
      </c>
      <c r="K244" s="927">
        <f t="shared" si="32"/>
        <v>50</v>
      </c>
    </row>
    <row r="245" spans="1:11" ht="38.25">
      <c r="A245" s="49" t="s">
        <v>4053</v>
      </c>
      <c r="B245" s="50" t="s">
        <v>4887</v>
      </c>
      <c r="C245" s="195">
        <v>2</v>
      </c>
      <c r="D245" s="195"/>
      <c r="E245" s="926">
        <f t="shared" si="28"/>
        <v>0</v>
      </c>
      <c r="F245" s="270"/>
      <c r="G245" s="270"/>
      <c r="H245" s="926" t="e">
        <f t="shared" si="29"/>
        <v>#DIV/0!</v>
      </c>
      <c r="I245" s="1146">
        <f t="shared" si="30"/>
        <v>2</v>
      </c>
      <c r="J245" s="1146">
        <f t="shared" si="31"/>
        <v>0</v>
      </c>
      <c r="K245" s="927">
        <f t="shared" si="32"/>
        <v>0</v>
      </c>
    </row>
    <row r="246" spans="1:11">
      <c r="A246" s="49" t="s">
        <v>3902</v>
      </c>
      <c r="B246" s="50" t="s">
        <v>4888</v>
      </c>
      <c r="C246" s="195">
        <v>2</v>
      </c>
      <c r="D246" s="195"/>
      <c r="E246" s="926">
        <f t="shared" si="28"/>
        <v>0</v>
      </c>
      <c r="F246" s="270"/>
      <c r="G246" s="270"/>
      <c r="H246" s="926" t="e">
        <f t="shared" si="29"/>
        <v>#DIV/0!</v>
      </c>
      <c r="I246" s="1146">
        <f t="shared" si="30"/>
        <v>2</v>
      </c>
      <c r="J246" s="1146">
        <f t="shared" si="31"/>
        <v>0</v>
      </c>
      <c r="K246" s="927">
        <f t="shared" si="32"/>
        <v>0</v>
      </c>
    </row>
    <row r="247" spans="1:11">
      <c r="A247" s="49" t="s">
        <v>1574</v>
      </c>
      <c r="B247" s="50" t="s">
        <v>4889</v>
      </c>
      <c r="C247" s="195"/>
      <c r="D247" s="195"/>
      <c r="E247" s="926" t="e">
        <f t="shared" si="28"/>
        <v>#DIV/0!</v>
      </c>
      <c r="F247" s="270"/>
      <c r="G247" s="270"/>
      <c r="H247" s="926" t="e">
        <f t="shared" si="29"/>
        <v>#DIV/0!</v>
      </c>
      <c r="I247" s="1146">
        <f t="shared" si="30"/>
        <v>0</v>
      </c>
      <c r="J247" s="1146">
        <f t="shared" si="31"/>
        <v>0</v>
      </c>
      <c r="K247" s="927" t="e">
        <f t="shared" si="32"/>
        <v>#DIV/0!</v>
      </c>
    </row>
    <row r="248" spans="1:11">
      <c r="A248" s="49" t="s">
        <v>4890</v>
      </c>
      <c r="B248" s="50" t="s">
        <v>4891</v>
      </c>
      <c r="C248" s="195">
        <v>15</v>
      </c>
      <c r="D248" s="195">
        <v>17</v>
      </c>
      <c r="E248" s="926">
        <f t="shared" si="28"/>
        <v>113.33333333333333</v>
      </c>
      <c r="F248" s="270"/>
      <c r="G248" s="270"/>
      <c r="H248" s="926" t="e">
        <f t="shared" si="29"/>
        <v>#DIV/0!</v>
      </c>
      <c r="I248" s="1146">
        <f t="shared" si="30"/>
        <v>15</v>
      </c>
      <c r="J248" s="1146">
        <f t="shared" si="31"/>
        <v>17</v>
      </c>
      <c r="K248" s="927">
        <f t="shared" si="32"/>
        <v>113.33333333333333</v>
      </c>
    </row>
    <row r="249" spans="1:11" ht="25.5">
      <c r="A249" s="49" t="s">
        <v>3161</v>
      </c>
      <c r="B249" s="50" t="s">
        <v>3162</v>
      </c>
      <c r="C249" s="195">
        <v>3</v>
      </c>
      <c r="D249" s="195">
        <v>1</v>
      </c>
      <c r="E249" s="926">
        <f t="shared" si="28"/>
        <v>33.333333333333329</v>
      </c>
      <c r="F249" s="270"/>
      <c r="G249" s="270">
        <v>2</v>
      </c>
      <c r="H249" s="926" t="e">
        <f t="shared" si="29"/>
        <v>#DIV/0!</v>
      </c>
      <c r="I249" s="1146">
        <f t="shared" si="30"/>
        <v>3</v>
      </c>
      <c r="J249" s="1146">
        <f t="shared" si="31"/>
        <v>3</v>
      </c>
      <c r="K249" s="927">
        <f t="shared" si="32"/>
        <v>100</v>
      </c>
    </row>
    <row r="250" spans="1:11" ht="25.5">
      <c r="A250" s="49" t="s">
        <v>1517</v>
      </c>
      <c r="B250" s="50" t="s">
        <v>4892</v>
      </c>
      <c r="C250" s="195">
        <v>3</v>
      </c>
      <c r="D250" s="195"/>
      <c r="E250" s="926">
        <f t="shared" si="28"/>
        <v>0</v>
      </c>
      <c r="F250" s="270"/>
      <c r="G250" s="270"/>
      <c r="H250" s="926" t="e">
        <f t="shared" si="29"/>
        <v>#DIV/0!</v>
      </c>
      <c r="I250" s="1146">
        <f t="shared" si="30"/>
        <v>3</v>
      </c>
      <c r="J250" s="1146">
        <f t="shared" si="31"/>
        <v>0</v>
      </c>
      <c r="K250" s="927">
        <f t="shared" si="32"/>
        <v>0</v>
      </c>
    </row>
    <row r="251" spans="1:11">
      <c r="A251" s="49" t="s">
        <v>4893</v>
      </c>
      <c r="B251" s="50" t="s">
        <v>4894</v>
      </c>
      <c r="C251" s="195">
        <v>1</v>
      </c>
      <c r="D251" s="195"/>
      <c r="E251" s="926">
        <f t="shared" si="28"/>
        <v>0</v>
      </c>
      <c r="F251" s="270"/>
      <c r="G251" s="270"/>
      <c r="H251" s="926" t="e">
        <f t="shared" si="29"/>
        <v>#DIV/0!</v>
      </c>
      <c r="I251" s="1146">
        <f t="shared" si="30"/>
        <v>1</v>
      </c>
      <c r="J251" s="1146">
        <f t="shared" si="31"/>
        <v>0</v>
      </c>
      <c r="K251" s="927">
        <f t="shared" si="32"/>
        <v>0</v>
      </c>
    </row>
    <row r="252" spans="1:11" ht="25.5">
      <c r="A252" s="49" t="s">
        <v>3151</v>
      </c>
      <c r="B252" s="50" t="s">
        <v>4895</v>
      </c>
      <c r="C252" s="195">
        <v>1</v>
      </c>
      <c r="D252" s="195">
        <v>1</v>
      </c>
      <c r="E252" s="926">
        <f t="shared" si="28"/>
        <v>100</v>
      </c>
      <c r="F252" s="270"/>
      <c r="G252" s="270"/>
      <c r="H252" s="926" t="e">
        <f t="shared" si="29"/>
        <v>#DIV/0!</v>
      </c>
      <c r="I252" s="1146">
        <f t="shared" si="30"/>
        <v>1</v>
      </c>
      <c r="J252" s="1146">
        <f t="shared" si="31"/>
        <v>1</v>
      </c>
      <c r="K252" s="927">
        <f t="shared" si="32"/>
        <v>100</v>
      </c>
    </row>
    <row r="253" spans="1:11">
      <c r="A253" s="49" t="s">
        <v>6022</v>
      </c>
      <c r="B253" s="50" t="s">
        <v>6023</v>
      </c>
      <c r="C253" s="195"/>
      <c r="D253" s="195"/>
      <c r="E253" s="926" t="e">
        <f t="shared" si="28"/>
        <v>#DIV/0!</v>
      </c>
      <c r="F253" s="270">
        <v>1</v>
      </c>
      <c r="G253" s="270"/>
      <c r="H253" s="926">
        <f t="shared" si="29"/>
        <v>0</v>
      </c>
      <c r="I253" s="1146">
        <f t="shared" si="30"/>
        <v>1</v>
      </c>
      <c r="J253" s="1146">
        <f t="shared" si="31"/>
        <v>0</v>
      </c>
      <c r="K253" s="927">
        <f t="shared" si="32"/>
        <v>0</v>
      </c>
    </row>
    <row r="254" spans="1:11">
      <c r="A254" s="49" t="s">
        <v>5011</v>
      </c>
      <c r="B254" s="50" t="s">
        <v>5062</v>
      </c>
      <c r="C254" s="195">
        <v>2</v>
      </c>
      <c r="D254" s="195">
        <v>1</v>
      </c>
      <c r="E254" s="926">
        <f t="shared" si="28"/>
        <v>50</v>
      </c>
      <c r="F254" s="270"/>
      <c r="G254" s="270"/>
      <c r="H254" s="926" t="e">
        <f t="shared" si="29"/>
        <v>#DIV/0!</v>
      </c>
      <c r="I254" s="1146">
        <f t="shared" si="30"/>
        <v>2</v>
      </c>
      <c r="J254" s="1146">
        <f t="shared" si="31"/>
        <v>1</v>
      </c>
      <c r="K254" s="927">
        <f t="shared" si="32"/>
        <v>50</v>
      </c>
    </row>
    <row r="255" spans="1:11">
      <c r="A255" s="49" t="s">
        <v>5014</v>
      </c>
      <c r="B255" s="50" t="s">
        <v>5063</v>
      </c>
      <c r="C255" s="195">
        <v>1</v>
      </c>
      <c r="D255" s="195"/>
      <c r="E255" s="926">
        <f t="shared" si="28"/>
        <v>0</v>
      </c>
      <c r="F255" s="270"/>
      <c r="G255" s="270"/>
      <c r="H255" s="926" t="e">
        <f t="shared" si="29"/>
        <v>#DIV/0!</v>
      </c>
      <c r="I255" s="1146">
        <f t="shared" si="30"/>
        <v>1</v>
      </c>
      <c r="J255" s="1146">
        <f t="shared" si="31"/>
        <v>0</v>
      </c>
      <c r="K255" s="927">
        <f t="shared" si="32"/>
        <v>0</v>
      </c>
    </row>
    <row r="256" spans="1:11" ht="25.5">
      <c r="A256" s="49" t="s">
        <v>3156</v>
      </c>
      <c r="B256" s="50" t="s">
        <v>3190</v>
      </c>
      <c r="C256" s="195">
        <v>2</v>
      </c>
      <c r="D256" s="195">
        <v>2</v>
      </c>
      <c r="E256" s="926">
        <f t="shared" si="28"/>
        <v>100</v>
      </c>
      <c r="F256" s="270"/>
      <c r="G256" s="270"/>
      <c r="H256" s="926" t="e">
        <f t="shared" si="29"/>
        <v>#DIV/0!</v>
      </c>
      <c r="I256" s="1146">
        <f t="shared" si="30"/>
        <v>2</v>
      </c>
      <c r="J256" s="1146">
        <f t="shared" si="31"/>
        <v>2</v>
      </c>
      <c r="K256" s="927">
        <f t="shared" si="32"/>
        <v>100</v>
      </c>
    </row>
    <row r="257" spans="1:11">
      <c r="A257" s="49" t="s">
        <v>1009</v>
      </c>
      <c r="B257" s="50" t="s">
        <v>4065</v>
      </c>
      <c r="C257" s="195"/>
      <c r="D257" s="195"/>
      <c r="E257" s="926" t="e">
        <f t="shared" si="28"/>
        <v>#DIV/0!</v>
      </c>
      <c r="F257" s="270"/>
      <c r="G257" s="270"/>
      <c r="H257" s="926" t="e">
        <f t="shared" si="29"/>
        <v>#DIV/0!</v>
      </c>
      <c r="I257" s="1146">
        <f t="shared" si="30"/>
        <v>0</v>
      </c>
      <c r="J257" s="1146">
        <f t="shared" si="31"/>
        <v>0</v>
      </c>
      <c r="K257" s="927" t="e">
        <f t="shared" si="32"/>
        <v>#DIV/0!</v>
      </c>
    </row>
    <row r="258" spans="1:11" ht="25.5">
      <c r="A258" s="49" t="s">
        <v>4447</v>
      </c>
      <c r="B258" s="50" t="s">
        <v>5064</v>
      </c>
      <c r="C258" s="195">
        <v>1</v>
      </c>
      <c r="D258" s="195"/>
      <c r="E258" s="926">
        <f t="shared" si="28"/>
        <v>0</v>
      </c>
      <c r="F258" s="270"/>
      <c r="G258" s="270"/>
      <c r="H258" s="926" t="e">
        <f t="shared" si="29"/>
        <v>#DIV/0!</v>
      </c>
      <c r="I258" s="1146">
        <f t="shared" si="30"/>
        <v>1</v>
      </c>
      <c r="J258" s="1146">
        <f t="shared" si="31"/>
        <v>0</v>
      </c>
      <c r="K258" s="927">
        <f t="shared" si="32"/>
        <v>0</v>
      </c>
    </row>
    <row r="259" spans="1:11">
      <c r="A259" s="49" t="s">
        <v>5012</v>
      </c>
      <c r="B259" s="50" t="s">
        <v>5065</v>
      </c>
      <c r="C259" s="195"/>
      <c r="D259" s="195"/>
      <c r="E259" s="926" t="e">
        <f t="shared" si="28"/>
        <v>#DIV/0!</v>
      </c>
      <c r="F259" s="270">
        <v>1</v>
      </c>
      <c r="G259" s="270">
        <v>1</v>
      </c>
      <c r="H259" s="926">
        <f t="shared" si="29"/>
        <v>100</v>
      </c>
      <c r="I259" s="1146">
        <f t="shared" si="30"/>
        <v>1</v>
      </c>
      <c r="J259" s="1146">
        <f t="shared" si="31"/>
        <v>1</v>
      </c>
      <c r="K259" s="927">
        <f t="shared" si="32"/>
        <v>100</v>
      </c>
    </row>
    <row r="260" spans="1:11" ht="25.5">
      <c r="A260" s="49" t="s">
        <v>1011</v>
      </c>
      <c r="B260" s="50" t="s">
        <v>6741</v>
      </c>
      <c r="C260" s="195"/>
      <c r="D260" s="195"/>
      <c r="E260" s="926" t="e">
        <f t="shared" si="28"/>
        <v>#DIV/0!</v>
      </c>
      <c r="F260" s="270">
        <v>1</v>
      </c>
      <c r="G260" s="270"/>
      <c r="H260" s="926">
        <f t="shared" si="29"/>
        <v>0</v>
      </c>
      <c r="I260" s="1146">
        <f t="shared" si="30"/>
        <v>1</v>
      </c>
      <c r="J260" s="1146">
        <f t="shared" si="31"/>
        <v>0</v>
      </c>
      <c r="K260" s="927">
        <f t="shared" si="32"/>
        <v>0</v>
      </c>
    </row>
    <row r="261" spans="1:11" ht="25.5">
      <c r="A261" s="49" t="s">
        <v>4449</v>
      </c>
      <c r="B261" s="50" t="s">
        <v>6742</v>
      </c>
      <c r="C261" s="195"/>
      <c r="D261" s="195"/>
      <c r="E261" s="926" t="e">
        <f t="shared" ref="E261:E265" si="33">SUM(D261/C261*100)</f>
        <v>#DIV/0!</v>
      </c>
      <c r="F261" s="1147">
        <v>343</v>
      </c>
      <c r="G261" s="1147"/>
      <c r="H261" s="926">
        <f t="shared" ref="H261:H265" si="34">SUM(G261/F261*100)</f>
        <v>0</v>
      </c>
      <c r="I261" s="1146">
        <f t="shared" si="30"/>
        <v>343</v>
      </c>
      <c r="J261" s="1146">
        <f t="shared" si="31"/>
        <v>0</v>
      </c>
      <c r="K261" s="927">
        <f t="shared" si="32"/>
        <v>0</v>
      </c>
    </row>
    <row r="262" spans="1:11" ht="25.5">
      <c r="A262" s="49" t="s">
        <v>7061</v>
      </c>
      <c r="B262" s="50" t="s">
        <v>7062</v>
      </c>
      <c r="C262" s="195"/>
      <c r="D262" s="195">
        <v>1</v>
      </c>
      <c r="E262" s="926" t="e">
        <f t="shared" si="33"/>
        <v>#DIV/0!</v>
      </c>
      <c r="F262" s="1147"/>
      <c r="G262" s="1147"/>
      <c r="H262" s="926" t="e">
        <f t="shared" si="34"/>
        <v>#DIV/0!</v>
      </c>
      <c r="I262" s="1146">
        <f t="shared" si="30"/>
        <v>0</v>
      </c>
      <c r="J262" s="1146">
        <f t="shared" si="31"/>
        <v>1</v>
      </c>
      <c r="K262" s="927" t="e">
        <f t="shared" si="32"/>
        <v>#DIV/0!</v>
      </c>
    </row>
    <row r="263" spans="1:11" ht="25.5">
      <c r="A263" s="49" t="s">
        <v>7063</v>
      </c>
      <c r="B263" s="50" t="s">
        <v>7064</v>
      </c>
      <c r="C263" s="195"/>
      <c r="D263" s="195">
        <v>1</v>
      </c>
      <c r="E263" s="926" t="e">
        <f t="shared" si="33"/>
        <v>#DIV/0!</v>
      </c>
      <c r="F263" s="1147"/>
      <c r="G263" s="1147"/>
      <c r="H263" s="926" t="e">
        <f t="shared" si="34"/>
        <v>#DIV/0!</v>
      </c>
      <c r="I263" s="1146">
        <f t="shared" si="30"/>
        <v>0</v>
      </c>
      <c r="J263" s="1146">
        <f t="shared" si="31"/>
        <v>1</v>
      </c>
      <c r="K263" s="927" t="e">
        <f t="shared" si="32"/>
        <v>#DIV/0!</v>
      </c>
    </row>
    <row r="264" spans="1:11">
      <c r="A264" s="49" t="s">
        <v>7065</v>
      </c>
      <c r="B264" s="50" t="s">
        <v>7066</v>
      </c>
      <c r="C264" s="195"/>
      <c r="D264" s="195"/>
      <c r="E264" s="926" t="e">
        <f t="shared" si="33"/>
        <v>#DIV/0!</v>
      </c>
      <c r="F264" s="1147"/>
      <c r="G264" s="1147">
        <v>1</v>
      </c>
      <c r="H264" s="926" t="e">
        <f t="shared" si="34"/>
        <v>#DIV/0!</v>
      </c>
      <c r="I264" s="1146">
        <f t="shared" si="30"/>
        <v>0</v>
      </c>
      <c r="J264" s="1146">
        <f t="shared" si="31"/>
        <v>1</v>
      </c>
      <c r="K264" s="927" t="e">
        <f t="shared" si="32"/>
        <v>#DIV/0!</v>
      </c>
    </row>
    <row r="265" spans="1:11">
      <c r="A265" s="49" t="s">
        <v>7197</v>
      </c>
      <c r="B265" s="50" t="s">
        <v>7198</v>
      </c>
      <c r="C265" s="195"/>
      <c r="D265" s="195">
        <v>2</v>
      </c>
      <c r="E265" s="926" t="e">
        <f t="shared" si="33"/>
        <v>#DIV/0!</v>
      </c>
      <c r="F265" s="1147"/>
      <c r="G265" s="1147"/>
      <c r="H265" s="926" t="e">
        <f t="shared" si="34"/>
        <v>#DIV/0!</v>
      </c>
      <c r="I265" s="1146">
        <f t="shared" si="30"/>
        <v>0</v>
      </c>
      <c r="J265" s="1146">
        <f t="shared" si="31"/>
        <v>2</v>
      </c>
      <c r="K265" s="927" t="e">
        <f t="shared" si="32"/>
        <v>#DIV/0!</v>
      </c>
    </row>
    <row r="266" spans="1:11">
      <c r="A266" s="49"/>
      <c r="B266" s="50"/>
      <c r="C266" s="195"/>
      <c r="D266" s="195"/>
      <c r="E266" s="926" t="e">
        <f t="shared" si="28"/>
        <v>#DIV/0!</v>
      </c>
      <c r="F266" s="270"/>
      <c r="G266" s="270"/>
      <c r="H266" s="926" t="e">
        <f t="shared" si="29"/>
        <v>#DIV/0!</v>
      </c>
      <c r="I266" s="1146">
        <f t="shared" si="30"/>
        <v>0</v>
      </c>
      <c r="J266" s="1146">
        <f t="shared" si="31"/>
        <v>0</v>
      </c>
      <c r="K266" s="927" t="e">
        <f t="shared" si="32"/>
        <v>#DIV/0!</v>
      </c>
    </row>
    <row r="267" spans="1:11" ht="14.25">
      <c r="A267" s="382" t="s">
        <v>3991</v>
      </c>
      <c r="B267" s="295"/>
      <c r="C267" s="278">
        <f>SUM(C98:C266)</f>
        <v>4108</v>
      </c>
      <c r="D267" s="278">
        <f>SUM(D98:D266)</f>
        <v>2231</v>
      </c>
      <c r="E267" s="927">
        <f t="shared" si="28"/>
        <v>54.308666017526775</v>
      </c>
      <c r="F267" s="278">
        <f>SUM(F98:F266)</f>
        <v>16212</v>
      </c>
      <c r="G267" s="278">
        <f>SUM(G98:G266)</f>
        <v>8622</v>
      </c>
      <c r="H267" s="927">
        <f t="shared" si="29"/>
        <v>53.182827535159142</v>
      </c>
      <c r="I267" s="1146">
        <f t="shared" si="30"/>
        <v>20320</v>
      </c>
      <c r="J267" s="1146">
        <f t="shared" si="31"/>
        <v>10853</v>
      </c>
      <c r="K267" s="927">
        <f t="shared" si="32"/>
        <v>53.410433070866134</v>
      </c>
    </row>
    <row r="268" spans="1:11" ht="11.25" customHeight="1">
      <c r="A268" s="383"/>
      <c r="B268" s="385"/>
      <c r="C268" s="1422"/>
      <c r="D268" s="1422"/>
      <c r="E268" s="1422"/>
      <c r="F268" s="1422"/>
      <c r="G268" s="1422"/>
      <c r="H268" s="1422"/>
      <c r="I268" s="1422"/>
      <c r="J268" s="1423"/>
      <c r="K268" s="282"/>
    </row>
    <row r="269" spans="1:11" ht="10.5" customHeight="1">
      <c r="A269" s="383"/>
      <c r="B269" s="284" t="s">
        <v>3994</v>
      </c>
      <c r="C269" s="112"/>
      <c r="D269" s="112"/>
      <c r="E269" s="926" t="e">
        <f t="shared" si="28"/>
        <v>#DIV/0!</v>
      </c>
      <c r="F269" s="195"/>
      <c r="G269" s="195"/>
      <c r="H269" s="926" t="e">
        <f t="shared" ref="H269:H282" si="35">SUM(G269/F269*100)</f>
        <v>#DIV/0!</v>
      </c>
      <c r="I269" s="173">
        <f t="shared" ref="I269:I282" si="36">C269+F269</f>
        <v>0</v>
      </c>
      <c r="J269" s="173">
        <f t="shared" ref="J269:J282" si="37">D269+G269</f>
        <v>0</v>
      </c>
      <c r="K269" s="927" t="e">
        <f t="shared" ref="K269:K282" si="38">SUM(J269/I269*100)</f>
        <v>#DIV/0!</v>
      </c>
    </row>
    <row r="270" spans="1:11" ht="11.25" customHeight="1">
      <c r="A270" s="384" t="s">
        <v>3992</v>
      </c>
      <c r="B270" s="284" t="s">
        <v>3996</v>
      </c>
      <c r="C270" s="112"/>
      <c r="D270" s="112"/>
      <c r="E270" s="926" t="e">
        <f t="shared" si="28"/>
        <v>#DIV/0!</v>
      </c>
      <c r="F270" s="195"/>
      <c r="G270" s="195"/>
      <c r="H270" s="926" t="e">
        <f t="shared" si="35"/>
        <v>#DIV/0!</v>
      </c>
      <c r="I270" s="173">
        <f t="shared" si="36"/>
        <v>0</v>
      </c>
      <c r="J270" s="173">
        <f t="shared" si="37"/>
        <v>0</v>
      </c>
      <c r="K270" s="927" t="e">
        <f t="shared" si="38"/>
        <v>#DIV/0!</v>
      </c>
    </row>
    <row r="271" spans="1:11" ht="11.25" customHeight="1">
      <c r="A271" s="383" t="s">
        <v>3993</v>
      </c>
      <c r="B271" s="284" t="s">
        <v>3998</v>
      </c>
      <c r="C271" s="112"/>
      <c r="D271" s="112"/>
      <c r="E271" s="926" t="e">
        <f t="shared" si="28"/>
        <v>#DIV/0!</v>
      </c>
      <c r="F271" s="195"/>
      <c r="G271" s="195"/>
      <c r="H271" s="926" t="e">
        <f t="shared" si="35"/>
        <v>#DIV/0!</v>
      </c>
      <c r="I271" s="173">
        <f t="shared" si="36"/>
        <v>0</v>
      </c>
      <c r="J271" s="173">
        <f t="shared" si="37"/>
        <v>0</v>
      </c>
      <c r="K271" s="927" t="e">
        <f t="shared" si="38"/>
        <v>#DIV/0!</v>
      </c>
    </row>
    <row r="272" spans="1:11" ht="11.25" customHeight="1">
      <c r="A272" s="383" t="s">
        <v>3995</v>
      </c>
      <c r="B272" s="284" t="s">
        <v>3999</v>
      </c>
      <c r="C272" s="112"/>
      <c r="D272" s="112"/>
      <c r="E272" s="926" t="e">
        <f t="shared" si="28"/>
        <v>#DIV/0!</v>
      </c>
      <c r="F272" s="195"/>
      <c r="G272" s="195"/>
      <c r="H272" s="926" t="e">
        <f t="shared" si="35"/>
        <v>#DIV/0!</v>
      </c>
      <c r="I272" s="173">
        <f t="shared" si="36"/>
        <v>0</v>
      </c>
      <c r="J272" s="173">
        <f t="shared" si="37"/>
        <v>0</v>
      </c>
      <c r="K272" s="927" t="e">
        <f t="shared" si="38"/>
        <v>#DIV/0!</v>
      </c>
    </row>
    <row r="273" spans="1:11" ht="11.25" customHeight="1">
      <c r="A273" s="383" t="s">
        <v>3997</v>
      </c>
      <c r="B273" s="284" t="s">
        <v>4001</v>
      </c>
      <c r="C273" s="112"/>
      <c r="D273" s="112"/>
      <c r="E273" s="926" t="e">
        <f t="shared" si="28"/>
        <v>#DIV/0!</v>
      </c>
      <c r="F273" s="195"/>
      <c r="G273" s="195"/>
      <c r="H273" s="926" t="e">
        <f t="shared" si="35"/>
        <v>#DIV/0!</v>
      </c>
      <c r="I273" s="173">
        <f t="shared" si="36"/>
        <v>0</v>
      </c>
      <c r="J273" s="173">
        <f t="shared" si="37"/>
        <v>0</v>
      </c>
      <c r="K273" s="927" t="e">
        <f t="shared" si="38"/>
        <v>#DIV/0!</v>
      </c>
    </row>
    <row r="274" spans="1:11" ht="11.25" customHeight="1">
      <c r="A274" s="383" t="s">
        <v>4494</v>
      </c>
      <c r="B274" s="284" t="s">
        <v>4003</v>
      </c>
      <c r="C274" s="112"/>
      <c r="D274" s="112"/>
      <c r="E274" s="926" t="e">
        <f t="shared" ref="E274:E282" si="39">SUM(D274/C274*100)</f>
        <v>#DIV/0!</v>
      </c>
      <c r="F274" s="195"/>
      <c r="G274" s="195"/>
      <c r="H274" s="926" t="e">
        <f t="shared" si="35"/>
        <v>#DIV/0!</v>
      </c>
      <c r="I274" s="173">
        <f t="shared" si="36"/>
        <v>0</v>
      </c>
      <c r="J274" s="173">
        <f t="shared" si="37"/>
        <v>0</v>
      </c>
      <c r="K274" s="927" t="e">
        <f t="shared" si="38"/>
        <v>#DIV/0!</v>
      </c>
    </row>
    <row r="275" spans="1:11" ht="24.75" customHeight="1">
      <c r="A275" s="383" t="s">
        <v>4000</v>
      </c>
      <c r="B275" s="284" t="s">
        <v>4005</v>
      </c>
      <c r="C275" s="112"/>
      <c r="D275" s="112"/>
      <c r="E275" s="926" t="e">
        <f t="shared" si="39"/>
        <v>#DIV/0!</v>
      </c>
      <c r="F275" s="195"/>
      <c r="G275" s="195"/>
      <c r="H275" s="926" t="e">
        <f t="shared" si="35"/>
        <v>#DIV/0!</v>
      </c>
      <c r="I275" s="173">
        <f t="shared" si="36"/>
        <v>0</v>
      </c>
      <c r="J275" s="173">
        <f t="shared" si="37"/>
        <v>0</v>
      </c>
      <c r="K275" s="927" t="e">
        <f t="shared" si="38"/>
        <v>#DIV/0!</v>
      </c>
    </row>
    <row r="276" spans="1:11" ht="9.75" customHeight="1">
      <c r="A276" s="383" t="s">
        <v>4002</v>
      </c>
      <c r="B276" s="284" t="s">
        <v>4007</v>
      </c>
      <c r="C276" s="112"/>
      <c r="D276" s="112"/>
      <c r="E276" s="926" t="e">
        <f t="shared" si="39"/>
        <v>#DIV/0!</v>
      </c>
      <c r="F276" s="195"/>
      <c r="G276" s="195"/>
      <c r="H276" s="926" t="e">
        <f t="shared" si="35"/>
        <v>#DIV/0!</v>
      </c>
      <c r="I276" s="173">
        <f t="shared" si="36"/>
        <v>0</v>
      </c>
      <c r="J276" s="173">
        <f t="shared" si="37"/>
        <v>0</v>
      </c>
      <c r="K276" s="927" t="e">
        <f t="shared" si="38"/>
        <v>#DIV/0!</v>
      </c>
    </row>
    <row r="277" spans="1:11" ht="12.75" customHeight="1">
      <c r="A277" s="383" t="s">
        <v>4004</v>
      </c>
      <c r="B277" s="284" t="s">
        <v>4009</v>
      </c>
      <c r="C277" s="112"/>
      <c r="D277" s="112"/>
      <c r="E277" s="926" t="e">
        <f t="shared" si="39"/>
        <v>#DIV/0!</v>
      </c>
      <c r="F277" s="195"/>
      <c r="G277" s="195"/>
      <c r="H277" s="926" t="e">
        <f t="shared" si="35"/>
        <v>#DIV/0!</v>
      </c>
      <c r="I277" s="173">
        <f t="shared" si="36"/>
        <v>0</v>
      </c>
      <c r="J277" s="173">
        <f t="shared" si="37"/>
        <v>0</v>
      </c>
      <c r="K277" s="927" t="e">
        <f t="shared" si="38"/>
        <v>#DIV/0!</v>
      </c>
    </row>
    <row r="278" spans="1:11" ht="10.5" customHeight="1">
      <c r="A278" s="383" t="s">
        <v>4006</v>
      </c>
      <c r="B278" s="284" t="s">
        <v>4011</v>
      </c>
      <c r="C278" s="112"/>
      <c r="D278" s="112"/>
      <c r="E278" s="926" t="e">
        <f t="shared" si="39"/>
        <v>#DIV/0!</v>
      </c>
      <c r="F278" s="195"/>
      <c r="G278" s="195"/>
      <c r="H278" s="926" t="e">
        <f t="shared" si="35"/>
        <v>#DIV/0!</v>
      </c>
      <c r="I278" s="173">
        <f t="shared" si="36"/>
        <v>0</v>
      </c>
      <c r="J278" s="173">
        <f t="shared" si="37"/>
        <v>0</v>
      </c>
      <c r="K278" s="927" t="e">
        <f t="shared" si="38"/>
        <v>#DIV/0!</v>
      </c>
    </row>
    <row r="279" spans="1:11" ht="15.75" customHeight="1">
      <c r="A279" s="383" t="s">
        <v>4008</v>
      </c>
      <c r="B279" s="284" t="s">
        <v>4013</v>
      </c>
      <c r="C279" s="112"/>
      <c r="D279" s="112"/>
      <c r="E279" s="926" t="e">
        <f t="shared" si="39"/>
        <v>#DIV/0!</v>
      </c>
      <c r="F279" s="195"/>
      <c r="G279" s="195"/>
      <c r="H279" s="926" t="e">
        <f t="shared" si="35"/>
        <v>#DIV/0!</v>
      </c>
      <c r="I279" s="173">
        <f t="shared" si="36"/>
        <v>0</v>
      </c>
      <c r="J279" s="173">
        <f t="shared" si="37"/>
        <v>0</v>
      </c>
      <c r="K279" s="927" t="e">
        <f t="shared" si="38"/>
        <v>#DIV/0!</v>
      </c>
    </row>
    <row r="280" spans="1:11" ht="68.25" customHeight="1">
      <c r="A280" s="383" t="s">
        <v>4010</v>
      </c>
      <c r="B280" s="284" t="s">
        <v>4015</v>
      </c>
      <c r="C280" s="112"/>
      <c r="D280" s="112"/>
      <c r="E280" s="926" t="e">
        <f t="shared" si="39"/>
        <v>#DIV/0!</v>
      </c>
      <c r="F280" s="195"/>
      <c r="G280" s="195"/>
      <c r="H280" s="926" t="e">
        <f t="shared" si="35"/>
        <v>#DIV/0!</v>
      </c>
      <c r="I280" s="173">
        <f t="shared" si="36"/>
        <v>0</v>
      </c>
      <c r="J280" s="173">
        <f t="shared" si="37"/>
        <v>0</v>
      </c>
      <c r="K280" s="927" t="e">
        <f t="shared" si="38"/>
        <v>#DIV/0!</v>
      </c>
    </row>
    <row r="281" spans="1:11" ht="15">
      <c r="A281" s="383" t="s">
        <v>4012</v>
      </c>
      <c r="B281" s="386"/>
      <c r="C281" s="387"/>
      <c r="D281" s="387"/>
      <c r="E281" s="926" t="e">
        <f t="shared" si="39"/>
        <v>#DIV/0!</v>
      </c>
      <c r="F281" s="388"/>
      <c r="G281" s="185"/>
      <c r="H281" s="271" t="e">
        <f t="shared" si="35"/>
        <v>#DIV/0!</v>
      </c>
      <c r="I281" s="173">
        <f t="shared" si="36"/>
        <v>0</v>
      </c>
      <c r="J281" s="173">
        <f t="shared" si="37"/>
        <v>0</v>
      </c>
      <c r="K281" s="927" t="e">
        <f t="shared" si="38"/>
        <v>#DIV/0!</v>
      </c>
    </row>
    <row r="282" spans="1:11" ht="30" customHeight="1">
      <c r="A282" s="443" t="s">
        <v>4017</v>
      </c>
      <c r="B282" s="444"/>
      <c r="C282" s="389">
        <f>SUM(C96+C267)</f>
        <v>4108</v>
      </c>
      <c r="D282" s="389">
        <f>SUM(D96+D267)</f>
        <v>2231</v>
      </c>
      <c r="E282" s="1000">
        <f t="shared" si="39"/>
        <v>54.308666017526775</v>
      </c>
      <c r="F282" s="445">
        <f>SUM(F96+F267)</f>
        <v>16384</v>
      </c>
      <c r="G282" s="975">
        <f>SUM(G96+G267)</f>
        <v>8694</v>
      </c>
      <c r="H282" s="1001">
        <f t="shared" si="35"/>
        <v>53.06396484375</v>
      </c>
      <c r="I282" s="390">
        <f t="shared" si="36"/>
        <v>20492</v>
      </c>
      <c r="J282" s="390">
        <f t="shared" si="37"/>
        <v>10925</v>
      </c>
      <c r="K282" s="927">
        <f t="shared" si="38"/>
        <v>53.313488190513368</v>
      </c>
    </row>
    <row r="283" spans="1:11" ht="21.75" customHeight="1">
      <c r="A283" s="1498" t="s">
        <v>4018</v>
      </c>
      <c r="B283" s="1498"/>
      <c r="C283" s="1498"/>
      <c r="D283" s="1498"/>
      <c r="E283" s="1498"/>
      <c r="F283" s="1498"/>
      <c r="G283" s="1498"/>
      <c r="H283" s="1498"/>
      <c r="I283" s="1498"/>
      <c r="J283" s="1499"/>
    </row>
    <row r="284" spans="1:11" ht="39.75" customHeight="1">
      <c r="A284" s="1502"/>
      <c r="B284" s="1502"/>
      <c r="C284" s="1502"/>
      <c r="D284" s="1502"/>
      <c r="E284" s="1502"/>
      <c r="F284" s="1502"/>
      <c r="G284" s="1502"/>
      <c r="H284" s="1502"/>
      <c r="I284" s="1502"/>
      <c r="J284" s="1502"/>
    </row>
    <row r="285" spans="1:11" ht="22.5" customHeight="1">
      <c r="A285" s="6"/>
      <c r="B285" s="392"/>
      <c r="C285" s="392"/>
      <c r="D285" s="392"/>
      <c r="E285" s="392"/>
      <c r="F285" s="20"/>
      <c r="G285" s="20"/>
      <c r="H285" s="20"/>
      <c r="I285" s="17"/>
      <c r="J285" s="20"/>
    </row>
    <row r="286" spans="1:11">
      <c r="A286" s="309"/>
      <c r="B286" s="309"/>
      <c r="C286" s="309"/>
      <c r="D286" s="309"/>
      <c r="E286" s="309"/>
      <c r="F286" s="309"/>
      <c r="G286" s="309"/>
      <c r="H286" s="309"/>
      <c r="I286" s="309"/>
      <c r="J286" s="309"/>
    </row>
  </sheetData>
  <mergeCells count="10">
    <mergeCell ref="C2:D2"/>
    <mergeCell ref="A284:J284"/>
    <mergeCell ref="A7:A8"/>
    <mergeCell ref="B7:B8"/>
    <mergeCell ref="C97:J97"/>
    <mergeCell ref="C268:J268"/>
    <mergeCell ref="A283:J283"/>
    <mergeCell ref="C7:E7"/>
    <mergeCell ref="F7:H7"/>
    <mergeCell ref="I7:K7"/>
  </mergeCells>
  <phoneticPr fontId="44" type="noConversion"/>
  <pageMargins left="0.75" right="0.75" top="1" bottom="1" header="0.5" footer="0.5"/>
  <pageSetup paperSize="9" scale="63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50"/>
  <sheetViews>
    <sheetView topLeftCell="A132" workbookViewId="0">
      <selection activeCell="N148" sqref="N148"/>
    </sheetView>
  </sheetViews>
  <sheetFormatPr defaultRowHeight="12.75"/>
  <cols>
    <col min="1" max="1" width="12.7109375" style="11" customWidth="1"/>
    <col min="2" max="2" width="40.5703125" style="11" customWidth="1"/>
    <col min="3" max="4" width="8.5703125" style="11" customWidth="1"/>
    <col min="5" max="5" width="9.28515625" style="11" customWidth="1"/>
    <col min="6" max="8" width="9.42578125" style="11" customWidth="1"/>
    <col min="9" max="9" width="10" style="11" customWidth="1"/>
    <col min="10" max="10" width="9.5703125" style="11" customWidth="1"/>
    <col min="11" max="16384" width="9.140625" style="11"/>
  </cols>
  <sheetData>
    <row r="1" spans="1:12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  <c r="L1" s="5"/>
    </row>
    <row r="2" spans="1:12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  <c r="K2" s="117"/>
      <c r="L2" s="5"/>
    </row>
    <row r="3" spans="1:12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  <c r="K3" s="117"/>
      <c r="L3" s="5"/>
    </row>
    <row r="4" spans="1:12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  <c r="K4" s="119"/>
      <c r="L4" s="5"/>
    </row>
    <row r="5" spans="1:12" ht="15.75">
      <c r="A5" s="114"/>
      <c r="B5" s="115" t="s">
        <v>4094</v>
      </c>
      <c r="C5" s="266" t="s">
        <v>69</v>
      </c>
      <c r="D5" s="267"/>
      <c r="E5" s="267"/>
      <c r="F5" s="267"/>
      <c r="G5" s="267"/>
      <c r="H5" s="267"/>
      <c r="I5" s="80"/>
      <c r="J5" s="80"/>
      <c r="K5" s="119"/>
      <c r="L5" s="5"/>
    </row>
    <row r="6" spans="1:12" ht="15.7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6"/>
      <c r="L6" s="6"/>
    </row>
    <row r="7" spans="1:12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2" ht="42" customHeight="1" thickBot="1">
      <c r="A8" s="1452"/>
      <c r="B8" s="1452"/>
      <c r="C8" s="122" t="s">
        <v>6772</v>
      </c>
      <c r="D8" s="122" t="s">
        <v>7099</v>
      </c>
      <c r="E8" s="122" t="s">
        <v>6870</v>
      </c>
      <c r="F8" s="122" t="s">
        <v>6772</v>
      </c>
      <c r="G8" s="122" t="s">
        <v>7099</v>
      </c>
      <c r="H8" s="122" t="s">
        <v>6870</v>
      </c>
      <c r="I8" s="122" t="s">
        <v>6772</v>
      </c>
      <c r="J8" s="122" t="s">
        <v>7099</v>
      </c>
      <c r="K8" s="122" t="s">
        <v>6870</v>
      </c>
    </row>
    <row r="9" spans="1:12" ht="17.2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2" ht="17.25" customHeight="1">
      <c r="A10" s="52"/>
      <c r="B10" s="380"/>
      <c r="C10" s="290"/>
      <c r="D10" s="290"/>
      <c r="E10" s="290"/>
      <c r="F10" s="464"/>
      <c r="G10" s="464"/>
      <c r="H10" s="464"/>
      <c r="I10" s="173"/>
      <c r="J10" s="173"/>
      <c r="K10" s="282"/>
    </row>
    <row r="11" spans="1:12" ht="17.25" customHeight="1">
      <c r="A11" s="52"/>
      <c r="B11" s="396" t="s">
        <v>4477</v>
      </c>
      <c r="C11" s="1503"/>
      <c r="D11" s="1503"/>
      <c r="E11" s="1503"/>
      <c r="F11" s="1503"/>
      <c r="G11" s="1503"/>
      <c r="H11" s="1503"/>
      <c r="I11" s="1503"/>
      <c r="J11" s="1504"/>
      <c r="K11" s="282"/>
    </row>
    <row r="12" spans="1:12" ht="29.25" customHeight="1">
      <c r="A12" s="52" t="s">
        <v>1085</v>
      </c>
      <c r="B12" s="275" t="s">
        <v>1647</v>
      </c>
      <c r="C12" s="270"/>
      <c r="D12" s="270"/>
      <c r="E12" s="926" t="e">
        <f>SUM(D12/C12*100)</f>
        <v>#DIV/0!</v>
      </c>
      <c r="F12" s="272"/>
      <c r="G12" s="272"/>
      <c r="H12" s="926" t="e">
        <f>SUM(G12/F12*100)</f>
        <v>#DIV/0!</v>
      </c>
      <c r="I12" s="173">
        <f t="shared" ref="I12" si="0">C12+F12</f>
        <v>0</v>
      </c>
      <c r="J12" s="173">
        <f t="shared" ref="J12" si="1">D12+G12</f>
        <v>0</v>
      </c>
      <c r="K12" s="927" t="e">
        <f>SUM(J12/I12*100)</f>
        <v>#DIV/0!</v>
      </c>
    </row>
    <row r="13" spans="1:12">
      <c r="A13" s="49" t="s">
        <v>1648</v>
      </c>
      <c r="B13" s="50" t="s">
        <v>1649</v>
      </c>
      <c r="C13" s="270">
        <v>224</v>
      </c>
      <c r="D13" s="270">
        <v>157</v>
      </c>
      <c r="E13" s="926">
        <f t="shared" ref="E13:E76" si="2">SUM(D13/C13*100)</f>
        <v>70.089285714285708</v>
      </c>
      <c r="F13" s="272">
        <v>14</v>
      </c>
      <c r="G13" s="272">
        <v>1</v>
      </c>
      <c r="H13" s="926">
        <f t="shared" ref="H13:H76" si="3">SUM(G13/F13*100)</f>
        <v>7.1428571428571423</v>
      </c>
      <c r="I13" s="1170">
        <f t="shared" ref="I13:I76" si="4">C13+F13</f>
        <v>238</v>
      </c>
      <c r="J13" s="1170">
        <f t="shared" ref="J13:J76" si="5">D13+G13</f>
        <v>158</v>
      </c>
      <c r="K13" s="927">
        <f t="shared" ref="K13:K76" si="6">SUM(J13/I13*100)</f>
        <v>66.386554621848731</v>
      </c>
    </row>
    <row r="14" spans="1:12">
      <c r="A14" s="49" t="s">
        <v>2433</v>
      </c>
      <c r="B14" s="50" t="s">
        <v>2434</v>
      </c>
      <c r="C14" s="270">
        <v>423</v>
      </c>
      <c r="D14" s="270">
        <v>215</v>
      </c>
      <c r="E14" s="926">
        <f t="shared" si="2"/>
        <v>50.827423167848693</v>
      </c>
      <c r="F14" s="272">
        <v>158</v>
      </c>
      <c r="G14" s="272">
        <v>47</v>
      </c>
      <c r="H14" s="926">
        <f t="shared" si="3"/>
        <v>29.746835443037973</v>
      </c>
      <c r="I14" s="1170">
        <f t="shared" si="4"/>
        <v>581</v>
      </c>
      <c r="J14" s="1170">
        <f t="shared" si="5"/>
        <v>262</v>
      </c>
      <c r="K14" s="927">
        <f t="shared" si="6"/>
        <v>45.094664371772808</v>
      </c>
    </row>
    <row r="15" spans="1:12">
      <c r="A15" s="49" t="s">
        <v>1650</v>
      </c>
      <c r="B15" s="50" t="s">
        <v>1651</v>
      </c>
      <c r="C15" s="270">
        <v>2</v>
      </c>
      <c r="D15" s="270">
        <v>2</v>
      </c>
      <c r="E15" s="926">
        <f t="shared" si="2"/>
        <v>100</v>
      </c>
      <c r="F15" s="272">
        <v>7</v>
      </c>
      <c r="G15" s="272">
        <v>3</v>
      </c>
      <c r="H15" s="926">
        <f t="shared" si="3"/>
        <v>42.857142857142854</v>
      </c>
      <c r="I15" s="1170">
        <f t="shared" si="4"/>
        <v>9</v>
      </c>
      <c r="J15" s="1170">
        <f t="shared" si="5"/>
        <v>5</v>
      </c>
      <c r="K15" s="927">
        <f t="shared" si="6"/>
        <v>55.555555555555557</v>
      </c>
    </row>
    <row r="16" spans="1:12">
      <c r="A16" s="52" t="s">
        <v>3107</v>
      </c>
      <c r="B16" s="50" t="s">
        <v>1652</v>
      </c>
      <c r="C16" s="270">
        <v>260</v>
      </c>
      <c r="D16" s="270">
        <v>180</v>
      </c>
      <c r="E16" s="926">
        <f t="shared" si="2"/>
        <v>69.230769230769226</v>
      </c>
      <c r="F16" s="272">
        <v>2</v>
      </c>
      <c r="G16" s="272"/>
      <c r="H16" s="926">
        <f t="shared" si="3"/>
        <v>0</v>
      </c>
      <c r="I16" s="1170">
        <f t="shared" si="4"/>
        <v>262</v>
      </c>
      <c r="J16" s="1170">
        <f t="shared" si="5"/>
        <v>180</v>
      </c>
      <c r="K16" s="927">
        <f t="shared" si="6"/>
        <v>68.702290076335885</v>
      </c>
    </row>
    <row r="17" spans="1:12">
      <c r="A17" s="49" t="s">
        <v>3914</v>
      </c>
      <c r="B17" s="50" t="s">
        <v>3915</v>
      </c>
      <c r="C17" s="270"/>
      <c r="D17" s="270">
        <v>3</v>
      </c>
      <c r="E17" s="926" t="e">
        <f t="shared" si="2"/>
        <v>#DIV/0!</v>
      </c>
      <c r="F17" s="272"/>
      <c r="G17" s="272"/>
      <c r="H17" s="926" t="e">
        <f t="shared" si="3"/>
        <v>#DIV/0!</v>
      </c>
      <c r="I17" s="1170">
        <f t="shared" si="4"/>
        <v>0</v>
      </c>
      <c r="J17" s="1170">
        <f t="shared" si="5"/>
        <v>3</v>
      </c>
      <c r="K17" s="927" t="e">
        <f t="shared" si="6"/>
        <v>#DIV/0!</v>
      </c>
    </row>
    <row r="18" spans="1:12">
      <c r="A18" s="49" t="s">
        <v>4068</v>
      </c>
      <c r="B18" s="50" t="s">
        <v>4069</v>
      </c>
      <c r="C18" s="270"/>
      <c r="D18" s="270"/>
      <c r="E18" s="926" t="e">
        <f t="shared" si="2"/>
        <v>#DIV/0!</v>
      </c>
      <c r="F18" s="272"/>
      <c r="G18" s="272"/>
      <c r="H18" s="926" t="e">
        <f t="shared" si="3"/>
        <v>#DIV/0!</v>
      </c>
      <c r="I18" s="1170">
        <f t="shared" si="4"/>
        <v>0</v>
      </c>
      <c r="J18" s="1170">
        <f t="shared" si="5"/>
        <v>0</v>
      </c>
      <c r="K18" s="927" t="e">
        <f t="shared" si="6"/>
        <v>#DIV/0!</v>
      </c>
    </row>
    <row r="19" spans="1:12">
      <c r="A19" s="49" t="s">
        <v>1099</v>
      </c>
      <c r="B19" s="50" t="s">
        <v>1100</v>
      </c>
      <c r="C19" s="270">
        <v>31</v>
      </c>
      <c r="D19" s="270">
        <v>82</v>
      </c>
      <c r="E19" s="926">
        <f t="shared" si="2"/>
        <v>264.51612903225805</v>
      </c>
      <c r="F19" s="272">
        <v>1</v>
      </c>
      <c r="G19" s="272"/>
      <c r="H19" s="926">
        <f t="shared" si="3"/>
        <v>0</v>
      </c>
      <c r="I19" s="1170">
        <f t="shared" si="4"/>
        <v>32</v>
      </c>
      <c r="J19" s="1170">
        <f t="shared" si="5"/>
        <v>82</v>
      </c>
      <c r="K19" s="927">
        <f t="shared" si="6"/>
        <v>256.25</v>
      </c>
    </row>
    <row r="20" spans="1:12">
      <c r="A20" s="49" t="s">
        <v>1101</v>
      </c>
      <c r="B20" s="50" t="s">
        <v>1102</v>
      </c>
      <c r="C20" s="270">
        <v>65</v>
      </c>
      <c r="D20" s="270">
        <v>52</v>
      </c>
      <c r="E20" s="926">
        <f t="shared" si="2"/>
        <v>80</v>
      </c>
      <c r="F20" s="272">
        <v>2</v>
      </c>
      <c r="G20" s="272"/>
      <c r="H20" s="926">
        <f t="shared" si="3"/>
        <v>0</v>
      </c>
      <c r="I20" s="1170">
        <f t="shared" si="4"/>
        <v>67</v>
      </c>
      <c r="J20" s="1170">
        <f t="shared" si="5"/>
        <v>52</v>
      </c>
      <c r="K20" s="927">
        <f t="shared" si="6"/>
        <v>77.611940298507463</v>
      </c>
    </row>
    <row r="21" spans="1:12">
      <c r="A21" s="49" t="s">
        <v>1087</v>
      </c>
      <c r="B21" s="50" t="s">
        <v>1088</v>
      </c>
      <c r="C21" s="270"/>
      <c r="D21" s="270"/>
      <c r="E21" s="926" t="e">
        <f t="shared" si="2"/>
        <v>#DIV/0!</v>
      </c>
      <c r="F21" s="272">
        <v>55</v>
      </c>
      <c r="G21" s="272">
        <v>36</v>
      </c>
      <c r="H21" s="926">
        <f t="shared" si="3"/>
        <v>65.454545454545453</v>
      </c>
      <c r="I21" s="1170">
        <f t="shared" si="4"/>
        <v>55</v>
      </c>
      <c r="J21" s="1170">
        <f t="shared" si="5"/>
        <v>36</v>
      </c>
      <c r="K21" s="927">
        <f t="shared" si="6"/>
        <v>65.454545454545453</v>
      </c>
    </row>
    <row r="22" spans="1:12" ht="25.5">
      <c r="A22" s="49" t="s">
        <v>6016</v>
      </c>
      <c r="B22" s="50" t="s">
        <v>3886</v>
      </c>
      <c r="C22" s="270">
        <v>113</v>
      </c>
      <c r="D22" s="270">
        <v>39</v>
      </c>
      <c r="E22" s="926">
        <f t="shared" si="2"/>
        <v>34.513274336283182</v>
      </c>
      <c r="F22" s="272">
        <v>3439</v>
      </c>
      <c r="G22" s="272"/>
      <c r="H22" s="926">
        <f t="shared" si="3"/>
        <v>0</v>
      </c>
      <c r="I22" s="1170">
        <f t="shared" si="4"/>
        <v>3552</v>
      </c>
      <c r="J22" s="1170">
        <f t="shared" si="5"/>
        <v>39</v>
      </c>
      <c r="K22" s="927">
        <f t="shared" si="6"/>
        <v>1.097972972972973</v>
      </c>
    </row>
    <row r="23" spans="1:12">
      <c r="A23" s="49" t="s">
        <v>6018</v>
      </c>
      <c r="B23" s="50" t="s">
        <v>1527</v>
      </c>
      <c r="C23" s="270">
        <v>7</v>
      </c>
      <c r="D23" s="270">
        <v>4</v>
      </c>
      <c r="E23" s="926">
        <f t="shared" si="2"/>
        <v>57.142857142857139</v>
      </c>
      <c r="F23" s="272">
        <v>398</v>
      </c>
      <c r="G23" s="272">
        <v>83</v>
      </c>
      <c r="H23" s="926">
        <f t="shared" si="3"/>
        <v>20.854271356783919</v>
      </c>
      <c r="I23" s="1170">
        <f t="shared" si="4"/>
        <v>405</v>
      </c>
      <c r="J23" s="1170">
        <f t="shared" si="5"/>
        <v>87</v>
      </c>
      <c r="K23" s="927">
        <f t="shared" si="6"/>
        <v>21.481481481481481</v>
      </c>
    </row>
    <row r="24" spans="1:12" ht="25.5">
      <c r="A24" s="49" t="s">
        <v>4073</v>
      </c>
      <c r="B24" s="50" t="s">
        <v>1653</v>
      </c>
      <c r="C24" s="270"/>
      <c r="D24" s="270"/>
      <c r="E24" s="926" t="e">
        <f t="shared" si="2"/>
        <v>#DIV/0!</v>
      </c>
      <c r="F24" s="272">
        <v>89</v>
      </c>
      <c r="G24" s="272">
        <v>68</v>
      </c>
      <c r="H24" s="926">
        <f t="shared" si="3"/>
        <v>76.404494382022463</v>
      </c>
      <c r="I24" s="1170">
        <f t="shared" si="4"/>
        <v>89</v>
      </c>
      <c r="J24" s="1170">
        <f t="shared" si="5"/>
        <v>68</v>
      </c>
      <c r="K24" s="927">
        <f t="shared" si="6"/>
        <v>76.404494382022463</v>
      </c>
    </row>
    <row r="25" spans="1:12" ht="25.5">
      <c r="A25" s="49" t="s">
        <v>2707</v>
      </c>
      <c r="B25" s="50" t="s">
        <v>1654</v>
      </c>
      <c r="C25" s="270"/>
      <c r="D25" s="270"/>
      <c r="E25" s="926" t="e">
        <f t="shared" si="2"/>
        <v>#DIV/0!</v>
      </c>
      <c r="F25" s="272">
        <v>580</v>
      </c>
      <c r="G25" s="272">
        <v>297</v>
      </c>
      <c r="H25" s="926">
        <f t="shared" si="3"/>
        <v>51.206896551724135</v>
      </c>
      <c r="I25" s="1170">
        <f t="shared" si="4"/>
        <v>580</v>
      </c>
      <c r="J25" s="1170">
        <f t="shared" si="5"/>
        <v>297</v>
      </c>
      <c r="K25" s="927">
        <f t="shared" si="6"/>
        <v>51.206896551724135</v>
      </c>
    </row>
    <row r="26" spans="1:12" ht="25.5">
      <c r="A26" s="49" t="s">
        <v>2716</v>
      </c>
      <c r="B26" s="50" t="s">
        <v>4076</v>
      </c>
      <c r="C26" s="270">
        <v>36</v>
      </c>
      <c r="D26" s="270">
        <v>47</v>
      </c>
      <c r="E26" s="926">
        <f t="shared" si="2"/>
        <v>130.55555555555557</v>
      </c>
      <c r="F26" s="272">
        <v>78</v>
      </c>
      <c r="G26" s="272">
        <v>48</v>
      </c>
      <c r="H26" s="926">
        <f t="shared" si="3"/>
        <v>61.53846153846154</v>
      </c>
      <c r="I26" s="1170">
        <f t="shared" si="4"/>
        <v>114</v>
      </c>
      <c r="J26" s="1170">
        <f t="shared" si="5"/>
        <v>95</v>
      </c>
      <c r="K26" s="927">
        <f t="shared" si="6"/>
        <v>83.333333333333343</v>
      </c>
    </row>
    <row r="27" spans="1:12" ht="25.5">
      <c r="A27" s="49" t="s">
        <v>4066</v>
      </c>
      <c r="B27" s="50" t="s">
        <v>4077</v>
      </c>
      <c r="C27" s="270">
        <v>34</v>
      </c>
      <c r="D27" s="270">
        <v>4</v>
      </c>
      <c r="E27" s="926">
        <f t="shared" si="2"/>
        <v>11.76470588235294</v>
      </c>
      <c r="F27" s="272">
        <v>4</v>
      </c>
      <c r="G27" s="272"/>
      <c r="H27" s="926">
        <f t="shared" si="3"/>
        <v>0</v>
      </c>
      <c r="I27" s="1170">
        <f t="shared" si="4"/>
        <v>38</v>
      </c>
      <c r="J27" s="1170">
        <f t="shared" si="5"/>
        <v>4</v>
      </c>
      <c r="K27" s="927">
        <f t="shared" si="6"/>
        <v>10.526315789473683</v>
      </c>
      <c r="L27" s="12"/>
    </row>
    <row r="28" spans="1:12" ht="25.5">
      <c r="A28" s="49" t="s">
        <v>4441</v>
      </c>
      <c r="B28" s="50" t="s">
        <v>4442</v>
      </c>
      <c r="C28" s="270">
        <v>282</v>
      </c>
      <c r="D28" s="270">
        <v>90</v>
      </c>
      <c r="E28" s="926">
        <f t="shared" si="2"/>
        <v>31.914893617021278</v>
      </c>
      <c r="F28" s="272">
        <v>795</v>
      </c>
      <c r="G28" s="272">
        <v>172</v>
      </c>
      <c r="H28" s="926">
        <f t="shared" si="3"/>
        <v>21.635220125786166</v>
      </c>
      <c r="I28" s="1170">
        <f t="shared" si="4"/>
        <v>1077</v>
      </c>
      <c r="J28" s="1170">
        <f t="shared" si="5"/>
        <v>262</v>
      </c>
      <c r="K28" s="927">
        <f t="shared" si="6"/>
        <v>24.326833797585888</v>
      </c>
    </row>
    <row r="29" spans="1:12" ht="25.5">
      <c r="A29" s="49" t="s">
        <v>2720</v>
      </c>
      <c r="B29" s="50" t="s">
        <v>1601</v>
      </c>
      <c r="C29" s="270">
        <v>1014</v>
      </c>
      <c r="D29" s="270">
        <v>529</v>
      </c>
      <c r="E29" s="926">
        <f t="shared" si="2"/>
        <v>52.169625246548321</v>
      </c>
      <c r="F29" s="272">
        <v>1273</v>
      </c>
      <c r="G29" s="272">
        <v>602</v>
      </c>
      <c r="H29" s="926">
        <f t="shared" si="3"/>
        <v>47.289866457187749</v>
      </c>
      <c r="I29" s="1170">
        <f t="shared" si="4"/>
        <v>2287</v>
      </c>
      <c r="J29" s="1170">
        <f t="shared" si="5"/>
        <v>1131</v>
      </c>
      <c r="K29" s="927">
        <f t="shared" si="6"/>
        <v>49.453432444250112</v>
      </c>
    </row>
    <row r="30" spans="1:12" ht="25.5">
      <c r="A30" s="49" t="s">
        <v>2722</v>
      </c>
      <c r="B30" s="50" t="s">
        <v>2723</v>
      </c>
      <c r="C30" s="270">
        <v>1012</v>
      </c>
      <c r="D30" s="270">
        <v>532</v>
      </c>
      <c r="E30" s="926">
        <f t="shared" si="2"/>
        <v>52.569169960474305</v>
      </c>
      <c r="F30" s="272">
        <v>1302</v>
      </c>
      <c r="G30" s="272">
        <v>607</v>
      </c>
      <c r="H30" s="926">
        <f t="shared" si="3"/>
        <v>46.62058371735791</v>
      </c>
      <c r="I30" s="1170">
        <f t="shared" si="4"/>
        <v>2314</v>
      </c>
      <c r="J30" s="1170">
        <f t="shared" si="5"/>
        <v>1139</v>
      </c>
      <c r="K30" s="927">
        <f t="shared" si="6"/>
        <v>49.222126188418322</v>
      </c>
    </row>
    <row r="31" spans="1:12" ht="38.25">
      <c r="A31" s="49" t="s">
        <v>2724</v>
      </c>
      <c r="B31" s="50" t="s">
        <v>2725</v>
      </c>
      <c r="C31" s="270">
        <v>65</v>
      </c>
      <c r="D31" s="270">
        <v>30</v>
      </c>
      <c r="E31" s="926">
        <f t="shared" si="2"/>
        <v>46.153846153846153</v>
      </c>
      <c r="F31" s="272">
        <v>47</v>
      </c>
      <c r="G31" s="272">
        <v>27</v>
      </c>
      <c r="H31" s="926">
        <f t="shared" si="3"/>
        <v>57.446808510638306</v>
      </c>
      <c r="I31" s="1170">
        <f t="shared" si="4"/>
        <v>112</v>
      </c>
      <c r="J31" s="1170">
        <f t="shared" si="5"/>
        <v>57</v>
      </c>
      <c r="K31" s="927">
        <f t="shared" si="6"/>
        <v>50.892857142857139</v>
      </c>
    </row>
    <row r="32" spans="1:12" ht="25.5">
      <c r="A32" s="49" t="s">
        <v>2454</v>
      </c>
      <c r="B32" s="50" t="s">
        <v>2455</v>
      </c>
      <c r="C32" s="272">
        <v>209</v>
      </c>
      <c r="D32" s="272">
        <v>157</v>
      </c>
      <c r="E32" s="926">
        <f t="shared" si="2"/>
        <v>75.119617224880386</v>
      </c>
      <c r="F32" s="272">
        <v>20</v>
      </c>
      <c r="G32" s="272">
        <v>7</v>
      </c>
      <c r="H32" s="926">
        <f t="shared" si="3"/>
        <v>35</v>
      </c>
      <c r="I32" s="1170">
        <f t="shared" si="4"/>
        <v>229</v>
      </c>
      <c r="J32" s="1170">
        <f t="shared" si="5"/>
        <v>164</v>
      </c>
      <c r="K32" s="927">
        <f t="shared" si="6"/>
        <v>71.615720524017462</v>
      </c>
    </row>
    <row r="33" spans="1:11" ht="15">
      <c r="A33" s="52" t="s">
        <v>4482</v>
      </c>
      <c r="B33" s="380" t="s">
        <v>4483</v>
      </c>
      <c r="C33" s="465"/>
      <c r="D33" s="465"/>
      <c r="E33" s="926" t="e">
        <f t="shared" si="2"/>
        <v>#DIV/0!</v>
      </c>
      <c r="F33" s="465"/>
      <c r="G33" s="465"/>
      <c r="H33" s="926" t="e">
        <f t="shared" si="3"/>
        <v>#DIV/0!</v>
      </c>
      <c r="I33" s="1170">
        <f t="shared" si="4"/>
        <v>0</v>
      </c>
      <c r="J33" s="1170">
        <f t="shared" si="5"/>
        <v>0</v>
      </c>
      <c r="K33" s="927" t="e">
        <f t="shared" si="6"/>
        <v>#DIV/0!</v>
      </c>
    </row>
    <row r="34" spans="1:11" ht="15">
      <c r="A34" s="52" t="s">
        <v>1110</v>
      </c>
      <c r="B34" s="380" t="s">
        <v>1111</v>
      </c>
      <c r="C34" s="270">
        <v>1</v>
      </c>
      <c r="D34" s="270"/>
      <c r="E34" s="926">
        <f t="shared" si="2"/>
        <v>0</v>
      </c>
      <c r="F34" s="465">
        <v>87</v>
      </c>
      <c r="G34" s="465"/>
      <c r="H34" s="926">
        <f t="shared" si="3"/>
        <v>0</v>
      </c>
      <c r="I34" s="1170">
        <f t="shared" si="4"/>
        <v>88</v>
      </c>
      <c r="J34" s="1170">
        <f t="shared" si="5"/>
        <v>0</v>
      </c>
      <c r="K34" s="927">
        <f t="shared" si="6"/>
        <v>0</v>
      </c>
    </row>
    <row r="35" spans="1:11">
      <c r="A35" s="52" t="s">
        <v>2728</v>
      </c>
      <c r="B35" s="380" t="s">
        <v>1655</v>
      </c>
      <c r="C35" s="270">
        <v>285</v>
      </c>
      <c r="D35" s="270"/>
      <c r="E35" s="926">
        <f t="shared" si="2"/>
        <v>0</v>
      </c>
      <c r="F35" s="466">
        <v>160</v>
      </c>
      <c r="G35" s="466"/>
      <c r="H35" s="926">
        <f t="shared" si="3"/>
        <v>0</v>
      </c>
      <c r="I35" s="1170">
        <f t="shared" si="4"/>
        <v>445</v>
      </c>
      <c r="J35" s="1170">
        <f t="shared" si="5"/>
        <v>0</v>
      </c>
      <c r="K35" s="927">
        <f t="shared" si="6"/>
        <v>0</v>
      </c>
    </row>
    <row r="36" spans="1:11">
      <c r="A36" s="52" t="s">
        <v>1091</v>
      </c>
      <c r="B36" s="380" t="s">
        <v>1656</v>
      </c>
      <c r="C36" s="270"/>
      <c r="D36" s="270"/>
      <c r="E36" s="926" t="e">
        <f t="shared" si="2"/>
        <v>#DIV/0!</v>
      </c>
      <c r="F36" s="466"/>
      <c r="G36" s="466"/>
      <c r="H36" s="926" t="e">
        <f t="shared" si="3"/>
        <v>#DIV/0!</v>
      </c>
      <c r="I36" s="1170">
        <f t="shared" si="4"/>
        <v>0</v>
      </c>
      <c r="J36" s="1170">
        <f t="shared" si="5"/>
        <v>0</v>
      </c>
      <c r="K36" s="927" t="e">
        <f t="shared" si="6"/>
        <v>#DIV/0!</v>
      </c>
    </row>
    <row r="37" spans="1:11" ht="38.25">
      <c r="A37" s="52" t="s">
        <v>4053</v>
      </c>
      <c r="B37" s="380" t="s">
        <v>3542</v>
      </c>
      <c r="C37" s="270">
        <v>3</v>
      </c>
      <c r="D37" s="270"/>
      <c r="E37" s="926">
        <f t="shared" si="2"/>
        <v>0</v>
      </c>
      <c r="F37" s="466">
        <v>97</v>
      </c>
      <c r="G37" s="466">
        <v>36</v>
      </c>
      <c r="H37" s="926">
        <f t="shared" si="3"/>
        <v>37.113402061855673</v>
      </c>
      <c r="I37" s="1170">
        <f t="shared" si="4"/>
        <v>100</v>
      </c>
      <c r="J37" s="1170">
        <f t="shared" si="5"/>
        <v>36</v>
      </c>
      <c r="K37" s="927">
        <f t="shared" si="6"/>
        <v>36</v>
      </c>
    </row>
    <row r="38" spans="1:11" ht="25.5">
      <c r="A38" s="52" t="s">
        <v>1095</v>
      </c>
      <c r="B38" s="380" t="s">
        <v>1096</v>
      </c>
      <c r="C38" s="270">
        <v>16</v>
      </c>
      <c r="D38" s="270">
        <v>5</v>
      </c>
      <c r="E38" s="926">
        <f t="shared" si="2"/>
        <v>31.25</v>
      </c>
      <c r="F38" s="466">
        <v>71</v>
      </c>
      <c r="G38" s="466">
        <v>35</v>
      </c>
      <c r="H38" s="926">
        <f t="shared" si="3"/>
        <v>49.295774647887328</v>
      </c>
      <c r="I38" s="1170">
        <f t="shared" si="4"/>
        <v>87</v>
      </c>
      <c r="J38" s="1170">
        <f t="shared" si="5"/>
        <v>40</v>
      </c>
      <c r="K38" s="927">
        <f t="shared" si="6"/>
        <v>45.977011494252871</v>
      </c>
    </row>
    <row r="39" spans="1:11">
      <c r="A39" s="52" t="s">
        <v>6004</v>
      </c>
      <c r="B39" s="380" t="s">
        <v>3543</v>
      </c>
      <c r="C39" s="270">
        <v>152</v>
      </c>
      <c r="D39" s="270">
        <v>50</v>
      </c>
      <c r="E39" s="926">
        <f t="shared" si="2"/>
        <v>32.894736842105267</v>
      </c>
      <c r="F39" s="466">
        <v>1107</v>
      </c>
      <c r="G39" s="466">
        <v>510</v>
      </c>
      <c r="H39" s="926">
        <f t="shared" si="3"/>
        <v>46.070460704607044</v>
      </c>
      <c r="I39" s="1170">
        <f t="shared" si="4"/>
        <v>1259</v>
      </c>
      <c r="J39" s="1170">
        <f t="shared" si="5"/>
        <v>560</v>
      </c>
      <c r="K39" s="927">
        <f t="shared" si="6"/>
        <v>44.479745830023823</v>
      </c>
    </row>
    <row r="40" spans="1:11" ht="25.5">
      <c r="A40" s="52" t="s">
        <v>134</v>
      </c>
      <c r="B40" s="380" t="s">
        <v>4087</v>
      </c>
      <c r="C40" s="270">
        <v>49</v>
      </c>
      <c r="D40" s="270">
        <v>10</v>
      </c>
      <c r="E40" s="926">
        <f t="shared" si="2"/>
        <v>20.408163265306122</v>
      </c>
      <c r="F40" s="466">
        <v>319</v>
      </c>
      <c r="G40" s="466">
        <v>137</v>
      </c>
      <c r="H40" s="926">
        <f t="shared" si="3"/>
        <v>42.946708463949847</v>
      </c>
      <c r="I40" s="1170">
        <f t="shared" si="4"/>
        <v>368</v>
      </c>
      <c r="J40" s="1170">
        <f t="shared" si="5"/>
        <v>147</v>
      </c>
      <c r="K40" s="927">
        <f t="shared" si="6"/>
        <v>39.945652173913047</v>
      </c>
    </row>
    <row r="41" spans="1:11" ht="25.5">
      <c r="A41" s="52" t="s">
        <v>3544</v>
      </c>
      <c r="B41" s="380" t="s">
        <v>3545</v>
      </c>
      <c r="C41" s="466"/>
      <c r="D41" s="466"/>
      <c r="E41" s="926" t="e">
        <f t="shared" si="2"/>
        <v>#DIV/0!</v>
      </c>
      <c r="F41" s="466"/>
      <c r="G41" s="466"/>
      <c r="H41" s="926" t="e">
        <f t="shared" si="3"/>
        <v>#DIV/0!</v>
      </c>
      <c r="I41" s="1170">
        <f t="shared" si="4"/>
        <v>0</v>
      </c>
      <c r="J41" s="1170">
        <f t="shared" si="5"/>
        <v>0</v>
      </c>
      <c r="K41" s="927" t="e">
        <f t="shared" si="6"/>
        <v>#DIV/0!</v>
      </c>
    </row>
    <row r="42" spans="1:11" ht="25.5">
      <c r="A42" s="52" t="s">
        <v>1097</v>
      </c>
      <c r="B42" s="380" t="s">
        <v>1098</v>
      </c>
      <c r="C42" s="466">
        <v>34</v>
      </c>
      <c r="D42" s="466">
        <v>8</v>
      </c>
      <c r="E42" s="926">
        <f t="shared" si="2"/>
        <v>23.52941176470588</v>
      </c>
      <c r="F42" s="466">
        <v>553</v>
      </c>
      <c r="G42" s="466">
        <v>253</v>
      </c>
      <c r="H42" s="926">
        <f t="shared" si="3"/>
        <v>45.750452079566003</v>
      </c>
      <c r="I42" s="1170">
        <f t="shared" si="4"/>
        <v>587</v>
      </c>
      <c r="J42" s="1170">
        <f t="shared" si="5"/>
        <v>261</v>
      </c>
      <c r="K42" s="927">
        <f t="shared" si="6"/>
        <v>44.463373083475297</v>
      </c>
    </row>
    <row r="43" spans="1:11" ht="25.5">
      <c r="A43" s="52" t="s">
        <v>337</v>
      </c>
      <c r="B43" s="380" t="s">
        <v>3546</v>
      </c>
      <c r="C43" s="270"/>
      <c r="D43" s="270"/>
      <c r="E43" s="926" t="e">
        <f t="shared" si="2"/>
        <v>#DIV/0!</v>
      </c>
      <c r="F43" s="466"/>
      <c r="G43" s="466"/>
      <c r="H43" s="926" t="e">
        <f t="shared" si="3"/>
        <v>#DIV/0!</v>
      </c>
      <c r="I43" s="1170">
        <f t="shared" si="4"/>
        <v>0</v>
      </c>
      <c r="J43" s="1170">
        <f t="shared" si="5"/>
        <v>0</v>
      </c>
      <c r="K43" s="927" t="e">
        <f t="shared" si="6"/>
        <v>#DIV/0!</v>
      </c>
    </row>
    <row r="44" spans="1:11">
      <c r="A44" s="52" t="s">
        <v>1105</v>
      </c>
      <c r="B44" s="380" t="s">
        <v>1106</v>
      </c>
      <c r="C44" s="270"/>
      <c r="D44" s="270">
        <v>3</v>
      </c>
      <c r="E44" s="926" t="e">
        <f t="shared" si="2"/>
        <v>#DIV/0!</v>
      </c>
      <c r="F44" s="466">
        <v>89</v>
      </c>
      <c r="G44" s="466">
        <v>86</v>
      </c>
      <c r="H44" s="926">
        <f t="shared" si="3"/>
        <v>96.629213483146074</v>
      </c>
      <c r="I44" s="1170">
        <f t="shared" si="4"/>
        <v>89</v>
      </c>
      <c r="J44" s="1170">
        <f t="shared" si="5"/>
        <v>89</v>
      </c>
      <c r="K44" s="927">
        <f t="shared" si="6"/>
        <v>100</v>
      </c>
    </row>
    <row r="45" spans="1:11">
      <c r="A45" s="52" t="s">
        <v>1107</v>
      </c>
      <c r="B45" s="380" t="s">
        <v>1108</v>
      </c>
      <c r="C45" s="270">
        <v>35</v>
      </c>
      <c r="D45" s="270">
        <v>12</v>
      </c>
      <c r="E45" s="926">
        <f t="shared" si="2"/>
        <v>34.285714285714285</v>
      </c>
      <c r="F45" s="466">
        <v>81</v>
      </c>
      <c r="G45" s="466">
        <v>56</v>
      </c>
      <c r="H45" s="926">
        <f t="shared" si="3"/>
        <v>69.135802469135797</v>
      </c>
      <c r="I45" s="1170">
        <f t="shared" si="4"/>
        <v>116</v>
      </c>
      <c r="J45" s="1170">
        <f t="shared" si="5"/>
        <v>68</v>
      </c>
      <c r="K45" s="927">
        <f t="shared" si="6"/>
        <v>58.620689655172406</v>
      </c>
    </row>
    <row r="46" spans="1:11" ht="25.5">
      <c r="A46" s="52" t="s">
        <v>2718</v>
      </c>
      <c r="B46" s="380" t="s">
        <v>3547</v>
      </c>
      <c r="C46" s="270">
        <v>36</v>
      </c>
      <c r="D46" s="270">
        <v>12</v>
      </c>
      <c r="E46" s="926">
        <f t="shared" si="2"/>
        <v>33.333333333333329</v>
      </c>
      <c r="F46" s="466">
        <v>10</v>
      </c>
      <c r="G46" s="466">
        <v>12</v>
      </c>
      <c r="H46" s="926">
        <f t="shared" si="3"/>
        <v>120</v>
      </c>
      <c r="I46" s="1170">
        <f t="shared" si="4"/>
        <v>46</v>
      </c>
      <c r="J46" s="1170">
        <f t="shared" si="5"/>
        <v>24</v>
      </c>
      <c r="K46" s="927">
        <f t="shared" si="6"/>
        <v>52.173913043478258</v>
      </c>
    </row>
    <row r="47" spans="1:11" ht="25.5">
      <c r="A47" s="52" t="s">
        <v>4439</v>
      </c>
      <c r="B47" s="50" t="s">
        <v>4081</v>
      </c>
      <c r="C47" s="270">
        <v>147</v>
      </c>
      <c r="D47" s="270">
        <v>65</v>
      </c>
      <c r="E47" s="926">
        <f t="shared" si="2"/>
        <v>44.217687074829932</v>
      </c>
      <c r="F47" s="466">
        <v>2680</v>
      </c>
      <c r="G47" s="466">
        <v>1125</v>
      </c>
      <c r="H47" s="926">
        <f t="shared" si="3"/>
        <v>41.977611940298509</v>
      </c>
      <c r="I47" s="1170">
        <f t="shared" si="4"/>
        <v>2827</v>
      </c>
      <c r="J47" s="1170">
        <f t="shared" si="5"/>
        <v>1190</v>
      </c>
      <c r="K47" s="927">
        <f t="shared" si="6"/>
        <v>42.094092677750268</v>
      </c>
    </row>
    <row r="48" spans="1:11" ht="25.5">
      <c r="A48" s="52" t="s">
        <v>2726</v>
      </c>
      <c r="B48" s="371" t="s">
        <v>3548</v>
      </c>
      <c r="C48" s="270"/>
      <c r="D48" s="270"/>
      <c r="E48" s="926" t="e">
        <f t="shared" si="2"/>
        <v>#DIV/0!</v>
      </c>
      <c r="F48" s="466">
        <v>622</v>
      </c>
      <c r="G48" s="466">
        <v>317</v>
      </c>
      <c r="H48" s="926">
        <f t="shared" si="3"/>
        <v>50.964630225080384</v>
      </c>
      <c r="I48" s="1170">
        <f t="shared" si="4"/>
        <v>622</v>
      </c>
      <c r="J48" s="1170">
        <f t="shared" si="5"/>
        <v>317</v>
      </c>
      <c r="K48" s="927">
        <f t="shared" si="6"/>
        <v>50.964630225080384</v>
      </c>
    </row>
    <row r="49" spans="1:11" ht="26.25">
      <c r="A49" s="52" t="s">
        <v>95</v>
      </c>
      <c r="B49" s="371" t="s">
        <v>96</v>
      </c>
      <c r="C49" s="270"/>
      <c r="D49" s="270"/>
      <c r="E49" s="926" t="e">
        <f t="shared" si="2"/>
        <v>#DIV/0!</v>
      </c>
      <c r="F49" s="465">
        <v>5</v>
      </c>
      <c r="G49" s="465">
        <v>8</v>
      </c>
      <c r="H49" s="926">
        <f t="shared" si="3"/>
        <v>160</v>
      </c>
      <c r="I49" s="1170">
        <f t="shared" si="4"/>
        <v>5</v>
      </c>
      <c r="J49" s="1170">
        <f t="shared" si="5"/>
        <v>8</v>
      </c>
      <c r="K49" s="927">
        <f t="shared" si="6"/>
        <v>160</v>
      </c>
    </row>
    <row r="50" spans="1:11">
      <c r="A50" s="49" t="s">
        <v>2312</v>
      </c>
      <c r="B50" s="371" t="s">
        <v>97</v>
      </c>
      <c r="C50" s="270">
        <v>2</v>
      </c>
      <c r="D50" s="270"/>
      <c r="E50" s="926">
        <f t="shared" si="2"/>
        <v>0</v>
      </c>
      <c r="F50" s="466">
        <v>88</v>
      </c>
      <c r="G50" s="466">
        <v>55</v>
      </c>
      <c r="H50" s="926">
        <f t="shared" si="3"/>
        <v>62.5</v>
      </c>
      <c r="I50" s="1170">
        <f t="shared" si="4"/>
        <v>90</v>
      </c>
      <c r="J50" s="1170">
        <f t="shared" si="5"/>
        <v>55</v>
      </c>
      <c r="K50" s="927">
        <f t="shared" si="6"/>
        <v>61.111111111111114</v>
      </c>
    </row>
    <row r="51" spans="1:11" ht="25.5">
      <c r="A51" s="49" t="s">
        <v>4552</v>
      </c>
      <c r="B51" s="371" t="s">
        <v>98</v>
      </c>
      <c r="C51" s="270">
        <v>130</v>
      </c>
      <c r="D51" s="270">
        <v>52</v>
      </c>
      <c r="E51" s="926">
        <f t="shared" si="2"/>
        <v>40</v>
      </c>
      <c r="F51" s="466">
        <v>1645</v>
      </c>
      <c r="G51" s="466">
        <v>886</v>
      </c>
      <c r="H51" s="926">
        <f t="shared" si="3"/>
        <v>53.860182370820667</v>
      </c>
      <c r="I51" s="1170">
        <f t="shared" si="4"/>
        <v>1775</v>
      </c>
      <c r="J51" s="1170">
        <f t="shared" si="5"/>
        <v>938</v>
      </c>
      <c r="K51" s="927">
        <f t="shared" si="6"/>
        <v>52.845070422535215</v>
      </c>
    </row>
    <row r="52" spans="1:11">
      <c r="A52" s="52" t="s">
        <v>1185</v>
      </c>
      <c r="B52" s="381" t="s">
        <v>3549</v>
      </c>
      <c r="C52" s="270"/>
      <c r="D52" s="270"/>
      <c r="E52" s="926" t="e">
        <f t="shared" si="2"/>
        <v>#DIV/0!</v>
      </c>
      <c r="F52" s="110"/>
      <c r="G52" s="110"/>
      <c r="H52" s="926" t="e">
        <f t="shared" si="3"/>
        <v>#DIV/0!</v>
      </c>
      <c r="I52" s="1170">
        <f t="shared" si="4"/>
        <v>0</v>
      </c>
      <c r="J52" s="1170">
        <f t="shared" si="5"/>
        <v>0</v>
      </c>
      <c r="K52" s="927" t="e">
        <f t="shared" si="6"/>
        <v>#DIV/0!</v>
      </c>
    </row>
    <row r="53" spans="1:11">
      <c r="A53" s="52" t="s">
        <v>1092</v>
      </c>
      <c r="B53" s="381" t="s">
        <v>1093</v>
      </c>
      <c r="C53" s="270"/>
      <c r="D53" s="270"/>
      <c r="E53" s="926" t="e">
        <f t="shared" si="2"/>
        <v>#DIV/0!</v>
      </c>
      <c r="F53" s="110">
        <v>282</v>
      </c>
      <c r="G53" s="110">
        <v>73</v>
      </c>
      <c r="H53" s="926">
        <f t="shared" si="3"/>
        <v>25.886524822695034</v>
      </c>
      <c r="I53" s="1170">
        <f t="shared" si="4"/>
        <v>282</v>
      </c>
      <c r="J53" s="1170">
        <f t="shared" si="5"/>
        <v>73</v>
      </c>
      <c r="K53" s="927">
        <f t="shared" si="6"/>
        <v>25.886524822695034</v>
      </c>
    </row>
    <row r="54" spans="1:11">
      <c r="A54" s="52" t="s">
        <v>2431</v>
      </c>
      <c r="B54" s="381" t="s">
        <v>2432</v>
      </c>
      <c r="C54" s="270"/>
      <c r="D54" s="270"/>
      <c r="E54" s="926" t="e">
        <f t="shared" si="2"/>
        <v>#DIV/0!</v>
      </c>
      <c r="F54" s="110"/>
      <c r="G54" s="110"/>
      <c r="H54" s="926" t="e">
        <f t="shared" si="3"/>
        <v>#DIV/0!</v>
      </c>
      <c r="I54" s="1170">
        <f t="shared" si="4"/>
        <v>0</v>
      </c>
      <c r="J54" s="1170">
        <f t="shared" si="5"/>
        <v>0</v>
      </c>
      <c r="K54" s="927" t="e">
        <f t="shared" si="6"/>
        <v>#DIV/0!</v>
      </c>
    </row>
    <row r="55" spans="1:11">
      <c r="A55" s="52" t="s">
        <v>3550</v>
      </c>
      <c r="B55" s="381" t="s">
        <v>3551</v>
      </c>
      <c r="C55" s="270"/>
      <c r="D55" s="270"/>
      <c r="E55" s="926" t="e">
        <f t="shared" si="2"/>
        <v>#DIV/0!</v>
      </c>
      <c r="F55" s="110">
        <v>534</v>
      </c>
      <c r="G55" s="110">
        <v>305</v>
      </c>
      <c r="H55" s="926">
        <f t="shared" si="3"/>
        <v>57.116104868913851</v>
      </c>
      <c r="I55" s="1170">
        <f t="shared" si="4"/>
        <v>534</v>
      </c>
      <c r="J55" s="1170">
        <f t="shared" si="5"/>
        <v>305</v>
      </c>
      <c r="K55" s="927">
        <f t="shared" si="6"/>
        <v>57.116104868913851</v>
      </c>
    </row>
    <row r="56" spans="1:11">
      <c r="A56" s="52" t="s">
        <v>3552</v>
      </c>
      <c r="B56" s="381" t="s">
        <v>3553</v>
      </c>
      <c r="C56" s="270"/>
      <c r="D56" s="270"/>
      <c r="E56" s="926" t="e">
        <f t="shared" si="2"/>
        <v>#DIV/0!</v>
      </c>
      <c r="F56" s="110"/>
      <c r="G56" s="110"/>
      <c r="H56" s="926" t="e">
        <f t="shared" si="3"/>
        <v>#DIV/0!</v>
      </c>
      <c r="I56" s="1170">
        <f t="shared" si="4"/>
        <v>0</v>
      </c>
      <c r="J56" s="1170">
        <f t="shared" si="5"/>
        <v>0</v>
      </c>
      <c r="K56" s="927" t="e">
        <f t="shared" si="6"/>
        <v>#DIV/0!</v>
      </c>
    </row>
    <row r="57" spans="1:11">
      <c r="A57" s="52" t="s">
        <v>3554</v>
      </c>
      <c r="B57" s="381" t="s">
        <v>3555</v>
      </c>
      <c r="C57" s="270"/>
      <c r="D57" s="270"/>
      <c r="E57" s="926" t="e">
        <f t="shared" si="2"/>
        <v>#DIV/0!</v>
      </c>
      <c r="F57" s="110">
        <v>490</v>
      </c>
      <c r="G57" s="110">
        <v>271</v>
      </c>
      <c r="H57" s="926">
        <f t="shared" si="3"/>
        <v>55.306122448979586</v>
      </c>
      <c r="I57" s="1170">
        <f t="shared" si="4"/>
        <v>490</v>
      </c>
      <c r="J57" s="1170">
        <f t="shared" si="5"/>
        <v>271</v>
      </c>
      <c r="K57" s="927">
        <f t="shared" si="6"/>
        <v>55.306122448979586</v>
      </c>
    </row>
    <row r="58" spans="1:11" ht="25.5">
      <c r="A58" s="52" t="s">
        <v>1018</v>
      </c>
      <c r="B58" s="381" t="s">
        <v>3556</v>
      </c>
      <c r="C58" s="270"/>
      <c r="D58" s="270"/>
      <c r="E58" s="926" t="e">
        <f t="shared" si="2"/>
        <v>#DIV/0!</v>
      </c>
      <c r="F58" s="466"/>
      <c r="G58" s="466"/>
      <c r="H58" s="926" t="e">
        <f t="shared" si="3"/>
        <v>#DIV/0!</v>
      </c>
      <c r="I58" s="1170">
        <f t="shared" si="4"/>
        <v>0</v>
      </c>
      <c r="J58" s="1170">
        <f t="shared" si="5"/>
        <v>0</v>
      </c>
      <c r="K58" s="927" t="e">
        <f t="shared" si="6"/>
        <v>#DIV/0!</v>
      </c>
    </row>
    <row r="59" spans="1:11" ht="51">
      <c r="A59" s="52" t="s">
        <v>3925</v>
      </c>
      <c r="B59" s="381" t="s">
        <v>3557</v>
      </c>
      <c r="C59" s="270"/>
      <c r="D59" s="270"/>
      <c r="E59" s="926" t="e">
        <f t="shared" si="2"/>
        <v>#DIV/0!</v>
      </c>
      <c r="F59" s="466"/>
      <c r="G59" s="466"/>
      <c r="H59" s="926" t="e">
        <f t="shared" si="3"/>
        <v>#DIV/0!</v>
      </c>
      <c r="I59" s="1170">
        <f t="shared" si="4"/>
        <v>0</v>
      </c>
      <c r="J59" s="1170">
        <f t="shared" si="5"/>
        <v>0</v>
      </c>
      <c r="K59" s="927" t="e">
        <f t="shared" si="6"/>
        <v>#DIV/0!</v>
      </c>
    </row>
    <row r="60" spans="1:11" ht="25.5">
      <c r="A60" s="52" t="s">
        <v>3558</v>
      </c>
      <c r="B60" s="381" t="s">
        <v>3559</v>
      </c>
      <c r="C60" s="270"/>
      <c r="D60" s="270"/>
      <c r="E60" s="926" t="e">
        <f t="shared" si="2"/>
        <v>#DIV/0!</v>
      </c>
      <c r="F60" s="466"/>
      <c r="G60" s="466"/>
      <c r="H60" s="926" t="e">
        <f t="shared" si="3"/>
        <v>#DIV/0!</v>
      </c>
      <c r="I60" s="1170">
        <f t="shared" si="4"/>
        <v>0</v>
      </c>
      <c r="J60" s="1170">
        <f t="shared" si="5"/>
        <v>0</v>
      </c>
      <c r="K60" s="927" t="e">
        <f t="shared" si="6"/>
        <v>#DIV/0!</v>
      </c>
    </row>
    <row r="61" spans="1:11" ht="51">
      <c r="A61" s="275">
        <v>241025</v>
      </c>
      <c r="B61" s="381" t="s">
        <v>558</v>
      </c>
      <c r="C61" s="270"/>
      <c r="D61" s="270"/>
      <c r="E61" s="926" t="e">
        <f t="shared" si="2"/>
        <v>#DIV/0!</v>
      </c>
      <c r="F61" s="466"/>
      <c r="G61" s="466"/>
      <c r="H61" s="926" t="e">
        <f t="shared" si="3"/>
        <v>#DIV/0!</v>
      </c>
      <c r="I61" s="1170">
        <f t="shared" si="4"/>
        <v>0</v>
      </c>
      <c r="J61" s="1170">
        <f t="shared" si="5"/>
        <v>0</v>
      </c>
      <c r="K61" s="927" t="e">
        <f t="shared" si="6"/>
        <v>#DIV/0!</v>
      </c>
    </row>
    <row r="62" spans="1:11" ht="25.5">
      <c r="A62" s="52" t="s">
        <v>559</v>
      </c>
      <c r="B62" s="381" t="s">
        <v>560</v>
      </c>
      <c r="C62" s="270"/>
      <c r="D62" s="270"/>
      <c r="E62" s="926" t="e">
        <f t="shared" si="2"/>
        <v>#DIV/0!</v>
      </c>
      <c r="F62" s="466"/>
      <c r="G62" s="466"/>
      <c r="H62" s="926" t="e">
        <f t="shared" si="3"/>
        <v>#DIV/0!</v>
      </c>
      <c r="I62" s="1170">
        <f t="shared" si="4"/>
        <v>0</v>
      </c>
      <c r="J62" s="1170">
        <f t="shared" si="5"/>
        <v>0</v>
      </c>
      <c r="K62" s="927" t="e">
        <f t="shared" si="6"/>
        <v>#DIV/0!</v>
      </c>
    </row>
    <row r="63" spans="1:11" ht="25.5">
      <c r="A63" s="52" t="s">
        <v>561</v>
      </c>
      <c r="B63" s="381" t="s">
        <v>562</v>
      </c>
      <c r="C63" s="270"/>
      <c r="D63" s="270"/>
      <c r="E63" s="926" t="e">
        <f t="shared" si="2"/>
        <v>#DIV/0!</v>
      </c>
      <c r="F63" s="466"/>
      <c r="G63" s="466"/>
      <c r="H63" s="926" t="e">
        <f t="shared" si="3"/>
        <v>#DIV/0!</v>
      </c>
      <c r="I63" s="1170">
        <f t="shared" si="4"/>
        <v>0</v>
      </c>
      <c r="J63" s="1170">
        <f t="shared" si="5"/>
        <v>0</v>
      </c>
      <c r="K63" s="927" t="e">
        <f t="shared" si="6"/>
        <v>#DIV/0!</v>
      </c>
    </row>
    <row r="64" spans="1:11" ht="25.5">
      <c r="A64" s="52" t="s">
        <v>563</v>
      </c>
      <c r="B64" s="381" t="s">
        <v>564</v>
      </c>
      <c r="C64" s="270">
        <v>4</v>
      </c>
      <c r="D64" s="270"/>
      <c r="E64" s="926">
        <f t="shared" si="2"/>
        <v>0</v>
      </c>
      <c r="F64" s="466">
        <v>608</v>
      </c>
      <c r="G64" s="466">
        <v>365</v>
      </c>
      <c r="H64" s="926">
        <f t="shared" si="3"/>
        <v>60.032894736842103</v>
      </c>
      <c r="I64" s="1170">
        <f t="shared" si="4"/>
        <v>612</v>
      </c>
      <c r="J64" s="1170">
        <f t="shared" si="5"/>
        <v>365</v>
      </c>
      <c r="K64" s="927">
        <f t="shared" si="6"/>
        <v>59.640522875816991</v>
      </c>
    </row>
    <row r="65" spans="1:11" ht="25.5">
      <c r="A65" s="52" t="s">
        <v>565</v>
      </c>
      <c r="B65" s="381" t="s">
        <v>566</v>
      </c>
      <c r="C65" s="466"/>
      <c r="D65" s="466"/>
      <c r="E65" s="926" t="e">
        <f t="shared" si="2"/>
        <v>#DIV/0!</v>
      </c>
      <c r="F65" s="466">
        <v>525</v>
      </c>
      <c r="G65" s="466">
        <v>292</v>
      </c>
      <c r="H65" s="926">
        <f t="shared" si="3"/>
        <v>55.61904761904762</v>
      </c>
      <c r="I65" s="1170">
        <f t="shared" si="4"/>
        <v>525</v>
      </c>
      <c r="J65" s="1170">
        <f t="shared" si="5"/>
        <v>292</v>
      </c>
      <c r="K65" s="927">
        <f t="shared" si="6"/>
        <v>55.61904761904762</v>
      </c>
    </row>
    <row r="66" spans="1:11" ht="25.5">
      <c r="A66" s="52" t="s">
        <v>567</v>
      </c>
      <c r="B66" s="381" t="s">
        <v>568</v>
      </c>
      <c r="C66" s="466"/>
      <c r="D66" s="466"/>
      <c r="E66" s="926" t="e">
        <f t="shared" si="2"/>
        <v>#DIV/0!</v>
      </c>
      <c r="F66" s="466"/>
      <c r="G66" s="466"/>
      <c r="H66" s="926" t="e">
        <f t="shared" si="3"/>
        <v>#DIV/0!</v>
      </c>
      <c r="I66" s="1170">
        <f t="shared" si="4"/>
        <v>0</v>
      </c>
      <c r="J66" s="1170">
        <f t="shared" si="5"/>
        <v>0</v>
      </c>
      <c r="K66" s="927" t="e">
        <f t="shared" si="6"/>
        <v>#DIV/0!</v>
      </c>
    </row>
    <row r="67" spans="1:11" ht="25.5">
      <c r="A67" s="52" t="s">
        <v>569</v>
      </c>
      <c r="B67" s="381" t="s">
        <v>570</v>
      </c>
      <c r="C67" s="270"/>
      <c r="D67" s="270"/>
      <c r="E67" s="926" t="e">
        <f t="shared" si="2"/>
        <v>#DIV/0!</v>
      </c>
      <c r="F67" s="466"/>
      <c r="G67" s="466"/>
      <c r="H67" s="926" t="e">
        <f t="shared" si="3"/>
        <v>#DIV/0!</v>
      </c>
      <c r="I67" s="1170">
        <f t="shared" si="4"/>
        <v>0</v>
      </c>
      <c r="J67" s="1170">
        <f t="shared" si="5"/>
        <v>0</v>
      </c>
      <c r="K67" s="927" t="e">
        <f t="shared" si="6"/>
        <v>#DIV/0!</v>
      </c>
    </row>
    <row r="68" spans="1:11" ht="51">
      <c r="A68" s="52" t="s">
        <v>571</v>
      </c>
      <c r="B68" s="381" t="s">
        <v>572</v>
      </c>
      <c r="C68" s="466"/>
      <c r="D68" s="466"/>
      <c r="E68" s="926" t="e">
        <f t="shared" si="2"/>
        <v>#DIV/0!</v>
      </c>
      <c r="F68" s="466"/>
      <c r="G68" s="466"/>
      <c r="H68" s="926" t="e">
        <f t="shared" si="3"/>
        <v>#DIV/0!</v>
      </c>
      <c r="I68" s="1170">
        <f t="shared" si="4"/>
        <v>0</v>
      </c>
      <c r="J68" s="1170">
        <f t="shared" si="5"/>
        <v>0</v>
      </c>
      <c r="K68" s="927" t="e">
        <f t="shared" si="6"/>
        <v>#DIV/0!</v>
      </c>
    </row>
    <row r="69" spans="1:11">
      <c r="A69" s="52" t="s">
        <v>573</v>
      </c>
      <c r="B69" s="381" t="s">
        <v>574</v>
      </c>
      <c r="C69" s="270"/>
      <c r="D69" s="270"/>
      <c r="E69" s="926" t="e">
        <f t="shared" si="2"/>
        <v>#DIV/0!</v>
      </c>
      <c r="F69" s="466"/>
      <c r="G69" s="466"/>
      <c r="H69" s="926" t="e">
        <f t="shared" si="3"/>
        <v>#DIV/0!</v>
      </c>
      <c r="I69" s="1170">
        <f t="shared" si="4"/>
        <v>0</v>
      </c>
      <c r="J69" s="1170">
        <f t="shared" si="5"/>
        <v>0</v>
      </c>
      <c r="K69" s="927" t="e">
        <f t="shared" si="6"/>
        <v>#DIV/0!</v>
      </c>
    </row>
    <row r="70" spans="1:11">
      <c r="A70" s="52" t="s">
        <v>100</v>
      </c>
      <c r="B70" s="381" t="s">
        <v>101</v>
      </c>
      <c r="C70" s="270"/>
      <c r="D70" s="270"/>
      <c r="E70" s="926" t="e">
        <f t="shared" si="2"/>
        <v>#DIV/0!</v>
      </c>
      <c r="F70" s="466"/>
      <c r="G70" s="466"/>
      <c r="H70" s="926" t="e">
        <f t="shared" si="3"/>
        <v>#DIV/0!</v>
      </c>
      <c r="I70" s="1170">
        <f t="shared" si="4"/>
        <v>0</v>
      </c>
      <c r="J70" s="1170">
        <f t="shared" si="5"/>
        <v>0</v>
      </c>
      <c r="K70" s="927" t="e">
        <f t="shared" si="6"/>
        <v>#DIV/0!</v>
      </c>
    </row>
    <row r="71" spans="1:11">
      <c r="A71" s="52" t="s">
        <v>1254</v>
      </c>
      <c r="B71" s="381" t="s">
        <v>1255</v>
      </c>
      <c r="C71" s="270"/>
      <c r="D71" s="270"/>
      <c r="E71" s="926" t="e">
        <f t="shared" si="2"/>
        <v>#DIV/0!</v>
      </c>
      <c r="F71" s="466"/>
      <c r="G71" s="466"/>
      <c r="H71" s="926" t="e">
        <f t="shared" si="3"/>
        <v>#DIV/0!</v>
      </c>
      <c r="I71" s="1170">
        <f t="shared" si="4"/>
        <v>0</v>
      </c>
      <c r="J71" s="1170">
        <f t="shared" si="5"/>
        <v>0</v>
      </c>
      <c r="K71" s="927" t="e">
        <f t="shared" si="6"/>
        <v>#DIV/0!</v>
      </c>
    </row>
    <row r="72" spans="1:11">
      <c r="A72" s="52" t="s">
        <v>2452</v>
      </c>
      <c r="B72" s="381" t="s">
        <v>2453</v>
      </c>
      <c r="C72" s="270">
        <v>2</v>
      </c>
      <c r="D72" s="270">
        <v>1</v>
      </c>
      <c r="E72" s="926">
        <f t="shared" si="2"/>
        <v>50</v>
      </c>
      <c r="F72" s="466"/>
      <c r="G72" s="466"/>
      <c r="H72" s="926" t="e">
        <f t="shared" si="3"/>
        <v>#DIV/0!</v>
      </c>
      <c r="I72" s="1170">
        <f t="shared" si="4"/>
        <v>2</v>
      </c>
      <c r="J72" s="1170">
        <f t="shared" si="5"/>
        <v>1</v>
      </c>
      <c r="K72" s="927">
        <f t="shared" si="6"/>
        <v>50</v>
      </c>
    </row>
    <row r="73" spans="1:11">
      <c r="A73" s="52" t="s">
        <v>339</v>
      </c>
      <c r="B73" s="381" t="s">
        <v>575</v>
      </c>
      <c r="C73" s="466"/>
      <c r="D73" s="466"/>
      <c r="E73" s="926" t="e">
        <f t="shared" si="2"/>
        <v>#DIV/0!</v>
      </c>
      <c r="F73" s="466"/>
      <c r="G73" s="466"/>
      <c r="H73" s="926" t="e">
        <f t="shared" si="3"/>
        <v>#DIV/0!</v>
      </c>
      <c r="I73" s="1170">
        <f t="shared" si="4"/>
        <v>0</v>
      </c>
      <c r="J73" s="1170">
        <f t="shared" si="5"/>
        <v>0</v>
      </c>
      <c r="K73" s="927" t="e">
        <f t="shared" si="6"/>
        <v>#DIV/0!</v>
      </c>
    </row>
    <row r="74" spans="1:11">
      <c r="A74" s="52" t="s">
        <v>340</v>
      </c>
      <c r="B74" s="381" t="s">
        <v>576</v>
      </c>
      <c r="C74" s="467"/>
      <c r="D74" s="467"/>
      <c r="E74" s="926" t="e">
        <f t="shared" si="2"/>
        <v>#DIV/0!</v>
      </c>
      <c r="F74" s="467"/>
      <c r="G74" s="467"/>
      <c r="H74" s="926" t="e">
        <f t="shared" si="3"/>
        <v>#DIV/0!</v>
      </c>
      <c r="I74" s="1170">
        <f t="shared" si="4"/>
        <v>0</v>
      </c>
      <c r="J74" s="1170">
        <f t="shared" si="5"/>
        <v>0</v>
      </c>
      <c r="K74" s="927" t="e">
        <f t="shared" si="6"/>
        <v>#DIV/0!</v>
      </c>
    </row>
    <row r="75" spans="1:11">
      <c r="A75" s="52" t="s">
        <v>1103</v>
      </c>
      <c r="B75" s="381" t="s">
        <v>1104</v>
      </c>
      <c r="C75" s="466"/>
      <c r="D75" s="466"/>
      <c r="E75" s="926" t="e">
        <f t="shared" si="2"/>
        <v>#DIV/0!</v>
      </c>
      <c r="F75" s="466"/>
      <c r="G75" s="466"/>
      <c r="H75" s="926" t="e">
        <f t="shared" si="3"/>
        <v>#DIV/0!</v>
      </c>
      <c r="I75" s="1170">
        <f t="shared" si="4"/>
        <v>0</v>
      </c>
      <c r="J75" s="1170">
        <f t="shared" si="5"/>
        <v>0</v>
      </c>
      <c r="K75" s="927" t="e">
        <f t="shared" si="6"/>
        <v>#DIV/0!</v>
      </c>
    </row>
    <row r="76" spans="1:11">
      <c r="A76" s="52" t="s">
        <v>577</v>
      </c>
      <c r="B76" s="381" t="s">
        <v>578</v>
      </c>
      <c r="C76" s="466">
        <v>2</v>
      </c>
      <c r="D76" s="466"/>
      <c r="E76" s="926">
        <f t="shared" si="2"/>
        <v>0</v>
      </c>
      <c r="F76" s="466">
        <v>2310</v>
      </c>
      <c r="G76" s="466">
        <v>1135</v>
      </c>
      <c r="H76" s="926">
        <f t="shared" si="3"/>
        <v>49.134199134199136</v>
      </c>
      <c r="I76" s="1170">
        <f t="shared" si="4"/>
        <v>2312</v>
      </c>
      <c r="J76" s="1170">
        <f t="shared" si="5"/>
        <v>1135</v>
      </c>
      <c r="K76" s="927">
        <f t="shared" si="6"/>
        <v>49.091695501730101</v>
      </c>
    </row>
    <row r="77" spans="1:11">
      <c r="A77" s="52" t="s">
        <v>1528</v>
      </c>
      <c r="B77" s="381" t="s">
        <v>1109</v>
      </c>
      <c r="C77" s="466">
        <v>143</v>
      </c>
      <c r="D77" s="466">
        <v>68</v>
      </c>
      <c r="E77" s="926">
        <f t="shared" ref="E77:E145" si="7">SUM(D77/C77*100)</f>
        <v>47.552447552447553</v>
      </c>
      <c r="F77" s="466"/>
      <c r="G77" s="466"/>
      <c r="H77" s="926" t="e">
        <f t="shared" ref="H77:H145" si="8">SUM(G77/F77*100)</f>
        <v>#DIV/0!</v>
      </c>
      <c r="I77" s="1170">
        <f t="shared" ref="I77:I140" si="9">C77+F77</f>
        <v>143</v>
      </c>
      <c r="J77" s="1170">
        <f t="shared" ref="J77:J140" si="10">D77+G77</f>
        <v>68</v>
      </c>
      <c r="K77" s="927">
        <f t="shared" ref="K77:K140" si="11">SUM(J77/I77*100)</f>
        <v>47.552447552447553</v>
      </c>
    </row>
    <row r="78" spans="1:11">
      <c r="A78" s="52" t="s">
        <v>1110</v>
      </c>
      <c r="B78" s="381" t="s">
        <v>579</v>
      </c>
      <c r="C78" s="466"/>
      <c r="D78" s="466">
        <v>2</v>
      </c>
      <c r="E78" s="926" t="e">
        <f t="shared" si="7"/>
        <v>#DIV/0!</v>
      </c>
      <c r="F78" s="466"/>
      <c r="G78" s="466">
        <v>55</v>
      </c>
      <c r="H78" s="926" t="e">
        <f t="shared" si="8"/>
        <v>#DIV/0!</v>
      </c>
      <c r="I78" s="1170">
        <f t="shared" si="9"/>
        <v>0</v>
      </c>
      <c r="J78" s="1170">
        <f t="shared" si="10"/>
        <v>57</v>
      </c>
      <c r="K78" s="927" t="e">
        <f t="shared" si="11"/>
        <v>#DIV/0!</v>
      </c>
    </row>
    <row r="79" spans="1:11">
      <c r="A79" s="52" t="s">
        <v>1113</v>
      </c>
      <c r="B79" s="381" t="s">
        <v>1114</v>
      </c>
      <c r="C79" s="466">
        <v>10</v>
      </c>
      <c r="D79" s="466">
        <v>13</v>
      </c>
      <c r="E79" s="926">
        <f t="shared" si="7"/>
        <v>130</v>
      </c>
      <c r="F79" s="466">
        <v>1</v>
      </c>
      <c r="G79" s="466"/>
      <c r="H79" s="926">
        <f t="shared" si="8"/>
        <v>0</v>
      </c>
      <c r="I79" s="1170">
        <f t="shared" si="9"/>
        <v>11</v>
      </c>
      <c r="J79" s="1170">
        <f t="shared" si="10"/>
        <v>13</v>
      </c>
      <c r="K79" s="927">
        <f t="shared" si="11"/>
        <v>118.18181818181819</v>
      </c>
    </row>
    <row r="80" spans="1:11">
      <c r="A80" s="52" t="s">
        <v>4062</v>
      </c>
      <c r="B80" s="381" t="s">
        <v>4063</v>
      </c>
      <c r="C80" s="466"/>
      <c r="D80" s="466"/>
      <c r="E80" s="926" t="e">
        <f t="shared" si="7"/>
        <v>#DIV/0!</v>
      </c>
      <c r="F80" s="466"/>
      <c r="G80" s="466"/>
      <c r="H80" s="926" t="e">
        <f t="shared" si="8"/>
        <v>#DIV/0!</v>
      </c>
      <c r="I80" s="1170">
        <f t="shared" si="9"/>
        <v>0</v>
      </c>
      <c r="J80" s="1170">
        <f t="shared" si="10"/>
        <v>0</v>
      </c>
      <c r="K80" s="927" t="e">
        <f t="shared" si="11"/>
        <v>#DIV/0!</v>
      </c>
    </row>
    <row r="81" spans="1:11" ht="25.5">
      <c r="A81" s="52" t="s">
        <v>580</v>
      </c>
      <c r="B81" s="381" t="s">
        <v>581</v>
      </c>
      <c r="C81" s="270">
        <v>7</v>
      </c>
      <c r="D81" s="270">
        <v>2</v>
      </c>
      <c r="E81" s="926">
        <f t="shared" si="7"/>
        <v>28.571428571428569</v>
      </c>
      <c r="F81" s="466">
        <v>948</v>
      </c>
      <c r="G81" s="466">
        <v>283</v>
      </c>
      <c r="H81" s="926">
        <f t="shared" si="8"/>
        <v>29.852320675105489</v>
      </c>
      <c r="I81" s="1170">
        <f t="shared" si="9"/>
        <v>955</v>
      </c>
      <c r="J81" s="1170">
        <f t="shared" si="10"/>
        <v>285</v>
      </c>
      <c r="K81" s="927">
        <f t="shared" si="11"/>
        <v>29.842931937172771</v>
      </c>
    </row>
    <row r="82" spans="1:11" ht="25.5">
      <c r="A82" s="52" t="s">
        <v>582</v>
      </c>
      <c r="B82" s="381" t="s">
        <v>583</v>
      </c>
      <c r="C82" s="466"/>
      <c r="D82" s="466"/>
      <c r="E82" s="926" t="e">
        <f t="shared" si="7"/>
        <v>#DIV/0!</v>
      </c>
      <c r="F82" s="466"/>
      <c r="G82" s="466"/>
      <c r="H82" s="926" t="e">
        <f t="shared" si="8"/>
        <v>#DIV/0!</v>
      </c>
      <c r="I82" s="1170">
        <f t="shared" si="9"/>
        <v>0</v>
      </c>
      <c r="J82" s="1170">
        <f t="shared" si="10"/>
        <v>0</v>
      </c>
      <c r="K82" s="927" t="e">
        <f t="shared" si="11"/>
        <v>#DIV/0!</v>
      </c>
    </row>
    <row r="83" spans="1:11">
      <c r="A83" s="52" t="s">
        <v>584</v>
      </c>
      <c r="B83" s="381" t="s">
        <v>585</v>
      </c>
      <c r="C83" s="466"/>
      <c r="D83" s="466"/>
      <c r="E83" s="926" t="e">
        <f t="shared" si="7"/>
        <v>#DIV/0!</v>
      </c>
      <c r="F83" s="466">
        <v>2</v>
      </c>
      <c r="G83" s="466">
        <v>3</v>
      </c>
      <c r="H83" s="926">
        <f t="shared" si="8"/>
        <v>150</v>
      </c>
      <c r="I83" s="1170">
        <f t="shared" si="9"/>
        <v>2</v>
      </c>
      <c r="J83" s="1170">
        <f t="shared" si="10"/>
        <v>3</v>
      </c>
      <c r="K83" s="927">
        <f t="shared" si="11"/>
        <v>150</v>
      </c>
    </row>
    <row r="84" spans="1:11">
      <c r="A84" s="52" t="s">
        <v>586</v>
      </c>
      <c r="B84" s="381" t="s">
        <v>587</v>
      </c>
      <c r="C84" s="466"/>
      <c r="D84" s="466"/>
      <c r="E84" s="926" t="e">
        <f t="shared" si="7"/>
        <v>#DIV/0!</v>
      </c>
      <c r="F84" s="466"/>
      <c r="G84" s="466"/>
      <c r="H84" s="926" t="e">
        <f t="shared" si="8"/>
        <v>#DIV/0!</v>
      </c>
      <c r="I84" s="1170">
        <f t="shared" si="9"/>
        <v>0</v>
      </c>
      <c r="J84" s="1170">
        <f t="shared" si="10"/>
        <v>0</v>
      </c>
      <c r="K84" s="927" t="e">
        <f t="shared" si="11"/>
        <v>#DIV/0!</v>
      </c>
    </row>
    <row r="85" spans="1:11">
      <c r="A85" s="52" t="s">
        <v>92</v>
      </c>
      <c r="B85" s="381" t="s">
        <v>588</v>
      </c>
      <c r="C85" s="466"/>
      <c r="D85" s="466"/>
      <c r="E85" s="926" t="e">
        <f t="shared" si="7"/>
        <v>#DIV/0!</v>
      </c>
      <c r="F85" s="466">
        <v>15</v>
      </c>
      <c r="G85" s="466">
        <v>3</v>
      </c>
      <c r="H85" s="926">
        <f t="shared" si="8"/>
        <v>20</v>
      </c>
      <c r="I85" s="1170">
        <f t="shared" si="9"/>
        <v>15</v>
      </c>
      <c r="J85" s="1170">
        <f t="shared" si="10"/>
        <v>3</v>
      </c>
      <c r="K85" s="927">
        <f t="shared" si="11"/>
        <v>20</v>
      </c>
    </row>
    <row r="86" spans="1:11">
      <c r="A86" s="52" t="s">
        <v>3936</v>
      </c>
      <c r="B86" s="381" t="s">
        <v>589</v>
      </c>
      <c r="C86" s="466"/>
      <c r="D86" s="466"/>
      <c r="E86" s="926" t="e">
        <f t="shared" si="7"/>
        <v>#DIV/0!</v>
      </c>
      <c r="F86" s="466">
        <v>493</v>
      </c>
      <c r="G86" s="466">
        <v>290</v>
      </c>
      <c r="H86" s="926">
        <f t="shared" si="8"/>
        <v>58.82352941176471</v>
      </c>
      <c r="I86" s="1170">
        <f t="shared" si="9"/>
        <v>493</v>
      </c>
      <c r="J86" s="1170">
        <f t="shared" si="10"/>
        <v>290</v>
      </c>
      <c r="K86" s="927">
        <f t="shared" si="11"/>
        <v>58.82352941176471</v>
      </c>
    </row>
    <row r="87" spans="1:11" ht="25.5">
      <c r="A87" s="52" t="s">
        <v>590</v>
      </c>
      <c r="B87" s="381" t="s">
        <v>591</v>
      </c>
      <c r="C87" s="466"/>
      <c r="D87" s="466"/>
      <c r="E87" s="926" t="e">
        <f t="shared" si="7"/>
        <v>#DIV/0!</v>
      </c>
      <c r="F87" s="466"/>
      <c r="G87" s="466"/>
      <c r="H87" s="926" t="e">
        <f t="shared" si="8"/>
        <v>#DIV/0!</v>
      </c>
      <c r="I87" s="1170">
        <f t="shared" si="9"/>
        <v>0</v>
      </c>
      <c r="J87" s="1170">
        <f t="shared" si="10"/>
        <v>0</v>
      </c>
      <c r="K87" s="927" t="e">
        <f t="shared" si="11"/>
        <v>#DIV/0!</v>
      </c>
    </row>
    <row r="88" spans="1:11" ht="25.5">
      <c r="A88" s="52" t="s">
        <v>592</v>
      </c>
      <c r="B88" s="381" t="s">
        <v>593</v>
      </c>
      <c r="C88" s="270"/>
      <c r="D88" s="270">
        <v>1</v>
      </c>
      <c r="E88" s="926" t="e">
        <f t="shared" si="7"/>
        <v>#DIV/0!</v>
      </c>
      <c r="F88" s="466"/>
      <c r="G88" s="466"/>
      <c r="H88" s="926" t="e">
        <f t="shared" si="8"/>
        <v>#DIV/0!</v>
      </c>
      <c r="I88" s="1170">
        <f t="shared" si="9"/>
        <v>0</v>
      </c>
      <c r="J88" s="1170">
        <f t="shared" si="10"/>
        <v>1</v>
      </c>
      <c r="K88" s="927" t="e">
        <f t="shared" si="11"/>
        <v>#DIV/0!</v>
      </c>
    </row>
    <row r="89" spans="1:11" ht="25.5">
      <c r="A89" s="52" t="s">
        <v>594</v>
      </c>
      <c r="B89" s="381" t="s">
        <v>595</v>
      </c>
      <c r="C89" s="270"/>
      <c r="D89" s="270"/>
      <c r="E89" s="926" t="e">
        <f t="shared" si="7"/>
        <v>#DIV/0!</v>
      </c>
      <c r="F89" s="466"/>
      <c r="G89" s="466"/>
      <c r="H89" s="926" t="e">
        <f t="shared" si="8"/>
        <v>#DIV/0!</v>
      </c>
      <c r="I89" s="1170">
        <f t="shared" si="9"/>
        <v>0</v>
      </c>
      <c r="J89" s="1170">
        <f t="shared" si="10"/>
        <v>0</v>
      </c>
      <c r="K89" s="927" t="e">
        <f t="shared" si="11"/>
        <v>#DIV/0!</v>
      </c>
    </row>
    <row r="90" spans="1:11">
      <c r="A90" s="52" t="s">
        <v>596</v>
      </c>
      <c r="B90" s="381" t="s">
        <v>597</v>
      </c>
      <c r="C90" s="270"/>
      <c r="D90" s="270"/>
      <c r="E90" s="926" t="e">
        <f t="shared" si="7"/>
        <v>#DIV/0!</v>
      </c>
      <c r="F90" s="466"/>
      <c r="G90" s="466">
        <v>1</v>
      </c>
      <c r="H90" s="926" t="e">
        <f t="shared" si="8"/>
        <v>#DIV/0!</v>
      </c>
      <c r="I90" s="1170">
        <f t="shared" si="9"/>
        <v>0</v>
      </c>
      <c r="J90" s="1170">
        <f t="shared" si="10"/>
        <v>1</v>
      </c>
      <c r="K90" s="927" t="e">
        <f t="shared" si="11"/>
        <v>#DIV/0!</v>
      </c>
    </row>
    <row r="91" spans="1:11">
      <c r="A91" s="52" t="s">
        <v>5368</v>
      </c>
      <c r="B91" s="381" t="s">
        <v>598</v>
      </c>
      <c r="C91" s="270"/>
      <c r="D91" s="270"/>
      <c r="E91" s="926" t="e">
        <f t="shared" si="7"/>
        <v>#DIV/0!</v>
      </c>
      <c r="F91" s="466">
        <v>105</v>
      </c>
      <c r="G91" s="466">
        <v>53</v>
      </c>
      <c r="H91" s="926">
        <f t="shared" si="8"/>
        <v>50.476190476190474</v>
      </c>
      <c r="I91" s="1170">
        <f t="shared" si="9"/>
        <v>105</v>
      </c>
      <c r="J91" s="1170">
        <f t="shared" si="10"/>
        <v>53</v>
      </c>
      <c r="K91" s="927">
        <f t="shared" si="11"/>
        <v>50.476190476190474</v>
      </c>
    </row>
    <row r="92" spans="1:11">
      <c r="A92" s="52" t="s">
        <v>2417</v>
      </c>
      <c r="B92" s="381" t="s">
        <v>599</v>
      </c>
      <c r="C92" s="270"/>
      <c r="D92" s="270"/>
      <c r="E92" s="926" t="e">
        <f t="shared" si="7"/>
        <v>#DIV/0!</v>
      </c>
      <c r="F92" s="466">
        <v>2</v>
      </c>
      <c r="G92" s="466"/>
      <c r="H92" s="926">
        <f t="shared" si="8"/>
        <v>0</v>
      </c>
      <c r="I92" s="1170">
        <f t="shared" si="9"/>
        <v>2</v>
      </c>
      <c r="J92" s="1170">
        <f t="shared" si="10"/>
        <v>0</v>
      </c>
      <c r="K92" s="927">
        <f t="shared" si="11"/>
        <v>0</v>
      </c>
    </row>
    <row r="93" spans="1:11" ht="25.5">
      <c r="A93" s="52" t="s">
        <v>2314</v>
      </c>
      <c r="B93" s="381" t="s">
        <v>600</v>
      </c>
      <c r="C93" s="270">
        <v>3</v>
      </c>
      <c r="D93" s="270"/>
      <c r="E93" s="926">
        <f t="shared" si="7"/>
        <v>0</v>
      </c>
      <c r="F93" s="466">
        <v>346</v>
      </c>
      <c r="G93" s="466">
        <v>246</v>
      </c>
      <c r="H93" s="926">
        <f t="shared" si="8"/>
        <v>71.098265895953759</v>
      </c>
      <c r="I93" s="1170">
        <f t="shared" si="9"/>
        <v>349</v>
      </c>
      <c r="J93" s="1170">
        <f t="shared" si="10"/>
        <v>246</v>
      </c>
      <c r="K93" s="927">
        <f t="shared" si="11"/>
        <v>70.487106017191977</v>
      </c>
    </row>
    <row r="94" spans="1:11">
      <c r="A94" s="52" t="s">
        <v>601</v>
      </c>
      <c r="B94" s="381" t="s">
        <v>602</v>
      </c>
      <c r="C94" s="270"/>
      <c r="D94" s="270"/>
      <c r="E94" s="926" t="e">
        <f t="shared" si="7"/>
        <v>#DIV/0!</v>
      </c>
      <c r="F94" s="466"/>
      <c r="G94" s="466"/>
      <c r="H94" s="926" t="e">
        <f t="shared" si="8"/>
        <v>#DIV/0!</v>
      </c>
      <c r="I94" s="1170">
        <f t="shared" si="9"/>
        <v>0</v>
      </c>
      <c r="J94" s="1170">
        <f t="shared" si="10"/>
        <v>0</v>
      </c>
      <c r="K94" s="927" t="e">
        <f t="shared" si="11"/>
        <v>#DIV/0!</v>
      </c>
    </row>
    <row r="95" spans="1:11">
      <c r="A95" s="52" t="s">
        <v>603</v>
      </c>
      <c r="B95" s="381" t="s">
        <v>604</v>
      </c>
      <c r="C95" s="270">
        <v>3</v>
      </c>
      <c r="D95" s="270">
        <v>1</v>
      </c>
      <c r="E95" s="926">
        <f t="shared" si="7"/>
        <v>33.333333333333329</v>
      </c>
      <c r="F95" s="466">
        <v>2285</v>
      </c>
      <c r="G95" s="466">
        <v>1135</v>
      </c>
      <c r="H95" s="926">
        <f t="shared" si="8"/>
        <v>49.671772428884026</v>
      </c>
      <c r="I95" s="1170">
        <f t="shared" si="9"/>
        <v>2288</v>
      </c>
      <c r="J95" s="1170">
        <f t="shared" si="10"/>
        <v>1136</v>
      </c>
      <c r="K95" s="927">
        <f t="shared" si="11"/>
        <v>49.650349650349654</v>
      </c>
    </row>
    <row r="96" spans="1:11" ht="25.5">
      <c r="A96" s="49" t="s">
        <v>605</v>
      </c>
      <c r="B96" s="50" t="s">
        <v>606</v>
      </c>
      <c r="C96" s="272"/>
      <c r="D96" s="272">
        <v>1</v>
      </c>
      <c r="E96" s="926" t="e">
        <f t="shared" si="7"/>
        <v>#DIV/0!</v>
      </c>
      <c r="F96" s="272"/>
      <c r="G96" s="272"/>
      <c r="H96" s="926" t="e">
        <f t="shared" si="8"/>
        <v>#DIV/0!</v>
      </c>
      <c r="I96" s="1170">
        <f t="shared" si="9"/>
        <v>0</v>
      </c>
      <c r="J96" s="1170">
        <f t="shared" si="10"/>
        <v>1</v>
      </c>
      <c r="K96" s="927" t="e">
        <f t="shared" si="11"/>
        <v>#DIV/0!</v>
      </c>
    </row>
    <row r="97" spans="1:11" ht="15">
      <c r="A97" s="52" t="s">
        <v>607</v>
      </c>
      <c r="B97" s="380" t="s">
        <v>608</v>
      </c>
      <c r="C97" s="270"/>
      <c r="D97" s="270"/>
      <c r="E97" s="926" t="e">
        <f t="shared" si="7"/>
        <v>#DIV/0!</v>
      </c>
      <c r="F97" s="426"/>
      <c r="G97" s="426"/>
      <c r="H97" s="926" t="e">
        <f t="shared" si="8"/>
        <v>#DIV/0!</v>
      </c>
      <c r="I97" s="1170">
        <f t="shared" si="9"/>
        <v>0</v>
      </c>
      <c r="J97" s="1170">
        <f t="shared" si="10"/>
        <v>0</v>
      </c>
      <c r="K97" s="927" t="e">
        <f t="shared" si="11"/>
        <v>#DIV/0!</v>
      </c>
    </row>
    <row r="98" spans="1:11" ht="25.5">
      <c r="A98" s="52" t="s">
        <v>609</v>
      </c>
      <c r="B98" s="380" t="s">
        <v>610</v>
      </c>
      <c r="C98" s="270"/>
      <c r="D98" s="270"/>
      <c r="E98" s="926" t="e">
        <f t="shared" si="7"/>
        <v>#DIV/0!</v>
      </c>
      <c r="F98" s="426"/>
      <c r="G98" s="426"/>
      <c r="H98" s="926" t="e">
        <f t="shared" si="8"/>
        <v>#DIV/0!</v>
      </c>
      <c r="I98" s="1170">
        <f t="shared" si="9"/>
        <v>0</v>
      </c>
      <c r="J98" s="1170">
        <f t="shared" si="10"/>
        <v>0</v>
      </c>
      <c r="K98" s="927" t="e">
        <f t="shared" si="11"/>
        <v>#DIV/0!</v>
      </c>
    </row>
    <row r="99" spans="1:11" ht="15">
      <c r="A99" s="52" t="s">
        <v>611</v>
      </c>
      <c r="B99" s="380" t="s">
        <v>612</v>
      </c>
      <c r="C99" s="270"/>
      <c r="D99" s="270"/>
      <c r="E99" s="926" t="e">
        <f t="shared" si="7"/>
        <v>#DIV/0!</v>
      </c>
      <c r="F99" s="426"/>
      <c r="G99" s="426"/>
      <c r="H99" s="926" t="e">
        <f t="shared" si="8"/>
        <v>#DIV/0!</v>
      </c>
      <c r="I99" s="1170">
        <f t="shared" si="9"/>
        <v>0</v>
      </c>
      <c r="J99" s="1170">
        <f t="shared" si="10"/>
        <v>0</v>
      </c>
      <c r="K99" s="927" t="e">
        <f t="shared" si="11"/>
        <v>#DIV/0!</v>
      </c>
    </row>
    <row r="100" spans="1:11" ht="38.25">
      <c r="A100" s="52" t="s">
        <v>613</v>
      </c>
      <c r="B100" s="380" t="s">
        <v>614</v>
      </c>
      <c r="C100" s="270"/>
      <c r="D100" s="270"/>
      <c r="E100" s="926" t="e">
        <f t="shared" si="7"/>
        <v>#DIV/0!</v>
      </c>
      <c r="F100" s="426"/>
      <c r="G100" s="426"/>
      <c r="H100" s="926" t="e">
        <f t="shared" si="8"/>
        <v>#DIV/0!</v>
      </c>
      <c r="I100" s="1170">
        <f t="shared" si="9"/>
        <v>0</v>
      </c>
      <c r="J100" s="1170">
        <f t="shared" si="10"/>
        <v>0</v>
      </c>
      <c r="K100" s="927" t="e">
        <f t="shared" si="11"/>
        <v>#DIV/0!</v>
      </c>
    </row>
    <row r="101" spans="1:11" ht="38.25">
      <c r="A101" s="52" t="s">
        <v>615</v>
      </c>
      <c r="B101" s="380" t="s">
        <v>616</v>
      </c>
      <c r="C101" s="270"/>
      <c r="D101" s="270"/>
      <c r="E101" s="926" t="e">
        <f t="shared" si="7"/>
        <v>#DIV/0!</v>
      </c>
      <c r="F101" s="426"/>
      <c r="G101" s="426"/>
      <c r="H101" s="926" t="e">
        <f t="shared" si="8"/>
        <v>#DIV/0!</v>
      </c>
      <c r="I101" s="1170">
        <f t="shared" si="9"/>
        <v>0</v>
      </c>
      <c r="J101" s="1170">
        <f t="shared" si="10"/>
        <v>0</v>
      </c>
      <c r="K101" s="927" t="e">
        <f t="shared" si="11"/>
        <v>#DIV/0!</v>
      </c>
    </row>
    <row r="102" spans="1:11" ht="25.5">
      <c r="A102" s="52" t="s">
        <v>617</v>
      </c>
      <c r="B102" s="380" t="s">
        <v>618</v>
      </c>
      <c r="C102" s="270"/>
      <c r="D102" s="270"/>
      <c r="E102" s="926" t="e">
        <f t="shared" si="7"/>
        <v>#DIV/0!</v>
      </c>
      <c r="F102" s="426"/>
      <c r="G102" s="426"/>
      <c r="H102" s="926" t="e">
        <f t="shared" si="8"/>
        <v>#DIV/0!</v>
      </c>
      <c r="I102" s="1170">
        <f t="shared" si="9"/>
        <v>0</v>
      </c>
      <c r="J102" s="1170">
        <f t="shared" si="10"/>
        <v>0</v>
      </c>
      <c r="K102" s="927" t="e">
        <f t="shared" si="11"/>
        <v>#DIV/0!</v>
      </c>
    </row>
    <row r="103" spans="1:11" ht="38.25">
      <c r="A103" s="52" t="s">
        <v>619</v>
      </c>
      <c r="B103" s="380" t="s">
        <v>620</v>
      </c>
      <c r="C103" s="270"/>
      <c r="D103" s="270"/>
      <c r="E103" s="926" t="e">
        <f t="shared" si="7"/>
        <v>#DIV/0!</v>
      </c>
      <c r="F103" s="426"/>
      <c r="G103" s="426"/>
      <c r="H103" s="926" t="e">
        <f t="shared" si="8"/>
        <v>#DIV/0!</v>
      </c>
      <c r="I103" s="1170">
        <f t="shared" si="9"/>
        <v>0</v>
      </c>
      <c r="J103" s="1170">
        <f t="shared" si="10"/>
        <v>0</v>
      </c>
      <c r="K103" s="927" t="e">
        <f t="shared" si="11"/>
        <v>#DIV/0!</v>
      </c>
    </row>
    <row r="104" spans="1:11" ht="38.25">
      <c r="A104" s="52" t="s">
        <v>621</v>
      </c>
      <c r="B104" s="380" t="s">
        <v>622</v>
      </c>
      <c r="C104" s="270"/>
      <c r="D104" s="270"/>
      <c r="E104" s="926" t="e">
        <f t="shared" si="7"/>
        <v>#DIV/0!</v>
      </c>
      <c r="F104" s="426"/>
      <c r="G104" s="426"/>
      <c r="H104" s="926" t="e">
        <f t="shared" si="8"/>
        <v>#DIV/0!</v>
      </c>
      <c r="I104" s="1170">
        <f t="shared" si="9"/>
        <v>0</v>
      </c>
      <c r="J104" s="1170">
        <f t="shared" si="10"/>
        <v>0</v>
      </c>
      <c r="K104" s="927" t="e">
        <f t="shared" si="11"/>
        <v>#DIV/0!</v>
      </c>
    </row>
    <row r="105" spans="1:11" ht="15">
      <c r="A105" s="52" t="s">
        <v>623</v>
      </c>
      <c r="B105" s="380" t="s">
        <v>624</v>
      </c>
      <c r="C105" s="270"/>
      <c r="D105" s="270"/>
      <c r="E105" s="926" t="e">
        <f t="shared" si="7"/>
        <v>#DIV/0!</v>
      </c>
      <c r="F105" s="426"/>
      <c r="G105" s="426"/>
      <c r="H105" s="926" t="e">
        <f t="shared" si="8"/>
        <v>#DIV/0!</v>
      </c>
      <c r="I105" s="1170">
        <f t="shared" si="9"/>
        <v>0</v>
      </c>
      <c r="J105" s="1170">
        <f t="shared" si="10"/>
        <v>0</v>
      </c>
      <c r="K105" s="927" t="e">
        <f t="shared" si="11"/>
        <v>#DIV/0!</v>
      </c>
    </row>
    <row r="106" spans="1:11" ht="15">
      <c r="A106" s="52" t="s">
        <v>995</v>
      </c>
      <c r="B106" s="380" t="s">
        <v>996</v>
      </c>
      <c r="C106" s="270"/>
      <c r="D106" s="270"/>
      <c r="E106" s="926" t="e">
        <f t="shared" si="7"/>
        <v>#DIV/0!</v>
      </c>
      <c r="F106" s="426"/>
      <c r="G106" s="426"/>
      <c r="H106" s="926" t="e">
        <f t="shared" si="8"/>
        <v>#DIV/0!</v>
      </c>
      <c r="I106" s="1170">
        <f t="shared" si="9"/>
        <v>0</v>
      </c>
      <c r="J106" s="1170">
        <f t="shared" si="10"/>
        <v>0</v>
      </c>
      <c r="K106" s="927" t="e">
        <f t="shared" si="11"/>
        <v>#DIV/0!</v>
      </c>
    </row>
    <row r="107" spans="1:11" ht="15">
      <c r="A107" s="52" t="s">
        <v>3083</v>
      </c>
      <c r="B107" s="380" t="s">
        <v>625</v>
      </c>
      <c r="C107" s="270"/>
      <c r="D107" s="270"/>
      <c r="E107" s="926" t="e">
        <f t="shared" si="7"/>
        <v>#DIV/0!</v>
      </c>
      <c r="F107" s="426"/>
      <c r="G107" s="426"/>
      <c r="H107" s="926" t="e">
        <f t="shared" si="8"/>
        <v>#DIV/0!</v>
      </c>
      <c r="I107" s="1170">
        <f t="shared" si="9"/>
        <v>0</v>
      </c>
      <c r="J107" s="1170">
        <f t="shared" si="10"/>
        <v>0</v>
      </c>
      <c r="K107" s="927" t="e">
        <f t="shared" si="11"/>
        <v>#DIV/0!</v>
      </c>
    </row>
    <row r="108" spans="1:11" ht="15">
      <c r="A108" s="52" t="s">
        <v>3900</v>
      </c>
      <c r="B108" s="380" t="s">
        <v>3901</v>
      </c>
      <c r="C108" s="270"/>
      <c r="D108" s="270"/>
      <c r="E108" s="926" t="e">
        <f t="shared" si="7"/>
        <v>#DIV/0!</v>
      </c>
      <c r="F108" s="426"/>
      <c r="G108" s="426"/>
      <c r="H108" s="926" t="e">
        <f t="shared" si="8"/>
        <v>#DIV/0!</v>
      </c>
      <c r="I108" s="1170">
        <f t="shared" si="9"/>
        <v>0</v>
      </c>
      <c r="J108" s="1170">
        <f t="shared" si="10"/>
        <v>0</v>
      </c>
      <c r="K108" s="927" t="e">
        <f t="shared" si="11"/>
        <v>#DIV/0!</v>
      </c>
    </row>
    <row r="109" spans="1:11" ht="15">
      <c r="A109" s="52" t="s">
        <v>1115</v>
      </c>
      <c r="B109" s="380" t="s">
        <v>626</v>
      </c>
      <c r="C109" s="270"/>
      <c r="D109" s="270"/>
      <c r="E109" s="926" t="e">
        <f t="shared" si="7"/>
        <v>#DIV/0!</v>
      </c>
      <c r="F109" s="426">
        <v>1</v>
      </c>
      <c r="G109" s="426"/>
      <c r="H109" s="926">
        <f t="shared" si="8"/>
        <v>0</v>
      </c>
      <c r="I109" s="1170">
        <f t="shared" si="9"/>
        <v>1</v>
      </c>
      <c r="J109" s="1170">
        <f t="shared" si="10"/>
        <v>0</v>
      </c>
      <c r="K109" s="927">
        <f t="shared" si="11"/>
        <v>0</v>
      </c>
    </row>
    <row r="110" spans="1:11" ht="25.5">
      <c r="A110" s="52" t="s">
        <v>4452</v>
      </c>
      <c r="B110" s="380" t="s">
        <v>627</v>
      </c>
      <c r="C110" s="270">
        <v>3</v>
      </c>
      <c r="D110" s="270"/>
      <c r="E110" s="926">
        <f t="shared" si="7"/>
        <v>0</v>
      </c>
      <c r="F110" s="426">
        <v>1</v>
      </c>
      <c r="G110" s="426"/>
      <c r="H110" s="926">
        <f t="shared" si="8"/>
        <v>0</v>
      </c>
      <c r="I110" s="1170">
        <f t="shared" si="9"/>
        <v>4</v>
      </c>
      <c r="J110" s="1170">
        <f t="shared" si="10"/>
        <v>0</v>
      </c>
      <c r="K110" s="927">
        <f t="shared" si="11"/>
        <v>0</v>
      </c>
    </row>
    <row r="111" spans="1:11" ht="25.5">
      <c r="A111" s="52" t="s">
        <v>628</v>
      </c>
      <c r="B111" s="380" t="s">
        <v>629</v>
      </c>
      <c r="C111" s="270"/>
      <c r="D111" s="270"/>
      <c r="E111" s="926" t="e">
        <f t="shared" si="7"/>
        <v>#DIV/0!</v>
      </c>
      <c r="F111" s="426"/>
      <c r="G111" s="426"/>
      <c r="H111" s="926" t="e">
        <f t="shared" si="8"/>
        <v>#DIV/0!</v>
      </c>
      <c r="I111" s="1170">
        <f t="shared" si="9"/>
        <v>0</v>
      </c>
      <c r="J111" s="1170">
        <f t="shared" si="10"/>
        <v>0</v>
      </c>
      <c r="K111" s="927" t="e">
        <f t="shared" si="11"/>
        <v>#DIV/0!</v>
      </c>
    </row>
    <row r="112" spans="1:11" ht="25.5">
      <c r="A112" s="52" t="s">
        <v>1023</v>
      </c>
      <c r="B112" s="380" t="s">
        <v>1531</v>
      </c>
      <c r="C112" s="270"/>
      <c r="D112" s="270"/>
      <c r="E112" s="926" t="e">
        <f t="shared" si="7"/>
        <v>#DIV/0!</v>
      </c>
      <c r="F112" s="426"/>
      <c r="G112" s="426"/>
      <c r="H112" s="926" t="e">
        <f t="shared" si="8"/>
        <v>#DIV/0!</v>
      </c>
      <c r="I112" s="1170">
        <f t="shared" si="9"/>
        <v>0</v>
      </c>
      <c r="J112" s="1170">
        <f t="shared" si="10"/>
        <v>0</v>
      </c>
      <c r="K112" s="927" t="e">
        <f t="shared" si="11"/>
        <v>#DIV/0!</v>
      </c>
    </row>
    <row r="113" spans="1:11" ht="15">
      <c r="A113" s="52" t="s">
        <v>6006</v>
      </c>
      <c r="B113" s="380" t="s">
        <v>6007</v>
      </c>
      <c r="C113" s="270"/>
      <c r="D113" s="270"/>
      <c r="E113" s="926" t="e">
        <f t="shared" si="7"/>
        <v>#DIV/0!</v>
      </c>
      <c r="F113" s="426"/>
      <c r="G113" s="426"/>
      <c r="H113" s="926" t="e">
        <f t="shared" si="8"/>
        <v>#DIV/0!</v>
      </c>
      <c r="I113" s="1170">
        <f t="shared" si="9"/>
        <v>0</v>
      </c>
      <c r="J113" s="1170">
        <f t="shared" si="10"/>
        <v>0</v>
      </c>
      <c r="K113" s="927" t="e">
        <f t="shared" si="11"/>
        <v>#DIV/0!</v>
      </c>
    </row>
    <row r="114" spans="1:11" ht="25.5">
      <c r="A114" s="49" t="s">
        <v>4022</v>
      </c>
      <c r="B114" s="50" t="s">
        <v>4023</v>
      </c>
      <c r="C114" s="270"/>
      <c r="D114" s="270"/>
      <c r="E114" s="926" t="e">
        <f t="shared" si="7"/>
        <v>#DIV/0!</v>
      </c>
      <c r="F114" s="426">
        <v>2</v>
      </c>
      <c r="G114" s="426">
        <v>3</v>
      </c>
      <c r="H114" s="926">
        <f t="shared" si="8"/>
        <v>150</v>
      </c>
      <c r="I114" s="1170">
        <f t="shared" si="9"/>
        <v>2</v>
      </c>
      <c r="J114" s="1170">
        <f t="shared" si="10"/>
        <v>3</v>
      </c>
      <c r="K114" s="927">
        <f t="shared" si="11"/>
        <v>150</v>
      </c>
    </row>
    <row r="115" spans="1:11" ht="15">
      <c r="A115" s="52" t="s">
        <v>1529</v>
      </c>
      <c r="B115" s="380" t="s">
        <v>1530</v>
      </c>
      <c r="C115" s="270"/>
      <c r="D115" s="270"/>
      <c r="E115" s="926" t="e">
        <f t="shared" si="7"/>
        <v>#DIV/0!</v>
      </c>
      <c r="F115" s="426"/>
      <c r="G115" s="426"/>
      <c r="H115" s="926" t="e">
        <f t="shared" si="8"/>
        <v>#DIV/0!</v>
      </c>
      <c r="I115" s="1170">
        <f t="shared" si="9"/>
        <v>0</v>
      </c>
      <c r="J115" s="1170">
        <f t="shared" si="10"/>
        <v>0</v>
      </c>
      <c r="K115" s="927" t="e">
        <f t="shared" si="11"/>
        <v>#DIV/0!</v>
      </c>
    </row>
    <row r="116" spans="1:11" ht="15">
      <c r="A116" s="49" t="s">
        <v>19</v>
      </c>
      <c r="B116" s="50" t="s">
        <v>20</v>
      </c>
      <c r="C116" s="270"/>
      <c r="D116" s="270"/>
      <c r="E116" s="926" t="e">
        <f t="shared" si="7"/>
        <v>#DIV/0!</v>
      </c>
      <c r="F116" s="426">
        <v>4</v>
      </c>
      <c r="G116" s="426">
        <v>5</v>
      </c>
      <c r="H116" s="926">
        <f t="shared" si="8"/>
        <v>125</v>
      </c>
      <c r="I116" s="1170">
        <f t="shared" si="9"/>
        <v>4</v>
      </c>
      <c r="J116" s="1170">
        <f t="shared" si="10"/>
        <v>5</v>
      </c>
      <c r="K116" s="927">
        <f t="shared" si="11"/>
        <v>125</v>
      </c>
    </row>
    <row r="117" spans="1:11" ht="15">
      <c r="A117" s="49" t="s">
        <v>713</v>
      </c>
      <c r="B117" s="50" t="s">
        <v>838</v>
      </c>
      <c r="C117" s="270"/>
      <c r="D117" s="270"/>
      <c r="E117" s="926" t="e">
        <f t="shared" si="7"/>
        <v>#DIV/0!</v>
      </c>
      <c r="F117" s="426"/>
      <c r="G117" s="426"/>
      <c r="H117" s="926" t="e">
        <f t="shared" si="8"/>
        <v>#DIV/0!</v>
      </c>
      <c r="I117" s="1170">
        <f t="shared" si="9"/>
        <v>0</v>
      </c>
      <c r="J117" s="1170">
        <f t="shared" si="10"/>
        <v>0</v>
      </c>
      <c r="K117" s="927" t="e">
        <f t="shared" si="11"/>
        <v>#DIV/0!</v>
      </c>
    </row>
    <row r="118" spans="1:11" ht="15">
      <c r="A118" s="52" t="s">
        <v>1532</v>
      </c>
      <c r="B118" s="380" t="s">
        <v>1533</v>
      </c>
      <c r="C118" s="270"/>
      <c r="D118" s="270"/>
      <c r="E118" s="926" t="e">
        <f t="shared" si="7"/>
        <v>#DIV/0!</v>
      </c>
      <c r="F118" s="426"/>
      <c r="G118" s="426"/>
      <c r="H118" s="926" t="e">
        <f t="shared" si="8"/>
        <v>#DIV/0!</v>
      </c>
      <c r="I118" s="1170">
        <f t="shared" si="9"/>
        <v>0</v>
      </c>
      <c r="J118" s="1170">
        <f t="shared" si="10"/>
        <v>0</v>
      </c>
      <c r="K118" s="927" t="e">
        <f t="shared" si="11"/>
        <v>#DIV/0!</v>
      </c>
    </row>
    <row r="119" spans="1:11" ht="27.75" customHeight="1">
      <c r="A119" s="383" t="s">
        <v>4014</v>
      </c>
      <c r="B119" s="284" t="s">
        <v>4015</v>
      </c>
      <c r="C119" s="112"/>
      <c r="D119" s="112"/>
      <c r="E119" s="926" t="e">
        <f t="shared" si="7"/>
        <v>#DIV/0!</v>
      </c>
      <c r="F119" s="195"/>
      <c r="G119" s="195"/>
      <c r="H119" s="926" t="e">
        <f t="shared" si="8"/>
        <v>#DIV/0!</v>
      </c>
      <c r="I119" s="1170">
        <f t="shared" si="9"/>
        <v>0</v>
      </c>
      <c r="J119" s="1170">
        <f t="shared" si="10"/>
        <v>0</v>
      </c>
      <c r="K119" s="927" t="e">
        <f t="shared" si="11"/>
        <v>#DIV/0!</v>
      </c>
    </row>
    <row r="120" spans="1:11" ht="15">
      <c r="A120" s="383" t="s">
        <v>3993</v>
      </c>
      <c r="B120" s="284" t="s">
        <v>3994</v>
      </c>
      <c r="C120" s="112"/>
      <c r="D120" s="112"/>
      <c r="E120" s="926" t="e">
        <f t="shared" si="7"/>
        <v>#DIV/0!</v>
      </c>
      <c r="F120" s="185"/>
      <c r="G120" s="185"/>
      <c r="H120" s="926" t="e">
        <f t="shared" si="8"/>
        <v>#DIV/0!</v>
      </c>
      <c r="I120" s="1170">
        <f t="shared" si="9"/>
        <v>0</v>
      </c>
      <c r="J120" s="1170">
        <f t="shared" si="10"/>
        <v>0</v>
      </c>
      <c r="K120" s="927" t="e">
        <f t="shared" si="11"/>
        <v>#DIV/0!</v>
      </c>
    </row>
    <row r="121" spans="1:11" ht="15">
      <c r="A121" s="383" t="s">
        <v>3995</v>
      </c>
      <c r="B121" s="284" t="s">
        <v>3996</v>
      </c>
      <c r="C121" s="112"/>
      <c r="D121" s="112"/>
      <c r="E121" s="926" t="e">
        <f t="shared" si="7"/>
        <v>#DIV/0!</v>
      </c>
      <c r="F121" s="185"/>
      <c r="G121" s="185"/>
      <c r="H121" s="926" t="e">
        <f t="shared" si="8"/>
        <v>#DIV/0!</v>
      </c>
      <c r="I121" s="1170">
        <f t="shared" si="9"/>
        <v>0</v>
      </c>
      <c r="J121" s="1170">
        <f t="shared" si="10"/>
        <v>0</v>
      </c>
      <c r="K121" s="927" t="e">
        <f t="shared" si="11"/>
        <v>#DIV/0!</v>
      </c>
    </row>
    <row r="122" spans="1:11" ht="15">
      <c r="A122" s="383" t="s">
        <v>3997</v>
      </c>
      <c r="B122" s="284" t="s">
        <v>3998</v>
      </c>
      <c r="C122" s="112"/>
      <c r="D122" s="112"/>
      <c r="E122" s="926" t="e">
        <f t="shared" si="7"/>
        <v>#DIV/0!</v>
      </c>
      <c r="F122" s="185"/>
      <c r="G122" s="185"/>
      <c r="H122" s="926" t="e">
        <f t="shared" si="8"/>
        <v>#DIV/0!</v>
      </c>
      <c r="I122" s="1170">
        <f t="shared" si="9"/>
        <v>0</v>
      </c>
      <c r="J122" s="1170">
        <f t="shared" si="10"/>
        <v>0</v>
      </c>
      <c r="K122" s="927" t="e">
        <f t="shared" si="11"/>
        <v>#DIV/0!</v>
      </c>
    </row>
    <row r="123" spans="1:11" ht="11.25" customHeight="1">
      <c r="A123" s="383" t="s">
        <v>4494</v>
      </c>
      <c r="B123" s="284" t="s">
        <v>3999</v>
      </c>
      <c r="C123" s="112"/>
      <c r="D123" s="112"/>
      <c r="E123" s="926" t="e">
        <f t="shared" si="7"/>
        <v>#DIV/0!</v>
      </c>
      <c r="F123" s="185"/>
      <c r="G123" s="185"/>
      <c r="H123" s="926" t="e">
        <f t="shared" si="8"/>
        <v>#DIV/0!</v>
      </c>
      <c r="I123" s="1170">
        <f t="shared" si="9"/>
        <v>0</v>
      </c>
      <c r="J123" s="1170">
        <f t="shared" si="10"/>
        <v>0</v>
      </c>
      <c r="K123" s="927" t="e">
        <f t="shared" si="11"/>
        <v>#DIV/0!</v>
      </c>
    </row>
    <row r="124" spans="1:11" ht="15">
      <c r="A124" s="383" t="s">
        <v>4000</v>
      </c>
      <c r="B124" s="284" t="s">
        <v>4001</v>
      </c>
      <c r="C124" s="112"/>
      <c r="D124" s="112"/>
      <c r="E124" s="926" t="e">
        <f t="shared" si="7"/>
        <v>#DIV/0!</v>
      </c>
      <c r="F124" s="185"/>
      <c r="G124" s="185"/>
      <c r="H124" s="926" t="e">
        <f t="shared" si="8"/>
        <v>#DIV/0!</v>
      </c>
      <c r="I124" s="1170">
        <f t="shared" si="9"/>
        <v>0</v>
      </c>
      <c r="J124" s="1170">
        <f t="shared" si="10"/>
        <v>0</v>
      </c>
      <c r="K124" s="927" t="e">
        <f t="shared" si="11"/>
        <v>#DIV/0!</v>
      </c>
    </row>
    <row r="125" spans="1:11" ht="18" customHeight="1">
      <c r="A125" s="383" t="s">
        <v>4002</v>
      </c>
      <c r="B125" s="284" t="s">
        <v>4003</v>
      </c>
      <c r="C125" s="112"/>
      <c r="D125" s="112"/>
      <c r="E125" s="926" t="e">
        <f t="shared" si="7"/>
        <v>#DIV/0!</v>
      </c>
      <c r="F125" s="195"/>
      <c r="G125" s="195"/>
      <c r="H125" s="926" t="e">
        <f t="shared" si="8"/>
        <v>#DIV/0!</v>
      </c>
      <c r="I125" s="1170">
        <f t="shared" si="9"/>
        <v>0</v>
      </c>
      <c r="J125" s="1170">
        <f t="shared" si="10"/>
        <v>0</v>
      </c>
      <c r="K125" s="927" t="e">
        <f t="shared" si="11"/>
        <v>#DIV/0!</v>
      </c>
    </row>
    <row r="126" spans="1:11" ht="27" customHeight="1">
      <c r="A126" s="383" t="s">
        <v>4004</v>
      </c>
      <c r="B126" s="284" t="s">
        <v>4005</v>
      </c>
      <c r="C126" s="112"/>
      <c r="D126" s="112"/>
      <c r="E126" s="926" t="e">
        <f t="shared" si="7"/>
        <v>#DIV/0!</v>
      </c>
      <c r="F126" s="195"/>
      <c r="G126" s="195"/>
      <c r="H126" s="926" t="e">
        <f t="shared" si="8"/>
        <v>#DIV/0!</v>
      </c>
      <c r="I126" s="1170">
        <f t="shared" si="9"/>
        <v>0</v>
      </c>
      <c r="J126" s="1170">
        <f t="shared" si="10"/>
        <v>0</v>
      </c>
      <c r="K126" s="927" t="e">
        <f t="shared" si="11"/>
        <v>#DIV/0!</v>
      </c>
    </row>
    <row r="127" spans="1:11" ht="18" customHeight="1">
      <c r="A127" s="383" t="s">
        <v>4006</v>
      </c>
      <c r="B127" s="284" t="s">
        <v>4007</v>
      </c>
      <c r="C127" s="112"/>
      <c r="D127" s="112"/>
      <c r="E127" s="926" t="e">
        <f t="shared" si="7"/>
        <v>#DIV/0!</v>
      </c>
      <c r="F127" s="195"/>
      <c r="G127" s="195"/>
      <c r="H127" s="926" t="e">
        <f t="shared" si="8"/>
        <v>#DIV/0!</v>
      </c>
      <c r="I127" s="1170">
        <f t="shared" si="9"/>
        <v>0</v>
      </c>
      <c r="J127" s="1170">
        <f t="shared" si="10"/>
        <v>0</v>
      </c>
      <c r="K127" s="927" t="e">
        <f t="shared" si="11"/>
        <v>#DIV/0!</v>
      </c>
    </row>
    <row r="128" spans="1:11" ht="15" customHeight="1">
      <c r="A128" s="383" t="s">
        <v>4008</v>
      </c>
      <c r="B128" s="284" t="s">
        <v>4009</v>
      </c>
      <c r="C128" s="112"/>
      <c r="D128" s="112"/>
      <c r="E128" s="926" t="e">
        <f t="shared" si="7"/>
        <v>#DIV/0!</v>
      </c>
      <c r="F128" s="195"/>
      <c r="G128" s="195"/>
      <c r="H128" s="926" t="e">
        <f t="shared" si="8"/>
        <v>#DIV/0!</v>
      </c>
      <c r="I128" s="1170">
        <f t="shared" si="9"/>
        <v>0</v>
      </c>
      <c r="J128" s="1170">
        <f t="shared" si="10"/>
        <v>0</v>
      </c>
      <c r="K128" s="927" t="e">
        <f t="shared" si="11"/>
        <v>#DIV/0!</v>
      </c>
    </row>
    <row r="129" spans="1:11" ht="27.75" customHeight="1">
      <c r="A129" s="383" t="s">
        <v>4010</v>
      </c>
      <c r="B129" s="284" t="s">
        <v>4011</v>
      </c>
      <c r="C129" s="112"/>
      <c r="D129" s="112"/>
      <c r="E129" s="926" t="e">
        <f t="shared" si="7"/>
        <v>#DIV/0!</v>
      </c>
      <c r="F129" s="195"/>
      <c r="G129" s="195"/>
      <c r="H129" s="926" t="e">
        <f t="shared" si="8"/>
        <v>#DIV/0!</v>
      </c>
      <c r="I129" s="1170">
        <f t="shared" si="9"/>
        <v>0</v>
      </c>
      <c r="J129" s="1170">
        <f t="shared" si="10"/>
        <v>0</v>
      </c>
      <c r="K129" s="927" t="e">
        <f t="shared" si="11"/>
        <v>#DIV/0!</v>
      </c>
    </row>
    <row r="130" spans="1:11" ht="25.5" customHeight="1">
      <c r="A130" s="383" t="s">
        <v>4012</v>
      </c>
      <c r="B130" s="284" t="s">
        <v>4013</v>
      </c>
      <c r="C130" s="112"/>
      <c r="D130" s="112"/>
      <c r="E130" s="926" t="e">
        <f t="shared" si="7"/>
        <v>#DIV/0!</v>
      </c>
      <c r="F130" s="195"/>
      <c r="G130" s="195"/>
      <c r="H130" s="926" t="e">
        <f t="shared" si="8"/>
        <v>#DIV/0!</v>
      </c>
      <c r="I130" s="1170">
        <f t="shared" si="9"/>
        <v>0</v>
      </c>
      <c r="J130" s="1170">
        <f t="shared" si="10"/>
        <v>0</v>
      </c>
      <c r="K130" s="927" t="e">
        <f t="shared" si="11"/>
        <v>#DIV/0!</v>
      </c>
    </row>
    <row r="131" spans="1:11" ht="25.5" customHeight="1">
      <c r="A131" s="383" t="s">
        <v>308</v>
      </c>
      <c r="B131" s="275" t="s">
        <v>4669</v>
      </c>
      <c r="C131" s="112"/>
      <c r="D131" s="112"/>
      <c r="E131" s="926" t="e">
        <f t="shared" si="7"/>
        <v>#DIV/0!</v>
      </c>
      <c r="F131" s="195">
        <v>9</v>
      </c>
      <c r="G131" s="195">
        <v>3</v>
      </c>
      <c r="H131" s="926">
        <f t="shared" si="8"/>
        <v>33.333333333333329</v>
      </c>
      <c r="I131" s="1170">
        <f t="shared" si="9"/>
        <v>9</v>
      </c>
      <c r="J131" s="1170">
        <f t="shared" si="10"/>
        <v>3</v>
      </c>
      <c r="K131" s="927">
        <f t="shared" si="11"/>
        <v>33.333333333333329</v>
      </c>
    </row>
    <row r="132" spans="1:11" ht="19.5" customHeight="1">
      <c r="A132" s="383" t="s">
        <v>2598</v>
      </c>
      <c r="B132" s="275" t="s">
        <v>2599</v>
      </c>
      <c r="C132" s="112"/>
      <c r="D132" s="112"/>
      <c r="E132" s="926" t="e">
        <f t="shared" si="7"/>
        <v>#DIV/0!</v>
      </c>
      <c r="F132" s="195">
        <v>8</v>
      </c>
      <c r="G132" s="195">
        <v>2</v>
      </c>
      <c r="H132" s="926">
        <f t="shared" si="8"/>
        <v>25</v>
      </c>
      <c r="I132" s="1170">
        <f t="shared" si="9"/>
        <v>8</v>
      </c>
      <c r="J132" s="1170">
        <f t="shared" si="10"/>
        <v>2</v>
      </c>
      <c r="K132" s="927">
        <f t="shared" si="11"/>
        <v>25</v>
      </c>
    </row>
    <row r="133" spans="1:11" ht="27" customHeight="1">
      <c r="A133" s="383" t="s">
        <v>6016</v>
      </c>
      <c r="B133" s="275" t="s">
        <v>6017</v>
      </c>
      <c r="C133" s="112"/>
      <c r="D133" s="112"/>
      <c r="E133" s="926" t="e">
        <f t="shared" si="7"/>
        <v>#DIV/0!</v>
      </c>
      <c r="F133" s="195"/>
      <c r="G133" s="195">
        <v>994</v>
      </c>
      <c r="H133" s="926" t="e">
        <f t="shared" si="8"/>
        <v>#DIV/0!</v>
      </c>
      <c r="I133" s="1170">
        <f t="shared" si="9"/>
        <v>0</v>
      </c>
      <c r="J133" s="1170">
        <f t="shared" si="10"/>
        <v>994</v>
      </c>
      <c r="K133" s="927" t="e">
        <f t="shared" si="11"/>
        <v>#DIV/0!</v>
      </c>
    </row>
    <row r="134" spans="1:11" ht="19.5" customHeight="1">
      <c r="A134" s="383" t="s">
        <v>4945</v>
      </c>
      <c r="B134" s="275" t="s">
        <v>4946</v>
      </c>
      <c r="C134" s="112"/>
      <c r="D134" s="112">
        <v>1</v>
      </c>
      <c r="E134" s="926" t="e">
        <f t="shared" si="7"/>
        <v>#DIV/0!</v>
      </c>
      <c r="F134" s="195">
        <v>1</v>
      </c>
      <c r="G134" s="195"/>
      <c r="H134" s="926">
        <f t="shared" si="8"/>
        <v>0</v>
      </c>
      <c r="I134" s="1170">
        <f t="shared" si="9"/>
        <v>1</v>
      </c>
      <c r="J134" s="1170">
        <f t="shared" si="10"/>
        <v>1</v>
      </c>
      <c r="K134" s="927">
        <f t="shared" si="11"/>
        <v>100</v>
      </c>
    </row>
    <row r="135" spans="1:11" ht="19.5" customHeight="1">
      <c r="A135" s="383" t="s">
        <v>4947</v>
      </c>
      <c r="B135" s="275" t="s">
        <v>4948</v>
      </c>
      <c r="C135" s="112"/>
      <c r="D135" s="112">
        <v>1</v>
      </c>
      <c r="E135" s="926" t="e">
        <f t="shared" si="7"/>
        <v>#DIV/0!</v>
      </c>
      <c r="F135" s="195">
        <v>1</v>
      </c>
      <c r="G135" s="195"/>
      <c r="H135" s="926">
        <f t="shared" si="8"/>
        <v>0</v>
      </c>
      <c r="I135" s="1170">
        <f t="shared" si="9"/>
        <v>1</v>
      </c>
      <c r="J135" s="1170">
        <f t="shared" si="10"/>
        <v>1</v>
      </c>
      <c r="K135" s="927">
        <f t="shared" si="11"/>
        <v>100</v>
      </c>
    </row>
    <row r="136" spans="1:11" ht="19.5" customHeight="1">
      <c r="A136" s="383" t="s">
        <v>4949</v>
      </c>
      <c r="B136" s="275" t="s">
        <v>4950</v>
      </c>
      <c r="C136" s="112"/>
      <c r="D136" s="112">
        <v>1</v>
      </c>
      <c r="E136" s="926" t="e">
        <f t="shared" si="7"/>
        <v>#DIV/0!</v>
      </c>
      <c r="F136" s="195">
        <v>1</v>
      </c>
      <c r="G136" s="195"/>
      <c r="H136" s="926">
        <f t="shared" si="8"/>
        <v>0</v>
      </c>
      <c r="I136" s="1170">
        <f t="shared" si="9"/>
        <v>1</v>
      </c>
      <c r="J136" s="1170">
        <f t="shared" si="10"/>
        <v>1</v>
      </c>
      <c r="K136" s="927">
        <f t="shared" si="11"/>
        <v>100</v>
      </c>
    </row>
    <row r="137" spans="1:11" ht="19.5" customHeight="1">
      <c r="A137" s="383" t="s">
        <v>2110</v>
      </c>
      <c r="B137" s="275" t="s">
        <v>2111</v>
      </c>
      <c r="C137" s="112">
        <v>2</v>
      </c>
      <c r="D137" s="112">
        <v>1</v>
      </c>
      <c r="E137" s="926">
        <f t="shared" si="7"/>
        <v>50</v>
      </c>
      <c r="F137" s="195"/>
      <c r="G137" s="195"/>
      <c r="H137" s="926" t="e">
        <f t="shared" si="8"/>
        <v>#DIV/0!</v>
      </c>
      <c r="I137" s="1170">
        <f t="shared" si="9"/>
        <v>2</v>
      </c>
      <c r="J137" s="1170">
        <f t="shared" si="10"/>
        <v>1</v>
      </c>
      <c r="K137" s="927">
        <f t="shared" si="11"/>
        <v>50</v>
      </c>
    </row>
    <row r="138" spans="1:11" ht="18" customHeight="1">
      <c r="A138" s="383" t="s">
        <v>2126</v>
      </c>
      <c r="B138" s="275" t="s">
        <v>2127</v>
      </c>
      <c r="C138" s="112">
        <v>1</v>
      </c>
      <c r="D138" s="112"/>
      <c r="E138" s="926">
        <f t="shared" si="7"/>
        <v>0</v>
      </c>
      <c r="F138" s="195"/>
      <c r="G138" s="195"/>
      <c r="H138" s="926" t="e">
        <f t="shared" si="8"/>
        <v>#DIV/0!</v>
      </c>
      <c r="I138" s="1170">
        <f t="shared" si="9"/>
        <v>1</v>
      </c>
      <c r="J138" s="1170">
        <f t="shared" si="10"/>
        <v>0</v>
      </c>
      <c r="K138" s="927">
        <f t="shared" si="11"/>
        <v>0</v>
      </c>
    </row>
    <row r="139" spans="1:11" ht="18" customHeight="1">
      <c r="A139" s="383" t="s">
        <v>59</v>
      </c>
      <c r="B139" s="275" t="s">
        <v>6713</v>
      </c>
      <c r="C139" s="112"/>
      <c r="D139" s="112"/>
      <c r="E139" s="926" t="e">
        <f t="shared" si="7"/>
        <v>#DIV/0!</v>
      </c>
      <c r="F139" s="195">
        <v>4</v>
      </c>
      <c r="G139" s="195">
        <v>1</v>
      </c>
      <c r="H139" s="926">
        <f t="shared" si="8"/>
        <v>25</v>
      </c>
      <c r="I139" s="1170">
        <f t="shared" si="9"/>
        <v>4</v>
      </c>
      <c r="J139" s="1170">
        <f t="shared" si="10"/>
        <v>1</v>
      </c>
      <c r="K139" s="927">
        <f t="shared" si="11"/>
        <v>25</v>
      </c>
    </row>
    <row r="140" spans="1:11" ht="18" customHeight="1">
      <c r="A140" s="383" t="s">
        <v>1528</v>
      </c>
      <c r="B140" s="275" t="s">
        <v>1109</v>
      </c>
      <c r="C140" s="1135"/>
      <c r="D140" s="1135"/>
      <c r="E140" s="926" t="e">
        <f t="shared" ref="E140:E144" si="12">SUM(D140/C140*100)</f>
        <v>#DIV/0!</v>
      </c>
      <c r="F140" s="195"/>
      <c r="G140" s="195"/>
      <c r="H140" s="926" t="e">
        <f t="shared" ref="H140:H144" si="13">SUM(G140/F140*100)</f>
        <v>#DIV/0!</v>
      </c>
      <c r="I140" s="1170">
        <f t="shared" si="9"/>
        <v>0</v>
      </c>
      <c r="J140" s="1170">
        <f t="shared" si="10"/>
        <v>0</v>
      </c>
      <c r="K140" s="927" t="e">
        <f t="shared" si="11"/>
        <v>#DIV/0!</v>
      </c>
    </row>
    <row r="141" spans="1:11" ht="18" customHeight="1">
      <c r="A141" s="383" t="s">
        <v>6</v>
      </c>
      <c r="B141" s="275" t="s">
        <v>7027</v>
      </c>
      <c r="C141" s="1135"/>
      <c r="D141" s="1135"/>
      <c r="E141" s="926" t="e">
        <f t="shared" si="12"/>
        <v>#DIV/0!</v>
      </c>
      <c r="F141" s="195"/>
      <c r="G141" s="195">
        <v>1</v>
      </c>
      <c r="H141" s="926" t="e">
        <f t="shared" si="13"/>
        <v>#DIV/0!</v>
      </c>
      <c r="I141" s="1170">
        <f t="shared" ref="I141:I147" si="14">C141+F141</f>
        <v>0</v>
      </c>
      <c r="J141" s="1170">
        <f t="shared" ref="J141:J147" si="15">D141+G141</f>
        <v>1</v>
      </c>
      <c r="K141" s="927" t="e">
        <f t="shared" ref="K141:K147" si="16">SUM(J141/I141*100)</f>
        <v>#DIV/0!</v>
      </c>
    </row>
    <row r="142" spans="1:11" ht="18" customHeight="1">
      <c r="A142" s="383" t="s">
        <v>302</v>
      </c>
      <c r="B142" s="275" t="s">
        <v>7218</v>
      </c>
      <c r="C142" s="387"/>
      <c r="D142" s="387"/>
      <c r="E142" s="926" t="e">
        <f t="shared" si="12"/>
        <v>#DIV/0!</v>
      </c>
      <c r="F142" s="200"/>
      <c r="G142" s="200">
        <v>1</v>
      </c>
      <c r="H142" s="926" t="e">
        <f t="shared" si="13"/>
        <v>#DIV/0!</v>
      </c>
      <c r="I142" s="1346">
        <f t="shared" ref="I142:I144" si="17">C142+F142</f>
        <v>0</v>
      </c>
      <c r="J142" s="1346">
        <f t="shared" ref="J142:J144" si="18">D142+G142</f>
        <v>1</v>
      </c>
      <c r="K142" s="927" t="e">
        <f t="shared" ref="K142:K144" si="19">SUM(J142/I142*100)</f>
        <v>#DIV/0!</v>
      </c>
    </row>
    <row r="143" spans="1:11" ht="18" customHeight="1">
      <c r="A143" s="383"/>
      <c r="B143" s="275"/>
      <c r="C143" s="387"/>
      <c r="D143" s="387"/>
      <c r="E143" s="926" t="e">
        <f t="shared" si="12"/>
        <v>#DIV/0!</v>
      </c>
      <c r="F143" s="200"/>
      <c r="G143" s="200"/>
      <c r="H143" s="926" t="e">
        <f t="shared" si="13"/>
        <v>#DIV/0!</v>
      </c>
      <c r="I143" s="1346">
        <f t="shared" si="17"/>
        <v>0</v>
      </c>
      <c r="J143" s="1346">
        <f t="shared" si="18"/>
        <v>0</v>
      </c>
      <c r="K143" s="927" t="e">
        <f t="shared" si="19"/>
        <v>#DIV/0!</v>
      </c>
    </row>
    <row r="144" spans="1:11" ht="18" customHeight="1">
      <c r="A144" s="383"/>
      <c r="B144" s="275"/>
      <c r="C144" s="387"/>
      <c r="D144" s="387"/>
      <c r="E144" s="926" t="e">
        <f t="shared" si="12"/>
        <v>#DIV/0!</v>
      </c>
      <c r="F144" s="200"/>
      <c r="G144" s="200"/>
      <c r="H144" s="926" t="e">
        <f t="shared" si="13"/>
        <v>#DIV/0!</v>
      </c>
      <c r="I144" s="1346">
        <f t="shared" si="17"/>
        <v>0</v>
      </c>
      <c r="J144" s="1346">
        <f t="shared" si="18"/>
        <v>0</v>
      </c>
      <c r="K144" s="927" t="e">
        <f t="shared" si="19"/>
        <v>#DIV/0!</v>
      </c>
    </row>
    <row r="145" spans="1:11" ht="19.5" customHeight="1">
      <c r="A145" s="383"/>
      <c r="B145" s="275"/>
      <c r="C145" s="112"/>
      <c r="D145" s="112"/>
      <c r="E145" s="926" t="e">
        <f t="shared" si="7"/>
        <v>#DIV/0!</v>
      </c>
      <c r="F145" s="195"/>
      <c r="G145" s="195"/>
      <c r="H145" s="926" t="e">
        <f t="shared" si="8"/>
        <v>#DIV/0!</v>
      </c>
      <c r="I145" s="1170">
        <f t="shared" si="14"/>
        <v>0</v>
      </c>
      <c r="J145" s="1170">
        <f t="shared" si="15"/>
        <v>0</v>
      </c>
      <c r="K145" s="927" t="e">
        <f t="shared" si="16"/>
        <v>#DIV/0!</v>
      </c>
    </row>
    <row r="146" spans="1:11">
      <c r="A146" s="384" t="s">
        <v>4016</v>
      </c>
      <c r="B146" s="386"/>
      <c r="C146" s="387"/>
      <c r="D146" s="387"/>
      <c r="E146" s="926"/>
      <c r="F146" s="200"/>
      <c r="G146" s="200"/>
      <c r="H146" s="926"/>
      <c r="I146" s="1170"/>
      <c r="J146" s="1170"/>
      <c r="K146" s="927"/>
    </row>
    <row r="147" spans="1:11" ht="18.75" customHeight="1">
      <c r="A147" s="276" t="s">
        <v>4017</v>
      </c>
      <c r="B147" s="277"/>
      <c r="C147" s="278">
        <f>SUM(C12:C145)</f>
        <v>4847</v>
      </c>
      <c r="D147" s="278">
        <f>SUM(D12:D145)</f>
        <v>2433</v>
      </c>
      <c r="E147" s="1000">
        <f>SUM(D147/C147*100)</f>
        <v>50.195997524241797</v>
      </c>
      <c r="F147" s="278">
        <f>SUM(F12:F145)</f>
        <v>24856</v>
      </c>
      <c r="G147" s="278">
        <f>SUM(G12:G145)</f>
        <v>11034</v>
      </c>
      <c r="H147" s="1000">
        <f>SUM(G147/F147*100)</f>
        <v>44.391696169938847</v>
      </c>
      <c r="I147" s="1170">
        <f t="shared" si="14"/>
        <v>29703</v>
      </c>
      <c r="J147" s="1170">
        <f t="shared" si="15"/>
        <v>13467</v>
      </c>
      <c r="K147" s="927">
        <f t="shared" si="16"/>
        <v>45.338854661145341</v>
      </c>
    </row>
    <row r="148" spans="1:11" ht="18.75" customHeight="1">
      <c r="A148" s="1498" t="s">
        <v>4018</v>
      </c>
      <c r="B148" s="1498"/>
      <c r="C148" s="1498"/>
      <c r="D148" s="1498"/>
      <c r="E148" s="1498"/>
      <c r="F148" s="1498"/>
      <c r="G148" s="1498"/>
      <c r="H148" s="1498"/>
      <c r="I148" s="1498"/>
      <c r="J148" s="1498"/>
    </row>
    <row r="149" spans="1:11" ht="28.5" customHeight="1">
      <c r="A149" s="1448" t="s">
        <v>4067</v>
      </c>
      <c r="B149" s="1448"/>
      <c r="C149" s="1448"/>
      <c r="D149" s="1448"/>
      <c r="E149" s="1448"/>
      <c r="F149" s="1448"/>
      <c r="G149" s="1448"/>
      <c r="H149" s="1448"/>
      <c r="I149" s="1448"/>
      <c r="J149" s="1448"/>
    </row>
    <row r="150" spans="1:11" ht="15">
      <c r="A150" s="6"/>
      <c r="B150" s="392"/>
      <c r="C150" s="392"/>
      <c r="D150" s="392"/>
      <c r="E150" s="392"/>
      <c r="F150" s="20"/>
      <c r="G150" s="20"/>
      <c r="H150" s="20"/>
      <c r="I150" s="17"/>
      <c r="J150" s="20"/>
    </row>
  </sheetData>
  <mergeCells count="9">
    <mergeCell ref="A148:J148"/>
    <mergeCell ref="A149:J149"/>
    <mergeCell ref="C2:D2"/>
    <mergeCell ref="A7:A8"/>
    <mergeCell ref="B7:B8"/>
    <mergeCell ref="C11:J11"/>
    <mergeCell ref="C7:E7"/>
    <mergeCell ref="F7:H7"/>
    <mergeCell ref="I7:K7"/>
  </mergeCells>
  <phoneticPr fontId="44" type="noConversion"/>
  <pageMargins left="0.75" right="0.75" top="1" bottom="1" header="0.5" footer="0.5"/>
  <pageSetup paperSize="9" scale="61"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94"/>
  <sheetViews>
    <sheetView topLeftCell="A78" workbookViewId="0">
      <selection activeCell="N50" sqref="N50"/>
    </sheetView>
  </sheetViews>
  <sheetFormatPr defaultRowHeight="12.75"/>
  <cols>
    <col min="1" max="1" width="12.7109375" style="11" customWidth="1"/>
    <col min="2" max="2" width="40.5703125" style="11" customWidth="1"/>
    <col min="3" max="4" width="8.5703125" style="11" customWidth="1"/>
    <col min="5" max="5" width="9.140625" style="11"/>
    <col min="6" max="8" width="9" style="11" customWidth="1"/>
    <col min="9" max="9" width="9.28515625" style="11" customWidth="1"/>
    <col min="10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</row>
    <row r="2" spans="1:1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  <c r="K2" s="117"/>
    </row>
    <row r="3" spans="1:11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  <c r="K3" s="117"/>
    </row>
    <row r="4" spans="1:11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  <c r="K4" s="119"/>
    </row>
    <row r="5" spans="1:11" ht="15.75">
      <c r="A5" s="114"/>
      <c r="B5" s="115" t="s">
        <v>4094</v>
      </c>
      <c r="C5" s="266" t="s">
        <v>70</v>
      </c>
      <c r="D5" s="267"/>
      <c r="E5" s="267"/>
      <c r="F5" s="267"/>
      <c r="G5" s="267"/>
      <c r="H5" s="267"/>
      <c r="I5" s="80"/>
      <c r="J5" s="80"/>
      <c r="K5" s="119"/>
    </row>
    <row r="6" spans="1:11" ht="15.7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6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43.5" customHeight="1" thickBot="1">
      <c r="A8" s="1452"/>
      <c r="B8" s="1452"/>
      <c r="C8" s="122" t="s">
        <v>6772</v>
      </c>
      <c r="D8" s="122" t="s">
        <v>7099</v>
      </c>
      <c r="E8" s="122" t="s">
        <v>6870</v>
      </c>
      <c r="F8" s="122" t="s">
        <v>6772</v>
      </c>
      <c r="G8" s="122" t="s">
        <v>7099</v>
      </c>
      <c r="H8" s="122" t="s">
        <v>6870</v>
      </c>
      <c r="I8" s="122" t="s">
        <v>6772</v>
      </c>
      <c r="J8" s="122" t="s">
        <v>7099</v>
      </c>
      <c r="K8" s="122" t="s">
        <v>6870</v>
      </c>
    </row>
    <row r="9" spans="1:11" ht="30.7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1" ht="17.25" customHeight="1">
      <c r="A10" s="49"/>
      <c r="B10" s="50"/>
      <c r="C10" s="289"/>
      <c r="D10" s="289"/>
      <c r="E10" s="289"/>
      <c r="F10" s="290"/>
      <c r="G10" s="290"/>
      <c r="H10" s="290"/>
      <c r="I10" s="173"/>
      <c r="J10" s="173"/>
      <c r="K10" s="282"/>
    </row>
    <row r="11" spans="1:11" ht="17.25" customHeight="1">
      <c r="A11" s="49"/>
      <c r="B11" s="50"/>
      <c r="C11" s="289"/>
      <c r="D11" s="289"/>
      <c r="E11" s="289"/>
      <c r="F11" s="290"/>
      <c r="G11" s="290"/>
      <c r="H11" s="290"/>
      <c r="I11" s="173"/>
      <c r="J11" s="173"/>
      <c r="K11" s="282"/>
    </row>
    <row r="12" spans="1:11" ht="17.25" customHeight="1">
      <c r="A12" s="49"/>
      <c r="B12" s="396" t="s">
        <v>4477</v>
      </c>
      <c r="C12" s="290"/>
      <c r="D12" s="289"/>
      <c r="E12" s="289"/>
      <c r="F12" s="290"/>
      <c r="G12" s="290"/>
      <c r="H12" s="290"/>
      <c r="I12" s="173"/>
      <c r="J12" s="173"/>
      <c r="K12" s="282"/>
    </row>
    <row r="13" spans="1:11">
      <c r="A13" s="49" t="s">
        <v>2442</v>
      </c>
      <c r="B13" s="50" t="s">
        <v>2443</v>
      </c>
      <c r="C13" s="270">
        <v>2</v>
      </c>
      <c r="D13" s="270"/>
      <c r="E13" s="926">
        <f>SUM(D13/C13*100)</f>
        <v>0</v>
      </c>
      <c r="F13" s="272">
        <v>3</v>
      </c>
      <c r="G13" s="272">
        <v>3</v>
      </c>
      <c r="H13" s="926">
        <f>SUM(G13/F13*100)</f>
        <v>100</v>
      </c>
      <c r="I13" s="173">
        <f>C13+F13</f>
        <v>5</v>
      </c>
      <c r="J13" s="173">
        <f>D13+G13</f>
        <v>3</v>
      </c>
      <c r="K13" s="927">
        <f>SUM(J13/I13*100)</f>
        <v>60</v>
      </c>
    </row>
    <row r="14" spans="1:11">
      <c r="A14" s="49" t="s">
        <v>6006</v>
      </c>
      <c r="B14" s="50" t="s">
        <v>4026</v>
      </c>
      <c r="C14" s="270">
        <v>1</v>
      </c>
      <c r="D14" s="270">
        <v>2</v>
      </c>
      <c r="E14" s="926">
        <f t="shared" ref="E14:E86" si="0">SUM(D14/C14*100)</f>
        <v>200</v>
      </c>
      <c r="F14" s="272">
        <v>89</v>
      </c>
      <c r="G14" s="272">
        <v>43</v>
      </c>
      <c r="H14" s="926">
        <f t="shared" ref="H14:H71" si="1">SUM(G14/F14*100)</f>
        <v>48.314606741573037</v>
      </c>
      <c r="I14" s="1170">
        <f t="shared" ref="I14:I71" si="2">C14+F14</f>
        <v>90</v>
      </c>
      <c r="J14" s="1170">
        <f t="shared" ref="J14:J71" si="3">D14+G14</f>
        <v>45</v>
      </c>
      <c r="K14" s="927">
        <f t="shared" ref="K14:K71" si="4">SUM(J14/I14*100)</f>
        <v>50</v>
      </c>
    </row>
    <row r="15" spans="1:11">
      <c r="A15" s="49" t="s">
        <v>3500</v>
      </c>
      <c r="B15" s="50" t="s">
        <v>3501</v>
      </c>
      <c r="C15" s="270">
        <v>6</v>
      </c>
      <c r="D15" s="270">
        <v>4</v>
      </c>
      <c r="E15" s="926">
        <f t="shared" si="0"/>
        <v>66.666666666666657</v>
      </c>
      <c r="F15" s="272">
        <v>11</v>
      </c>
      <c r="G15" s="272">
        <v>5</v>
      </c>
      <c r="H15" s="926">
        <f t="shared" si="1"/>
        <v>45.454545454545453</v>
      </c>
      <c r="I15" s="1170">
        <f t="shared" si="2"/>
        <v>17</v>
      </c>
      <c r="J15" s="1170">
        <f t="shared" si="3"/>
        <v>9</v>
      </c>
      <c r="K15" s="927">
        <f t="shared" si="4"/>
        <v>52.941176470588239</v>
      </c>
    </row>
    <row r="16" spans="1:11">
      <c r="A16" s="49" t="s">
        <v>630</v>
      </c>
      <c r="B16" s="50" t="s">
        <v>631</v>
      </c>
      <c r="C16" s="270"/>
      <c r="D16" s="270">
        <v>5</v>
      </c>
      <c r="E16" s="926" t="e">
        <f t="shared" si="0"/>
        <v>#DIV/0!</v>
      </c>
      <c r="F16" s="272">
        <v>27</v>
      </c>
      <c r="G16" s="272">
        <v>18</v>
      </c>
      <c r="H16" s="926">
        <f t="shared" si="1"/>
        <v>66.666666666666657</v>
      </c>
      <c r="I16" s="1170">
        <f t="shared" si="2"/>
        <v>27</v>
      </c>
      <c r="J16" s="1170">
        <f t="shared" si="3"/>
        <v>23</v>
      </c>
      <c r="K16" s="927">
        <f t="shared" si="4"/>
        <v>85.18518518518519</v>
      </c>
    </row>
    <row r="17" spans="1:11" ht="25.5">
      <c r="A17" s="49" t="s">
        <v>6016</v>
      </c>
      <c r="B17" s="50" t="s">
        <v>3886</v>
      </c>
      <c r="C17" s="270">
        <v>20</v>
      </c>
      <c r="D17" s="270">
        <v>9</v>
      </c>
      <c r="E17" s="926">
        <f t="shared" si="0"/>
        <v>45</v>
      </c>
      <c r="F17" s="294">
        <v>2918</v>
      </c>
      <c r="G17" s="294">
        <v>1680</v>
      </c>
      <c r="H17" s="926">
        <f t="shared" si="1"/>
        <v>57.573680603152845</v>
      </c>
      <c r="I17" s="1170">
        <f t="shared" si="2"/>
        <v>2938</v>
      </c>
      <c r="J17" s="1170">
        <f t="shared" si="3"/>
        <v>1689</v>
      </c>
      <c r="K17" s="927">
        <f t="shared" si="4"/>
        <v>57.488087134104838</v>
      </c>
    </row>
    <row r="18" spans="1:11">
      <c r="A18" s="49" t="s">
        <v>6018</v>
      </c>
      <c r="B18" s="50" t="s">
        <v>4048</v>
      </c>
      <c r="C18" s="270">
        <v>24</v>
      </c>
      <c r="D18" s="270">
        <v>12</v>
      </c>
      <c r="E18" s="926">
        <f t="shared" si="0"/>
        <v>50</v>
      </c>
      <c r="F18" s="294">
        <v>1227</v>
      </c>
      <c r="G18" s="294">
        <v>798</v>
      </c>
      <c r="H18" s="926">
        <f t="shared" si="1"/>
        <v>65.036674816625919</v>
      </c>
      <c r="I18" s="1170">
        <f t="shared" si="2"/>
        <v>1251</v>
      </c>
      <c r="J18" s="1170">
        <f t="shared" si="3"/>
        <v>810</v>
      </c>
      <c r="K18" s="927">
        <f t="shared" si="4"/>
        <v>64.748201438848923</v>
      </c>
    </row>
    <row r="19" spans="1:11" ht="25.5">
      <c r="A19" s="49" t="s">
        <v>2461</v>
      </c>
      <c r="B19" s="50" t="s">
        <v>2462</v>
      </c>
      <c r="C19" s="270"/>
      <c r="D19" s="270"/>
      <c r="E19" s="926" t="e">
        <f t="shared" si="0"/>
        <v>#DIV/0!</v>
      </c>
      <c r="F19" s="294"/>
      <c r="G19" s="294"/>
      <c r="H19" s="926" t="e">
        <f t="shared" si="1"/>
        <v>#DIV/0!</v>
      </c>
      <c r="I19" s="1170">
        <f t="shared" si="2"/>
        <v>0</v>
      </c>
      <c r="J19" s="1170">
        <f t="shared" si="3"/>
        <v>0</v>
      </c>
      <c r="K19" s="927" t="e">
        <f t="shared" si="4"/>
        <v>#DIV/0!</v>
      </c>
    </row>
    <row r="20" spans="1:11" ht="25.5">
      <c r="A20" s="49" t="s">
        <v>2707</v>
      </c>
      <c r="B20" s="50" t="s">
        <v>2708</v>
      </c>
      <c r="C20" s="270"/>
      <c r="D20" s="270"/>
      <c r="E20" s="926" t="e">
        <f t="shared" si="0"/>
        <v>#DIV/0!</v>
      </c>
      <c r="F20" s="294">
        <v>129</v>
      </c>
      <c r="G20" s="294">
        <v>41</v>
      </c>
      <c r="H20" s="926">
        <f t="shared" si="1"/>
        <v>31.782945736434108</v>
      </c>
      <c r="I20" s="1170">
        <f t="shared" si="2"/>
        <v>129</v>
      </c>
      <c r="J20" s="1170">
        <f t="shared" si="3"/>
        <v>41</v>
      </c>
      <c r="K20" s="927">
        <f t="shared" si="4"/>
        <v>31.782945736434108</v>
      </c>
    </row>
    <row r="21" spans="1:11" ht="25.5">
      <c r="A21" s="49" t="s">
        <v>4066</v>
      </c>
      <c r="B21" s="50" t="s">
        <v>632</v>
      </c>
      <c r="C21" s="270"/>
      <c r="D21" s="270"/>
      <c r="E21" s="926" t="e">
        <f t="shared" si="0"/>
        <v>#DIV/0!</v>
      </c>
      <c r="F21" s="272">
        <v>2</v>
      </c>
      <c r="G21" s="272">
        <v>2</v>
      </c>
      <c r="H21" s="926">
        <f t="shared" si="1"/>
        <v>100</v>
      </c>
      <c r="I21" s="1170">
        <f t="shared" si="2"/>
        <v>2</v>
      </c>
      <c r="J21" s="1170">
        <f t="shared" si="3"/>
        <v>2</v>
      </c>
      <c r="K21" s="927">
        <f t="shared" si="4"/>
        <v>100</v>
      </c>
    </row>
    <row r="22" spans="1:11" ht="38.25">
      <c r="A22" s="49" t="s">
        <v>2718</v>
      </c>
      <c r="B22" s="50" t="s">
        <v>992</v>
      </c>
      <c r="C22" s="270">
        <v>2</v>
      </c>
      <c r="D22" s="270"/>
      <c r="E22" s="926">
        <f t="shared" si="0"/>
        <v>0</v>
      </c>
      <c r="F22" s="272">
        <v>30</v>
      </c>
      <c r="G22" s="272">
        <v>38</v>
      </c>
      <c r="H22" s="926">
        <f t="shared" si="1"/>
        <v>126.66666666666666</v>
      </c>
      <c r="I22" s="1170">
        <f t="shared" si="2"/>
        <v>32</v>
      </c>
      <c r="J22" s="1170">
        <f t="shared" si="3"/>
        <v>38</v>
      </c>
      <c r="K22" s="927">
        <f t="shared" si="4"/>
        <v>118.75</v>
      </c>
    </row>
    <row r="23" spans="1:11" ht="25.5">
      <c r="A23" s="49" t="s">
        <v>4439</v>
      </c>
      <c r="B23" s="50" t="s">
        <v>2878</v>
      </c>
      <c r="C23" s="270">
        <v>31</v>
      </c>
      <c r="D23" s="270">
        <v>12</v>
      </c>
      <c r="E23" s="926">
        <f t="shared" si="0"/>
        <v>38.70967741935484</v>
      </c>
      <c r="F23" s="294">
        <v>3095</v>
      </c>
      <c r="G23" s="294">
        <v>1682</v>
      </c>
      <c r="H23" s="926">
        <f t="shared" si="1"/>
        <v>54.345718901453957</v>
      </c>
      <c r="I23" s="1170">
        <f t="shared" si="2"/>
        <v>3126</v>
      </c>
      <c r="J23" s="1170">
        <f t="shared" si="3"/>
        <v>1694</v>
      </c>
      <c r="K23" s="927">
        <f t="shared" si="4"/>
        <v>54.190658989123484</v>
      </c>
    </row>
    <row r="24" spans="1:11" ht="25.5">
      <c r="A24" s="49" t="s">
        <v>4441</v>
      </c>
      <c r="B24" s="50" t="s">
        <v>4442</v>
      </c>
      <c r="C24" s="270">
        <v>54</v>
      </c>
      <c r="D24" s="270">
        <v>22</v>
      </c>
      <c r="E24" s="926">
        <f t="shared" si="0"/>
        <v>40.74074074074074</v>
      </c>
      <c r="F24" s="294">
        <v>2885</v>
      </c>
      <c r="G24" s="294">
        <v>1607</v>
      </c>
      <c r="H24" s="926">
        <f t="shared" si="1"/>
        <v>55.701906412478344</v>
      </c>
      <c r="I24" s="1170">
        <f t="shared" si="2"/>
        <v>2939</v>
      </c>
      <c r="J24" s="1170">
        <f t="shared" si="3"/>
        <v>1629</v>
      </c>
      <c r="K24" s="927">
        <f t="shared" si="4"/>
        <v>55.427015991833962</v>
      </c>
    </row>
    <row r="25" spans="1:11" ht="25.5">
      <c r="A25" s="49" t="s">
        <v>2720</v>
      </c>
      <c r="B25" s="50" t="s">
        <v>2721</v>
      </c>
      <c r="C25" s="270">
        <v>8</v>
      </c>
      <c r="D25" s="270">
        <v>2</v>
      </c>
      <c r="E25" s="926">
        <f t="shared" si="0"/>
        <v>25</v>
      </c>
      <c r="F25" s="294">
        <v>1563</v>
      </c>
      <c r="G25" s="294">
        <v>946</v>
      </c>
      <c r="H25" s="926">
        <f t="shared" si="1"/>
        <v>60.524632117722334</v>
      </c>
      <c r="I25" s="1170">
        <f t="shared" si="2"/>
        <v>1571</v>
      </c>
      <c r="J25" s="1170">
        <f t="shared" si="3"/>
        <v>948</v>
      </c>
      <c r="K25" s="927">
        <f t="shared" si="4"/>
        <v>60.343730108211332</v>
      </c>
    </row>
    <row r="26" spans="1:11" ht="25.5">
      <c r="A26" s="49" t="s">
        <v>2722</v>
      </c>
      <c r="B26" s="50" t="s">
        <v>2723</v>
      </c>
      <c r="C26" s="270">
        <v>64</v>
      </c>
      <c r="D26" s="270">
        <v>29</v>
      </c>
      <c r="E26" s="926">
        <f t="shared" si="0"/>
        <v>45.3125</v>
      </c>
      <c r="F26" s="294">
        <v>2661</v>
      </c>
      <c r="G26" s="294">
        <v>1470</v>
      </c>
      <c r="H26" s="926">
        <f t="shared" si="1"/>
        <v>55.242390078917701</v>
      </c>
      <c r="I26" s="1170">
        <f t="shared" si="2"/>
        <v>2725</v>
      </c>
      <c r="J26" s="1170">
        <f t="shared" si="3"/>
        <v>1499</v>
      </c>
      <c r="K26" s="927">
        <f t="shared" si="4"/>
        <v>55.0091743119266</v>
      </c>
    </row>
    <row r="27" spans="1:11" ht="38.25">
      <c r="A27" s="49" t="s">
        <v>2724</v>
      </c>
      <c r="B27" s="50" t="s">
        <v>2725</v>
      </c>
      <c r="C27" s="270">
        <v>66</v>
      </c>
      <c r="D27" s="270">
        <v>31</v>
      </c>
      <c r="E27" s="926">
        <f t="shared" si="0"/>
        <v>46.969696969696969</v>
      </c>
      <c r="F27" s="294">
        <v>3336</v>
      </c>
      <c r="G27" s="294">
        <v>2042</v>
      </c>
      <c r="H27" s="926">
        <f t="shared" si="1"/>
        <v>61.211031175059951</v>
      </c>
      <c r="I27" s="1170">
        <f t="shared" si="2"/>
        <v>3402</v>
      </c>
      <c r="J27" s="1170">
        <f t="shared" si="3"/>
        <v>2073</v>
      </c>
      <c r="K27" s="927">
        <f t="shared" si="4"/>
        <v>60.934744268077601</v>
      </c>
    </row>
    <row r="28" spans="1:11" ht="25.5">
      <c r="A28" s="49" t="s">
        <v>4445</v>
      </c>
      <c r="B28" s="50" t="s">
        <v>633</v>
      </c>
      <c r="C28" s="270">
        <v>7</v>
      </c>
      <c r="D28" s="270">
        <v>2</v>
      </c>
      <c r="E28" s="926">
        <f t="shared" si="0"/>
        <v>28.571428571428569</v>
      </c>
      <c r="F28" s="294">
        <v>1362</v>
      </c>
      <c r="G28" s="294">
        <v>508</v>
      </c>
      <c r="H28" s="926">
        <f t="shared" si="1"/>
        <v>37.298091042584439</v>
      </c>
      <c r="I28" s="1170">
        <f t="shared" si="2"/>
        <v>1369</v>
      </c>
      <c r="J28" s="1170">
        <f t="shared" si="3"/>
        <v>510</v>
      </c>
      <c r="K28" s="927">
        <f t="shared" si="4"/>
        <v>37.253469685902118</v>
      </c>
    </row>
    <row r="29" spans="1:11" ht="25.5">
      <c r="A29" s="49" t="s">
        <v>2726</v>
      </c>
      <c r="B29" s="50" t="s">
        <v>994</v>
      </c>
      <c r="C29" s="270"/>
      <c r="D29" s="270"/>
      <c r="E29" s="926" t="e">
        <f t="shared" si="0"/>
        <v>#DIV/0!</v>
      </c>
      <c r="F29" s="294"/>
      <c r="G29" s="294">
        <v>158</v>
      </c>
      <c r="H29" s="926" t="e">
        <f t="shared" si="1"/>
        <v>#DIV/0!</v>
      </c>
      <c r="I29" s="1170">
        <f t="shared" si="2"/>
        <v>0</v>
      </c>
      <c r="J29" s="1170">
        <f t="shared" si="3"/>
        <v>158</v>
      </c>
      <c r="K29" s="927" t="e">
        <f t="shared" si="4"/>
        <v>#DIV/0!</v>
      </c>
    </row>
    <row r="30" spans="1:11" ht="25.5">
      <c r="A30" s="49" t="s">
        <v>4552</v>
      </c>
      <c r="B30" s="50" t="s">
        <v>1025</v>
      </c>
      <c r="C30" s="270">
        <v>4</v>
      </c>
      <c r="D30" s="270">
        <v>6</v>
      </c>
      <c r="E30" s="926">
        <f t="shared" si="0"/>
        <v>150</v>
      </c>
      <c r="F30" s="294">
        <v>1566</v>
      </c>
      <c r="G30" s="294">
        <v>1013</v>
      </c>
      <c r="H30" s="926">
        <f t="shared" si="1"/>
        <v>64.687100893997453</v>
      </c>
      <c r="I30" s="1170">
        <f t="shared" si="2"/>
        <v>1570</v>
      </c>
      <c r="J30" s="1170">
        <f t="shared" si="3"/>
        <v>1019</v>
      </c>
      <c r="K30" s="927">
        <f t="shared" si="4"/>
        <v>64.904458598726109</v>
      </c>
    </row>
    <row r="31" spans="1:11">
      <c r="A31" s="49" t="s">
        <v>4449</v>
      </c>
      <c r="B31" s="50" t="s">
        <v>634</v>
      </c>
      <c r="C31" s="270">
        <v>2</v>
      </c>
      <c r="D31" s="270"/>
      <c r="E31" s="926">
        <f t="shared" si="0"/>
        <v>0</v>
      </c>
      <c r="F31" s="272">
        <v>310</v>
      </c>
      <c r="G31" s="272">
        <v>284</v>
      </c>
      <c r="H31" s="926">
        <f t="shared" si="1"/>
        <v>91.612903225806448</v>
      </c>
      <c r="I31" s="1170">
        <f t="shared" si="2"/>
        <v>312</v>
      </c>
      <c r="J31" s="1170">
        <f t="shared" si="3"/>
        <v>284</v>
      </c>
      <c r="K31" s="927">
        <f t="shared" si="4"/>
        <v>91.025641025641022</v>
      </c>
    </row>
    <row r="32" spans="1:11">
      <c r="A32" s="49" t="s">
        <v>2728</v>
      </c>
      <c r="B32" s="371" t="s">
        <v>2729</v>
      </c>
      <c r="C32" s="270">
        <v>7</v>
      </c>
      <c r="D32" s="270">
        <v>7</v>
      </c>
      <c r="E32" s="926">
        <f t="shared" si="0"/>
        <v>100</v>
      </c>
      <c r="F32" s="294">
        <v>264</v>
      </c>
      <c r="G32" s="294">
        <v>597</v>
      </c>
      <c r="H32" s="926">
        <f t="shared" si="1"/>
        <v>226.13636363636363</v>
      </c>
      <c r="I32" s="1170">
        <f t="shared" si="2"/>
        <v>271</v>
      </c>
      <c r="J32" s="1170">
        <f t="shared" si="3"/>
        <v>604</v>
      </c>
      <c r="K32" s="927">
        <f t="shared" si="4"/>
        <v>222.87822878228783</v>
      </c>
    </row>
    <row r="33" spans="1:11">
      <c r="A33" s="49" t="s">
        <v>6004</v>
      </c>
      <c r="B33" s="371" t="s">
        <v>6005</v>
      </c>
      <c r="C33" s="270">
        <v>4</v>
      </c>
      <c r="D33" s="270"/>
      <c r="E33" s="926">
        <f t="shared" si="0"/>
        <v>0</v>
      </c>
      <c r="F33" s="294">
        <v>282</v>
      </c>
      <c r="G33" s="294">
        <v>117</v>
      </c>
      <c r="H33" s="926">
        <f t="shared" si="1"/>
        <v>41.48936170212766</v>
      </c>
      <c r="I33" s="1170">
        <f t="shared" si="2"/>
        <v>286</v>
      </c>
      <c r="J33" s="1170">
        <f t="shared" si="3"/>
        <v>117</v>
      </c>
      <c r="K33" s="927">
        <f t="shared" si="4"/>
        <v>40.909090909090914</v>
      </c>
    </row>
    <row r="34" spans="1:11" ht="25.5">
      <c r="A34" s="49" t="s">
        <v>1018</v>
      </c>
      <c r="B34" s="371" t="s">
        <v>635</v>
      </c>
      <c r="C34" s="270"/>
      <c r="D34" s="270"/>
      <c r="E34" s="926" t="e">
        <f t="shared" si="0"/>
        <v>#DIV/0!</v>
      </c>
      <c r="F34" s="294">
        <v>1</v>
      </c>
      <c r="G34" s="294">
        <v>3</v>
      </c>
      <c r="H34" s="926">
        <f t="shared" si="1"/>
        <v>300</v>
      </c>
      <c r="I34" s="1170">
        <f t="shared" si="2"/>
        <v>1</v>
      </c>
      <c r="J34" s="1170">
        <f t="shared" si="3"/>
        <v>3</v>
      </c>
      <c r="K34" s="927">
        <f t="shared" si="4"/>
        <v>300</v>
      </c>
    </row>
    <row r="35" spans="1:11" ht="25.5">
      <c r="A35" s="49" t="s">
        <v>134</v>
      </c>
      <c r="B35" s="371" t="s">
        <v>4087</v>
      </c>
      <c r="C35" s="270"/>
      <c r="D35" s="270"/>
      <c r="E35" s="926" t="e">
        <f t="shared" si="0"/>
        <v>#DIV/0!</v>
      </c>
      <c r="F35" s="294">
        <v>17</v>
      </c>
      <c r="G35" s="294">
        <v>42</v>
      </c>
      <c r="H35" s="926">
        <f t="shared" si="1"/>
        <v>247.05882352941177</v>
      </c>
      <c r="I35" s="1170">
        <f t="shared" si="2"/>
        <v>17</v>
      </c>
      <c r="J35" s="1170">
        <f t="shared" si="3"/>
        <v>42</v>
      </c>
      <c r="K35" s="927">
        <f t="shared" si="4"/>
        <v>247.05882352941177</v>
      </c>
    </row>
    <row r="36" spans="1:11">
      <c r="A36" s="49" t="s">
        <v>4482</v>
      </c>
      <c r="B36" s="371" t="s">
        <v>4483</v>
      </c>
      <c r="C36" s="270"/>
      <c r="D36" s="270"/>
      <c r="E36" s="926" t="e">
        <f t="shared" si="0"/>
        <v>#DIV/0!</v>
      </c>
      <c r="F36" s="294">
        <v>59</v>
      </c>
      <c r="G36" s="294">
        <v>16</v>
      </c>
      <c r="H36" s="926">
        <f t="shared" si="1"/>
        <v>27.118644067796609</v>
      </c>
      <c r="I36" s="1170">
        <f t="shared" si="2"/>
        <v>59</v>
      </c>
      <c r="J36" s="1170">
        <f t="shared" si="3"/>
        <v>16</v>
      </c>
      <c r="K36" s="927">
        <f t="shared" si="4"/>
        <v>27.118644067796609</v>
      </c>
    </row>
    <row r="37" spans="1:11">
      <c r="A37" s="49" t="s">
        <v>4088</v>
      </c>
      <c r="B37" s="371" t="s">
        <v>636</v>
      </c>
      <c r="C37" s="270"/>
      <c r="D37" s="270"/>
      <c r="E37" s="926" t="e">
        <f t="shared" si="0"/>
        <v>#DIV/0!</v>
      </c>
      <c r="F37" s="294"/>
      <c r="G37" s="294"/>
      <c r="H37" s="926" t="e">
        <f t="shared" si="1"/>
        <v>#DIV/0!</v>
      </c>
      <c r="I37" s="1170">
        <f t="shared" si="2"/>
        <v>0</v>
      </c>
      <c r="J37" s="1170">
        <f t="shared" si="3"/>
        <v>0</v>
      </c>
      <c r="K37" s="927" t="e">
        <f t="shared" si="4"/>
        <v>#DIV/0!</v>
      </c>
    </row>
    <row r="38" spans="1:11">
      <c r="A38" s="49" t="s">
        <v>1034</v>
      </c>
      <c r="B38" s="371" t="s">
        <v>637</v>
      </c>
      <c r="C38" s="270"/>
      <c r="D38" s="270"/>
      <c r="E38" s="926" t="e">
        <f t="shared" si="0"/>
        <v>#DIV/0!</v>
      </c>
      <c r="F38" s="294"/>
      <c r="G38" s="294"/>
      <c r="H38" s="926" t="e">
        <f t="shared" si="1"/>
        <v>#DIV/0!</v>
      </c>
      <c r="I38" s="1170">
        <f t="shared" si="2"/>
        <v>0</v>
      </c>
      <c r="J38" s="1170">
        <f t="shared" si="3"/>
        <v>0</v>
      </c>
      <c r="K38" s="927" t="e">
        <f t="shared" si="4"/>
        <v>#DIV/0!</v>
      </c>
    </row>
    <row r="39" spans="1:11">
      <c r="A39" s="49" t="s">
        <v>6020</v>
      </c>
      <c r="B39" s="371" t="s">
        <v>6021</v>
      </c>
      <c r="C39" s="270"/>
      <c r="D39" s="270"/>
      <c r="E39" s="926" t="e">
        <f t="shared" si="0"/>
        <v>#DIV/0!</v>
      </c>
      <c r="F39" s="294">
        <v>22</v>
      </c>
      <c r="G39" s="294">
        <v>5</v>
      </c>
      <c r="H39" s="926">
        <f t="shared" si="1"/>
        <v>22.727272727272727</v>
      </c>
      <c r="I39" s="1170">
        <f t="shared" si="2"/>
        <v>22</v>
      </c>
      <c r="J39" s="1170">
        <f t="shared" si="3"/>
        <v>5</v>
      </c>
      <c r="K39" s="927">
        <f t="shared" si="4"/>
        <v>22.727272727272727</v>
      </c>
    </row>
    <row r="40" spans="1:11">
      <c r="A40" s="49" t="s">
        <v>6022</v>
      </c>
      <c r="B40" s="371" t="s">
        <v>6023</v>
      </c>
      <c r="C40" s="270"/>
      <c r="D40" s="270"/>
      <c r="E40" s="926" t="e">
        <f t="shared" si="0"/>
        <v>#DIV/0!</v>
      </c>
      <c r="F40" s="294">
        <v>30</v>
      </c>
      <c r="G40" s="294">
        <v>12</v>
      </c>
      <c r="H40" s="926">
        <f t="shared" si="1"/>
        <v>40</v>
      </c>
      <c r="I40" s="1170">
        <f t="shared" si="2"/>
        <v>30</v>
      </c>
      <c r="J40" s="1170">
        <f t="shared" si="3"/>
        <v>12</v>
      </c>
      <c r="K40" s="927">
        <f t="shared" si="4"/>
        <v>40</v>
      </c>
    </row>
    <row r="41" spans="1:11" ht="25.5">
      <c r="A41" s="49" t="s">
        <v>4430</v>
      </c>
      <c r="B41" s="371" t="s">
        <v>1149</v>
      </c>
      <c r="C41" s="270"/>
      <c r="D41" s="270"/>
      <c r="E41" s="926" t="e">
        <f t="shared" si="0"/>
        <v>#DIV/0!</v>
      </c>
      <c r="F41" s="294">
        <v>199</v>
      </c>
      <c r="G41" s="294">
        <v>114</v>
      </c>
      <c r="H41" s="926">
        <f t="shared" si="1"/>
        <v>57.286432160804026</v>
      </c>
      <c r="I41" s="1170">
        <f t="shared" si="2"/>
        <v>199</v>
      </c>
      <c r="J41" s="1170">
        <f t="shared" si="3"/>
        <v>114</v>
      </c>
      <c r="K41" s="927">
        <f t="shared" si="4"/>
        <v>57.286432160804026</v>
      </c>
    </row>
    <row r="42" spans="1:11">
      <c r="A42" s="49" t="s">
        <v>4091</v>
      </c>
      <c r="B42" s="371" t="s">
        <v>4092</v>
      </c>
      <c r="C42" s="270"/>
      <c r="D42" s="270"/>
      <c r="E42" s="926" t="e">
        <f t="shared" si="0"/>
        <v>#DIV/0!</v>
      </c>
      <c r="F42" s="294"/>
      <c r="G42" s="294"/>
      <c r="H42" s="926" t="e">
        <f t="shared" si="1"/>
        <v>#DIV/0!</v>
      </c>
      <c r="I42" s="1170">
        <f t="shared" si="2"/>
        <v>0</v>
      </c>
      <c r="J42" s="1170">
        <f t="shared" si="3"/>
        <v>0</v>
      </c>
      <c r="K42" s="927" t="e">
        <f t="shared" si="4"/>
        <v>#DIV/0!</v>
      </c>
    </row>
    <row r="43" spans="1:11" ht="25.5">
      <c r="A43" s="49" t="s">
        <v>2716</v>
      </c>
      <c r="B43" s="371" t="s">
        <v>638</v>
      </c>
      <c r="C43" s="270"/>
      <c r="D43" s="270"/>
      <c r="E43" s="926" t="e">
        <f t="shared" si="0"/>
        <v>#DIV/0!</v>
      </c>
      <c r="F43" s="294"/>
      <c r="G43" s="294">
        <v>1</v>
      </c>
      <c r="H43" s="926" t="e">
        <f t="shared" si="1"/>
        <v>#DIV/0!</v>
      </c>
      <c r="I43" s="1170">
        <f t="shared" si="2"/>
        <v>0</v>
      </c>
      <c r="J43" s="1170">
        <f t="shared" si="3"/>
        <v>1</v>
      </c>
      <c r="K43" s="927" t="e">
        <f t="shared" si="4"/>
        <v>#DIV/0!</v>
      </c>
    </row>
    <row r="44" spans="1:11">
      <c r="A44" s="49" t="s">
        <v>4443</v>
      </c>
      <c r="B44" s="371" t="s">
        <v>639</v>
      </c>
      <c r="C44" s="270">
        <v>1</v>
      </c>
      <c r="D44" s="270"/>
      <c r="E44" s="926">
        <f t="shared" si="0"/>
        <v>0</v>
      </c>
      <c r="F44" s="294">
        <v>392</v>
      </c>
      <c r="G44" s="294">
        <v>262</v>
      </c>
      <c r="H44" s="926">
        <f t="shared" si="1"/>
        <v>66.83673469387756</v>
      </c>
      <c r="I44" s="1170">
        <f t="shared" si="2"/>
        <v>393</v>
      </c>
      <c r="J44" s="1170">
        <f t="shared" si="3"/>
        <v>262</v>
      </c>
      <c r="K44" s="927">
        <f t="shared" si="4"/>
        <v>66.666666666666657</v>
      </c>
    </row>
    <row r="45" spans="1:11" ht="25.5">
      <c r="A45" s="49" t="s">
        <v>4451</v>
      </c>
      <c r="B45" s="371" t="s">
        <v>640</v>
      </c>
      <c r="C45" s="270"/>
      <c r="D45" s="270"/>
      <c r="E45" s="926" t="e">
        <f t="shared" si="0"/>
        <v>#DIV/0!</v>
      </c>
      <c r="F45" s="294"/>
      <c r="G45" s="294">
        <v>10</v>
      </c>
      <c r="H45" s="926" t="e">
        <f t="shared" si="1"/>
        <v>#DIV/0!</v>
      </c>
      <c r="I45" s="1170">
        <f t="shared" si="2"/>
        <v>0</v>
      </c>
      <c r="J45" s="1170">
        <f t="shared" si="3"/>
        <v>10</v>
      </c>
      <c r="K45" s="927" t="e">
        <f t="shared" si="4"/>
        <v>#DIV/0!</v>
      </c>
    </row>
    <row r="46" spans="1:11">
      <c r="A46" s="49" t="s">
        <v>4452</v>
      </c>
      <c r="B46" s="371" t="s">
        <v>641</v>
      </c>
      <c r="C46" s="270"/>
      <c r="D46" s="270"/>
      <c r="E46" s="926" t="e">
        <f t="shared" si="0"/>
        <v>#DIV/0!</v>
      </c>
      <c r="F46" s="294"/>
      <c r="G46" s="294"/>
      <c r="H46" s="926" t="e">
        <f t="shared" si="1"/>
        <v>#DIV/0!</v>
      </c>
      <c r="I46" s="1170">
        <f t="shared" si="2"/>
        <v>0</v>
      </c>
      <c r="J46" s="1170">
        <f t="shared" si="3"/>
        <v>0</v>
      </c>
      <c r="K46" s="927" t="e">
        <f t="shared" si="4"/>
        <v>#DIV/0!</v>
      </c>
    </row>
    <row r="47" spans="1:11">
      <c r="A47" s="49" t="s">
        <v>4551</v>
      </c>
      <c r="B47" s="371" t="s">
        <v>642</v>
      </c>
      <c r="C47" s="270"/>
      <c r="D47" s="270"/>
      <c r="E47" s="926" t="e">
        <f t="shared" si="0"/>
        <v>#DIV/0!</v>
      </c>
      <c r="F47" s="294">
        <v>104</v>
      </c>
      <c r="G47" s="294">
        <v>161</v>
      </c>
      <c r="H47" s="926">
        <f t="shared" si="1"/>
        <v>154.80769230769232</v>
      </c>
      <c r="I47" s="1170">
        <f t="shared" si="2"/>
        <v>104</v>
      </c>
      <c r="J47" s="1170">
        <f t="shared" si="3"/>
        <v>161</v>
      </c>
      <c r="K47" s="927">
        <f t="shared" si="4"/>
        <v>154.80769230769232</v>
      </c>
    </row>
    <row r="48" spans="1:11" ht="25.5">
      <c r="A48" s="49" t="s">
        <v>2316</v>
      </c>
      <c r="B48" s="371" t="s">
        <v>643</v>
      </c>
      <c r="C48" s="270"/>
      <c r="D48" s="270"/>
      <c r="E48" s="926" t="e">
        <f t="shared" si="0"/>
        <v>#DIV/0!</v>
      </c>
      <c r="F48" s="294"/>
      <c r="G48" s="294"/>
      <c r="H48" s="926" t="e">
        <f t="shared" si="1"/>
        <v>#DIV/0!</v>
      </c>
      <c r="I48" s="1170">
        <f t="shared" si="2"/>
        <v>0</v>
      </c>
      <c r="J48" s="1170">
        <f t="shared" si="3"/>
        <v>0</v>
      </c>
      <c r="K48" s="927" t="e">
        <f t="shared" si="4"/>
        <v>#DIV/0!</v>
      </c>
    </row>
    <row r="49" spans="1:14" ht="25.5">
      <c r="A49" s="49" t="s">
        <v>2318</v>
      </c>
      <c r="B49" s="371" t="s">
        <v>644</v>
      </c>
      <c r="C49" s="270"/>
      <c r="D49" s="270"/>
      <c r="E49" s="926" t="e">
        <f t="shared" si="0"/>
        <v>#DIV/0!</v>
      </c>
      <c r="F49" s="294"/>
      <c r="G49" s="294"/>
      <c r="H49" s="926" t="e">
        <f t="shared" si="1"/>
        <v>#DIV/0!</v>
      </c>
      <c r="I49" s="1170">
        <f t="shared" si="2"/>
        <v>0</v>
      </c>
      <c r="J49" s="1170">
        <f t="shared" si="3"/>
        <v>0</v>
      </c>
      <c r="K49" s="927" t="e">
        <f t="shared" si="4"/>
        <v>#DIV/0!</v>
      </c>
    </row>
    <row r="50" spans="1:14" ht="25.5">
      <c r="A50" s="49" t="s">
        <v>2314</v>
      </c>
      <c r="B50" s="371" t="s">
        <v>645</v>
      </c>
      <c r="C50" s="270"/>
      <c r="D50" s="270"/>
      <c r="E50" s="926" t="e">
        <f t="shared" si="0"/>
        <v>#DIV/0!</v>
      </c>
      <c r="F50" s="294">
        <v>5</v>
      </c>
      <c r="G50" s="294">
        <v>1</v>
      </c>
      <c r="H50" s="926">
        <f t="shared" si="1"/>
        <v>20</v>
      </c>
      <c r="I50" s="1170">
        <f t="shared" si="2"/>
        <v>5</v>
      </c>
      <c r="J50" s="1170">
        <f t="shared" si="3"/>
        <v>1</v>
      </c>
      <c r="K50" s="927">
        <f t="shared" si="4"/>
        <v>20</v>
      </c>
    </row>
    <row r="51" spans="1:14" ht="25.5">
      <c r="A51" s="49" t="s">
        <v>4022</v>
      </c>
      <c r="B51" s="50" t="s">
        <v>4023</v>
      </c>
      <c r="C51" s="270"/>
      <c r="D51" s="270"/>
      <c r="E51" s="926" t="e">
        <f t="shared" si="0"/>
        <v>#DIV/0!</v>
      </c>
      <c r="F51" s="272">
        <v>3</v>
      </c>
      <c r="G51" s="272"/>
      <c r="H51" s="926">
        <f t="shared" si="1"/>
        <v>0</v>
      </c>
      <c r="I51" s="1170">
        <f t="shared" si="2"/>
        <v>3</v>
      </c>
      <c r="J51" s="1170">
        <f t="shared" si="3"/>
        <v>0</v>
      </c>
      <c r="K51" s="927">
        <f t="shared" si="4"/>
        <v>0</v>
      </c>
    </row>
    <row r="52" spans="1:14">
      <c r="A52" s="49" t="s">
        <v>3917</v>
      </c>
      <c r="B52" s="371" t="s">
        <v>3918</v>
      </c>
      <c r="C52" s="270"/>
      <c r="D52" s="270"/>
      <c r="E52" s="926" t="e">
        <f t="shared" si="0"/>
        <v>#DIV/0!</v>
      </c>
      <c r="F52" s="272"/>
      <c r="G52" s="272"/>
      <c r="H52" s="926" t="e">
        <f t="shared" si="1"/>
        <v>#DIV/0!</v>
      </c>
      <c r="I52" s="1170">
        <f t="shared" si="2"/>
        <v>0</v>
      </c>
      <c r="J52" s="1170">
        <f t="shared" si="3"/>
        <v>0</v>
      </c>
      <c r="K52" s="927" t="e">
        <f t="shared" si="4"/>
        <v>#DIV/0!</v>
      </c>
    </row>
    <row r="53" spans="1:14">
      <c r="A53" s="49" t="s">
        <v>1009</v>
      </c>
      <c r="B53" s="371" t="s">
        <v>4065</v>
      </c>
      <c r="C53" s="270"/>
      <c r="D53" s="270"/>
      <c r="E53" s="926" t="e">
        <f t="shared" si="0"/>
        <v>#DIV/0!</v>
      </c>
      <c r="F53" s="272"/>
      <c r="G53" s="272"/>
      <c r="H53" s="926" t="e">
        <f t="shared" si="1"/>
        <v>#DIV/0!</v>
      </c>
      <c r="I53" s="1170">
        <f t="shared" si="2"/>
        <v>0</v>
      </c>
      <c r="J53" s="1170">
        <f t="shared" si="3"/>
        <v>0</v>
      </c>
      <c r="K53" s="927" t="e">
        <f t="shared" si="4"/>
        <v>#DIV/0!</v>
      </c>
    </row>
    <row r="54" spans="1:14">
      <c r="A54" s="49" t="s">
        <v>584</v>
      </c>
      <c r="B54" s="371" t="s">
        <v>585</v>
      </c>
      <c r="C54" s="270"/>
      <c r="D54" s="270"/>
      <c r="E54" s="926" t="e">
        <f t="shared" si="0"/>
        <v>#DIV/0!</v>
      </c>
      <c r="F54" s="272">
        <v>3</v>
      </c>
      <c r="G54" s="272"/>
      <c r="H54" s="926">
        <f t="shared" si="1"/>
        <v>0</v>
      </c>
      <c r="I54" s="1170">
        <f t="shared" si="2"/>
        <v>3</v>
      </c>
      <c r="J54" s="1170">
        <f t="shared" si="3"/>
        <v>0</v>
      </c>
      <c r="K54" s="927">
        <f t="shared" si="4"/>
        <v>0</v>
      </c>
    </row>
    <row r="55" spans="1:14">
      <c r="A55" s="49" t="s">
        <v>19</v>
      </c>
      <c r="B55" s="50" t="s">
        <v>20</v>
      </c>
      <c r="C55" s="270"/>
      <c r="D55" s="270"/>
      <c r="E55" s="926" t="e">
        <f t="shared" si="0"/>
        <v>#DIV/0!</v>
      </c>
      <c r="F55" s="272">
        <v>3</v>
      </c>
      <c r="G55" s="272"/>
      <c r="H55" s="926">
        <f t="shared" si="1"/>
        <v>0</v>
      </c>
      <c r="I55" s="1170">
        <f t="shared" si="2"/>
        <v>3</v>
      </c>
      <c r="J55" s="1170">
        <f t="shared" si="3"/>
        <v>0</v>
      </c>
      <c r="K55" s="927">
        <f t="shared" si="4"/>
        <v>0</v>
      </c>
    </row>
    <row r="56" spans="1:14">
      <c r="A56" s="49" t="s">
        <v>2598</v>
      </c>
      <c r="B56" s="50" t="s">
        <v>346</v>
      </c>
      <c r="C56" s="270"/>
      <c r="D56" s="270"/>
      <c r="E56" s="926" t="e">
        <f t="shared" si="0"/>
        <v>#DIV/0!</v>
      </c>
      <c r="F56" s="272"/>
      <c r="G56" s="272"/>
      <c r="H56" s="926" t="e">
        <f t="shared" si="1"/>
        <v>#DIV/0!</v>
      </c>
      <c r="I56" s="1170">
        <f t="shared" si="2"/>
        <v>0</v>
      </c>
      <c r="J56" s="1170">
        <f t="shared" si="3"/>
        <v>0</v>
      </c>
      <c r="K56" s="927" t="e">
        <f t="shared" si="4"/>
        <v>#DIV/0!</v>
      </c>
    </row>
    <row r="57" spans="1:14" ht="25.5">
      <c r="A57" s="49" t="s">
        <v>594</v>
      </c>
      <c r="B57" s="1002" t="s">
        <v>595</v>
      </c>
      <c r="C57" s="272"/>
      <c r="D57" s="270"/>
      <c r="E57" s="926" t="e">
        <f t="shared" si="0"/>
        <v>#DIV/0!</v>
      </c>
      <c r="F57" s="272"/>
      <c r="G57" s="272"/>
      <c r="H57" s="926" t="e">
        <f t="shared" si="1"/>
        <v>#DIV/0!</v>
      </c>
      <c r="I57" s="1170">
        <f t="shared" si="2"/>
        <v>0</v>
      </c>
      <c r="J57" s="1170">
        <f t="shared" si="3"/>
        <v>0</v>
      </c>
      <c r="K57" s="927" t="e">
        <f t="shared" si="4"/>
        <v>#DIV/0!</v>
      </c>
    </row>
    <row r="58" spans="1:14" ht="15">
      <c r="A58" s="383" t="s">
        <v>844</v>
      </c>
      <c r="B58" s="374" t="s">
        <v>6069</v>
      </c>
      <c r="C58" s="110"/>
      <c r="D58" s="112"/>
      <c r="E58" s="926" t="e">
        <f t="shared" si="0"/>
        <v>#DIV/0!</v>
      </c>
      <c r="F58" s="195">
        <v>1</v>
      </c>
      <c r="G58" s="195"/>
      <c r="H58" s="926">
        <f t="shared" si="1"/>
        <v>0</v>
      </c>
      <c r="I58" s="1170">
        <f t="shared" si="2"/>
        <v>1</v>
      </c>
      <c r="J58" s="1170">
        <f t="shared" si="3"/>
        <v>0</v>
      </c>
      <c r="K58" s="927">
        <f t="shared" si="4"/>
        <v>0</v>
      </c>
    </row>
    <row r="59" spans="1:14" ht="15">
      <c r="A59" s="383" t="s">
        <v>302</v>
      </c>
      <c r="B59" s="728" t="s">
        <v>6071</v>
      </c>
      <c r="C59" s="110"/>
      <c r="D59" s="112"/>
      <c r="E59" s="926" t="e">
        <f t="shared" si="0"/>
        <v>#DIV/0!</v>
      </c>
      <c r="F59" s="195">
        <v>1</v>
      </c>
      <c r="G59" s="195"/>
      <c r="H59" s="926">
        <f t="shared" si="1"/>
        <v>0</v>
      </c>
      <c r="I59" s="1170">
        <f t="shared" si="2"/>
        <v>1</v>
      </c>
      <c r="J59" s="1170">
        <f t="shared" si="3"/>
        <v>0</v>
      </c>
      <c r="K59" s="927">
        <f t="shared" si="4"/>
        <v>0</v>
      </c>
      <c r="N59" s="11" t="s">
        <v>6001</v>
      </c>
    </row>
    <row r="60" spans="1:14" ht="15">
      <c r="A60" s="383" t="s">
        <v>2312</v>
      </c>
      <c r="B60" s="728" t="s">
        <v>4951</v>
      </c>
      <c r="C60" s="110"/>
      <c r="D60" s="1131">
        <v>1</v>
      </c>
      <c r="E60" s="926" t="e">
        <f t="shared" ref="E60:E61" si="5">SUM(D60/C60*100)</f>
        <v>#DIV/0!</v>
      </c>
      <c r="F60" s="195">
        <v>22</v>
      </c>
      <c r="G60" s="195">
        <v>85</v>
      </c>
      <c r="H60" s="926">
        <f t="shared" ref="H60:H61" si="6">SUM(G60/F60*100)</f>
        <v>386.36363636363637</v>
      </c>
      <c r="I60" s="1170">
        <f t="shared" si="2"/>
        <v>22</v>
      </c>
      <c r="J60" s="1170">
        <f t="shared" si="3"/>
        <v>86</v>
      </c>
      <c r="K60" s="927">
        <f t="shared" si="4"/>
        <v>390.90909090909093</v>
      </c>
    </row>
    <row r="61" spans="1:14" ht="25.5">
      <c r="A61" s="383" t="s">
        <v>2458</v>
      </c>
      <c r="B61" s="728" t="s">
        <v>5027</v>
      </c>
      <c r="C61" s="110"/>
      <c r="D61" s="387"/>
      <c r="E61" s="926" t="e">
        <f t="shared" si="5"/>
        <v>#DIV/0!</v>
      </c>
      <c r="F61" s="200">
        <v>1</v>
      </c>
      <c r="G61" s="200"/>
      <c r="H61" s="926">
        <f t="shared" si="6"/>
        <v>0</v>
      </c>
      <c r="I61" s="1170">
        <f t="shared" si="2"/>
        <v>1</v>
      </c>
      <c r="J61" s="1170">
        <f t="shared" si="3"/>
        <v>0</v>
      </c>
      <c r="K61" s="927">
        <f t="shared" si="4"/>
        <v>0</v>
      </c>
    </row>
    <row r="62" spans="1:14" ht="15">
      <c r="A62" s="383" t="s">
        <v>2110</v>
      </c>
      <c r="B62" s="728" t="s">
        <v>2111</v>
      </c>
      <c r="C62" s="110"/>
      <c r="D62" s="112">
        <v>1</v>
      </c>
      <c r="E62" s="926" t="e">
        <f t="shared" si="0"/>
        <v>#DIV/0!</v>
      </c>
      <c r="F62" s="195"/>
      <c r="G62" s="195"/>
      <c r="H62" s="926" t="e">
        <f t="shared" si="1"/>
        <v>#DIV/0!</v>
      </c>
      <c r="I62" s="1170">
        <f t="shared" si="2"/>
        <v>0</v>
      </c>
      <c r="J62" s="1170">
        <f t="shared" si="3"/>
        <v>1</v>
      </c>
      <c r="K62" s="927" t="e">
        <f t="shared" si="4"/>
        <v>#DIV/0!</v>
      </c>
    </row>
    <row r="63" spans="1:14" ht="25.5">
      <c r="A63" s="383" t="s">
        <v>4437</v>
      </c>
      <c r="B63" s="728" t="s">
        <v>6085</v>
      </c>
      <c r="C63" s="110"/>
      <c r="D63" s="387"/>
      <c r="E63" s="926" t="e">
        <f t="shared" ref="E63" si="7">SUM(D63/C63*100)</f>
        <v>#DIV/0!</v>
      </c>
      <c r="F63" s="200"/>
      <c r="G63" s="200">
        <v>5</v>
      </c>
      <c r="H63" s="926" t="e">
        <f t="shared" ref="H63:H69" si="8">SUM(G63/F63*100)</f>
        <v>#DIV/0!</v>
      </c>
      <c r="I63" s="1170">
        <f t="shared" si="2"/>
        <v>0</v>
      </c>
      <c r="J63" s="1170">
        <f t="shared" si="3"/>
        <v>5</v>
      </c>
      <c r="K63" s="927" t="e">
        <f t="shared" si="4"/>
        <v>#DIV/0!</v>
      </c>
    </row>
    <row r="64" spans="1:14" ht="25.5">
      <c r="A64" s="383" t="s">
        <v>2726</v>
      </c>
      <c r="B64" s="275" t="s">
        <v>6771</v>
      </c>
      <c r="C64" s="1135"/>
      <c r="D64" s="1135"/>
      <c r="E64" s="926" t="e">
        <f>SUM(D64/C64*100)</f>
        <v>#DIV/0!</v>
      </c>
      <c r="F64" s="195">
        <v>325</v>
      </c>
      <c r="G64" s="195"/>
      <c r="H64" s="926">
        <f t="shared" si="8"/>
        <v>0</v>
      </c>
      <c r="I64" s="1170">
        <f t="shared" si="2"/>
        <v>325</v>
      </c>
      <c r="J64" s="1170">
        <f t="shared" si="3"/>
        <v>0</v>
      </c>
      <c r="K64" s="927">
        <f t="shared" si="4"/>
        <v>0</v>
      </c>
    </row>
    <row r="65" spans="1:11" ht="15">
      <c r="A65" s="383" t="s">
        <v>2433</v>
      </c>
      <c r="B65" s="275" t="s">
        <v>58</v>
      </c>
      <c r="C65" s="1135"/>
      <c r="D65" s="1135"/>
      <c r="E65" s="926" t="e">
        <f t="shared" ref="E65:E66" si="9">SUM(D65/C65*100)</f>
        <v>#DIV/0!</v>
      </c>
      <c r="F65" s="195">
        <v>2</v>
      </c>
      <c r="G65" s="195"/>
      <c r="H65" s="926">
        <f t="shared" si="8"/>
        <v>0</v>
      </c>
      <c r="I65" s="1170">
        <f t="shared" si="2"/>
        <v>2</v>
      </c>
      <c r="J65" s="1170">
        <f t="shared" si="3"/>
        <v>0</v>
      </c>
      <c r="K65" s="927">
        <f t="shared" si="4"/>
        <v>0</v>
      </c>
    </row>
    <row r="66" spans="1:11" ht="25.5">
      <c r="A66" s="383" t="s">
        <v>1002</v>
      </c>
      <c r="B66" s="275" t="s">
        <v>6768</v>
      </c>
      <c r="C66" s="1135"/>
      <c r="D66" s="1135"/>
      <c r="E66" s="926" t="e">
        <f t="shared" si="9"/>
        <v>#DIV/0!</v>
      </c>
      <c r="F66" s="195">
        <v>3</v>
      </c>
      <c r="G66" s="195"/>
      <c r="H66" s="926">
        <f t="shared" si="8"/>
        <v>0</v>
      </c>
      <c r="I66" s="1170">
        <f t="shared" si="2"/>
        <v>3</v>
      </c>
      <c r="J66" s="1170">
        <f t="shared" si="3"/>
        <v>0</v>
      </c>
      <c r="K66" s="927">
        <f t="shared" si="4"/>
        <v>0</v>
      </c>
    </row>
    <row r="67" spans="1:11" ht="25.5">
      <c r="A67" s="383" t="s">
        <v>6769</v>
      </c>
      <c r="B67" s="275" t="s">
        <v>6770</v>
      </c>
      <c r="C67" s="1135"/>
      <c r="D67" s="1135"/>
      <c r="E67" s="926" t="e">
        <f>SUM(D67/C67*100)</f>
        <v>#DIV/0!</v>
      </c>
      <c r="F67" s="195">
        <v>1</v>
      </c>
      <c r="G67" s="195"/>
      <c r="H67" s="926">
        <f t="shared" si="8"/>
        <v>0</v>
      </c>
      <c r="I67" s="1170">
        <f t="shared" si="2"/>
        <v>1</v>
      </c>
      <c r="J67" s="1170">
        <f t="shared" si="3"/>
        <v>0</v>
      </c>
      <c r="K67" s="927">
        <f t="shared" si="4"/>
        <v>0</v>
      </c>
    </row>
    <row r="68" spans="1:11" ht="15">
      <c r="A68" s="383"/>
      <c r="B68" s="728"/>
      <c r="C68" s="110"/>
      <c r="D68" s="387"/>
      <c r="E68" s="926" t="e">
        <f t="shared" ref="E68:E69" si="10">SUM(D68/C68*100)</f>
        <v>#DIV/0!</v>
      </c>
      <c r="F68" s="200"/>
      <c r="G68" s="200"/>
      <c r="H68" s="926" t="e">
        <f t="shared" si="8"/>
        <v>#DIV/0!</v>
      </c>
      <c r="I68" s="1170">
        <f t="shared" si="2"/>
        <v>0</v>
      </c>
      <c r="J68" s="1170">
        <f t="shared" si="3"/>
        <v>0</v>
      </c>
      <c r="K68" s="927" t="e">
        <f t="shared" si="4"/>
        <v>#DIV/0!</v>
      </c>
    </row>
    <row r="69" spans="1:11" ht="15">
      <c r="A69" s="383"/>
      <c r="B69" s="728"/>
      <c r="C69" s="110"/>
      <c r="D69" s="387"/>
      <c r="E69" s="926" t="e">
        <f t="shared" si="10"/>
        <v>#DIV/0!</v>
      </c>
      <c r="F69" s="200"/>
      <c r="G69" s="200"/>
      <c r="H69" s="926" t="e">
        <f t="shared" si="8"/>
        <v>#DIV/0!</v>
      </c>
      <c r="I69" s="1170">
        <f t="shared" si="2"/>
        <v>0</v>
      </c>
      <c r="J69" s="1170">
        <f t="shared" si="3"/>
        <v>0</v>
      </c>
      <c r="K69" s="927" t="e">
        <f t="shared" si="4"/>
        <v>#DIV/0!</v>
      </c>
    </row>
    <row r="70" spans="1:11" ht="15">
      <c r="A70" s="383"/>
      <c r="B70" s="728"/>
      <c r="C70" s="110"/>
      <c r="D70" s="387"/>
      <c r="E70" s="926" t="e">
        <f t="shared" si="0"/>
        <v>#DIV/0!</v>
      </c>
      <c r="F70" s="200"/>
      <c r="G70" s="200"/>
      <c r="H70" s="926" t="e">
        <f t="shared" si="1"/>
        <v>#DIV/0!</v>
      </c>
      <c r="I70" s="1170">
        <f t="shared" si="2"/>
        <v>0</v>
      </c>
      <c r="J70" s="1170">
        <f t="shared" si="3"/>
        <v>0</v>
      </c>
      <c r="K70" s="927" t="e">
        <f t="shared" si="4"/>
        <v>#DIV/0!</v>
      </c>
    </row>
    <row r="71" spans="1:11" ht="18" customHeight="1">
      <c r="A71" s="1505" t="s">
        <v>924</v>
      </c>
      <c r="B71" s="1506"/>
      <c r="C71" s="288">
        <f>SUM(C13:C70)</f>
        <v>303</v>
      </c>
      <c r="D71" s="288">
        <f>SUM(D13:D70)</f>
        <v>145</v>
      </c>
      <c r="E71" s="927">
        <f t="shared" si="0"/>
        <v>47.854785478547853</v>
      </c>
      <c r="F71" s="288">
        <f>SUM(F13:F70)</f>
        <v>22954</v>
      </c>
      <c r="G71" s="288">
        <f>SUM(G13:G70)</f>
        <v>13769</v>
      </c>
      <c r="H71" s="927">
        <f t="shared" si="1"/>
        <v>59.985187766838024</v>
      </c>
      <c r="I71" s="1170">
        <f t="shared" si="2"/>
        <v>23257</v>
      </c>
      <c r="J71" s="1170">
        <f t="shared" si="3"/>
        <v>13914</v>
      </c>
      <c r="K71" s="927">
        <f t="shared" si="4"/>
        <v>59.827148815410411</v>
      </c>
    </row>
    <row r="72" spans="1:11" ht="15">
      <c r="A72" s="384" t="s">
        <v>3992</v>
      </c>
      <c r="B72" s="446"/>
      <c r="C72" s="705"/>
      <c r="D72" s="705"/>
      <c r="E72" s="705"/>
      <c r="F72" s="705"/>
      <c r="G72" s="705"/>
      <c r="H72" s="705"/>
      <c r="I72" s="705"/>
      <c r="J72" s="705"/>
      <c r="K72" s="12"/>
    </row>
    <row r="73" spans="1:11" ht="15">
      <c r="A73" s="383" t="s">
        <v>3993</v>
      </c>
      <c r="B73" s="284" t="s">
        <v>3994</v>
      </c>
      <c r="C73" s="110"/>
      <c r="D73" s="110"/>
      <c r="E73" s="926" t="e">
        <f t="shared" si="0"/>
        <v>#DIV/0!</v>
      </c>
      <c r="F73" s="185"/>
      <c r="G73" s="185"/>
      <c r="H73" s="926" t="e">
        <f t="shared" ref="H73:H91" si="11">SUM(G73/F73*100)</f>
        <v>#DIV/0!</v>
      </c>
      <c r="I73" s="173">
        <f t="shared" ref="I73:I82" si="12">C73+F73</f>
        <v>0</v>
      </c>
      <c r="J73" s="173">
        <f t="shared" ref="J73:J82" si="13">D73+G73</f>
        <v>0</v>
      </c>
      <c r="K73" s="927" t="e">
        <f t="shared" ref="K73:K91" si="14">SUM(J73/I73*100)</f>
        <v>#DIV/0!</v>
      </c>
    </row>
    <row r="74" spans="1:11" ht="15">
      <c r="A74" s="383" t="s">
        <v>3995</v>
      </c>
      <c r="B74" s="284" t="s">
        <v>3996</v>
      </c>
      <c r="C74" s="110"/>
      <c r="D74" s="110"/>
      <c r="E74" s="926" t="e">
        <f t="shared" si="0"/>
        <v>#DIV/0!</v>
      </c>
      <c r="F74" s="185"/>
      <c r="G74" s="185"/>
      <c r="H74" s="926" t="e">
        <f t="shared" si="11"/>
        <v>#DIV/0!</v>
      </c>
      <c r="I74" s="173">
        <f t="shared" si="12"/>
        <v>0</v>
      </c>
      <c r="J74" s="173">
        <f t="shared" si="13"/>
        <v>0</v>
      </c>
      <c r="K74" s="927" t="e">
        <f t="shared" si="14"/>
        <v>#DIV/0!</v>
      </c>
    </row>
    <row r="75" spans="1:11" ht="15">
      <c r="A75" s="383" t="s">
        <v>3997</v>
      </c>
      <c r="B75" s="284" t="s">
        <v>3998</v>
      </c>
      <c r="C75" s="112"/>
      <c r="D75" s="112"/>
      <c r="E75" s="926" t="e">
        <f t="shared" si="0"/>
        <v>#DIV/0!</v>
      </c>
      <c r="F75" s="195"/>
      <c r="G75" s="195"/>
      <c r="H75" s="926" t="e">
        <f t="shared" si="11"/>
        <v>#DIV/0!</v>
      </c>
      <c r="I75" s="173">
        <f t="shared" si="12"/>
        <v>0</v>
      </c>
      <c r="J75" s="173">
        <f t="shared" si="13"/>
        <v>0</v>
      </c>
      <c r="K75" s="927" t="e">
        <f t="shared" si="14"/>
        <v>#DIV/0!</v>
      </c>
    </row>
    <row r="76" spans="1:11" ht="25.5">
      <c r="A76" s="383" t="s">
        <v>4494</v>
      </c>
      <c r="B76" s="284" t="s">
        <v>3999</v>
      </c>
      <c r="C76" s="112"/>
      <c r="D76" s="112"/>
      <c r="E76" s="926" t="e">
        <f t="shared" si="0"/>
        <v>#DIV/0!</v>
      </c>
      <c r="F76" s="195"/>
      <c r="G76" s="195"/>
      <c r="H76" s="926" t="e">
        <f t="shared" si="11"/>
        <v>#DIV/0!</v>
      </c>
      <c r="I76" s="173">
        <f t="shared" si="12"/>
        <v>0</v>
      </c>
      <c r="J76" s="173">
        <f t="shared" si="13"/>
        <v>0</v>
      </c>
      <c r="K76" s="927" t="e">
        <f t="shared" si="14"/>
        <v>#DIV/0!</v>
      </c>
    </row>
    <row r="77" spans="1:11" ht="15">
      <c r="A77" s="383" t="s">
        <v>4000</v>
      </c>
      <c r="B77" s="284" t="s">
        <v>4001</v>
      </c>
      <c r="C77" s="112"/>
      <c r="D77" s="112"/>
      <c r="E77" s="926" t="e">
        <f t="shared" si="0"/>
        <v>#DIV/0!</v>
      </c>
      <c r="F77" s="195"/>
      <c r="G77" s="195"/>
      <c r="H77" s="926" t="e">
        <f t="shared" si="11"/>
        <v>#DIV/0!</v>
      </c>
      <c r="I77" s="173">
        <f t="shared" si="12"/>
        <v>0</v>
      </c>
      <c r="J77" s="173">
        <f t="shared" si="13"/>
        <v>0</v>
      </c>
      <c r="K77" s="927" t="e">
        <f t="shared" si="14"/>
        <v>#DIV/0!</v>
      </c>
    </row>
    <row r="78" spans="1:11" ht="24.75" customHeight="1">
      <c r="A78" s="383" t="s">
        <v>4002</v>
      </c>
      <c r="B78" s="284" t="s">
        <v>4003</v>
      </c>
      <c r="C78" s="112"/>
      <c r="D78" s="112"/>
      <c r="E78" s="926" t="e">
        <f t="shared" si="0"/>
        <v>#DIV/0!</v>
      </c>
      <c r="F78" s="195"/>
      <c r="G78" s="195"/>
      <c r="H78" s="926" t="e">
        <f t="shared" si="11"/>
        <v>#DIV/0!</v>
      </c>
      <c r="I78" s="173">
        <f t="shared" si="12"/>
        <v>0</v>
      </c>
      <c r="J78" s="173">
        <f t="shared" si="13"/>
        <v>0</v>
      </c>
      <c r="K78" s="927" t="e">
        <f t="shared" si="14"/>
        <v>#DIV/0!</v>
      </c>
    </row>
    <row r="79" spans="1:11" ht="23.25" customHeight="1">
      <c r="A79" s="383" t="s">
        <v>4004</v>
      </c>
      <c r="B79" s="284" t="s">
        <v>4005</v>
      </c>
      <c r="C79" s="112"/>
      <c r="D79" s="112"/>
      <c r="E79" s="926" t="e">
        <f t="shared" si="0"/>
        <v>#DIV/0!</v>
      </c>
      <c r="F79" s="195"/>
      <c r="G79" s="195"/>
      <c r="H79" s="926" t="e">
        <f t="shared" si="11"/>
        <v>#DIV/0!</v>
      </c>
      <c r="I79" s="173">
        <f t="shared" si="12"/>
        <v>0</v>
      </c>
      <c r="J79" s="173">
        <f t="shared" si="13"/>
        <v>0</v>
      </c>
      <c r="K79" s="927" t="e">
        <f t="shared" si="14"/>
        <v>#DIV/0!</v>
      </c>
    </row>
    <row r="80" spans="1:11" ht="23.25" customHeight="1">
      <c r="A80" s="383" t="s">
        <v>4006</v>
      </c>
      <c r="B80" s="284" t="s">
        <v>4007</v>
      </c>
      <c r="C80" s="112"/>
      <c r="D80" s="112"/>
      <c r="E80" s="926" t="e">
        <f t="shared" si="0"/>
        <v>#DIV/0!</v>
      </c>
      <c r="F80" s="195"/>
      <c r="G80" s="195"/>
      <c r="H80" s="926" t="e">
        <f t="shared" si="11"/>
        <v>#DIV/0!</v>
      </c>
      <c r="I80" s="173">
        <f t="shared" si="12"/>
        <v>0</v>
      </c>
      <c r="J80" s="173">
        <f t="shared" si="13"/>
        <v>0</v>
      </c>
      <c r="K80" s="927" t="e">
        <f t="shared" si="14"/>
        <v>#DIV/0!</v>
      </c>
    </row>
    <row r="81" spans="1:11" ht="17.25" customHeight="1">
      <c r="A81" s="383" t="s">
        <v>4008</v>
      </c>
      <c r="B81" s="284" t="s">
        <v>4009</v>
      </c>
      <c r="C81" s="112"/>
      <c r="D81" s="112"/>
      <c r="E81" s="926" t="e">
        <f t="shared" si="0"/>
        <v>#DIV/0!</v>
      </c>
      <c r="F81" s="195"/>
      <c r="G81" s="195"/>
      <c r="H81" s="926" t="e">
        <f t="shared" si="11"/>
        <v>#DIV/0!</v>
      </c>
      <c r="I81" s="173">
        <f t="shared" si="12"/>
        <v>0</v>
      </c>
      <c r="J81" s="173">
        <f t="shared" si="13"/>
        <v>0</v>
      </c>
      <c r="K81" s="927" t="e">
        <f t="shared" si="14"/>
        <v>#DIV/0!</v>
      </c>
    </row>
    <row r="82" spans="1:11" ht="21.75" customHeight="1">
      <c r="A82" s="383" t="s">
        <v>4010</v>
      </c>
      <c r="B82" s="284" t="s">
        <v>4011</v>
      </c>
      <c r="C82" s="112"/>
      <c r="D82" s="112"/>
      <c r="E82" s="926" t="e">
        <f t="shared" si="0"/>
        <v>#DIV/0!</v>
      </c>
      <c r="F82" s="195"/>
      <c r="G82" s="195"/>
      <c r="H82" s="926" t="e">
        <f t="shared" si="11"/>
        <v>#DIV/0!</v>
      </c>
      <c r="I82" s="173">
        <f t="shared" si="12"/>
        <v>0</v>
      </c>
      <c r="J82" s="173">
        <f t="shared" si="13"/>
        <v>0</v>
      </c>
      <c r="K82" s="927" t="e">
        <f t="shared" si="14"/>
        <v>#DIV/0!</v>
      </c>
    </row>
    <row r="83" spans="1:11" ht="35.25" customHeight="1">
      <c r="A83" s="383" t="s">
        <v>4012</v>
      </c>
      <c r="B83" s="284" t="s">
        <v>4013</v>
      </c>
      <c r="C83" s="112"/>
      <c r="D83" s="112"/>
      <c r="E83" s="926" t="e">
        <f t="shared" si="0"/>
        <v>#DIV/0!</v>
      </c>
      <c r="F83" s="195"/>
      <c r="G83" s="195"/>
      <c r="H83" s="926" t="e">
        <f t="shared" si="11"/>
        <v>#DIV/0!</v>
      </c>
      <c r="I83" s="173">
        <f t="shared" ref="I83:I91" si="15">C83+F83</f>
        <v>0</v>
      </c>
      <c r="J83" s="173">
        <f t="shared" ref="J83:J91" si="16">D83+G83</f>
        <v>0</v>
      </c>
      <c r="K83" s="927" t="e">
        <f t="shared" si="14"/>
        <v>#DIV/0!</v>
      </c>
    </row>
    <row r="84" spans="1:11" ht="35.25" customHeight="1">
      <c r="A84" s="383" t="s">
        <v>4014</v>
      </c>
      <c r="B84" s="284" t="s">
        <v>4015</v>
      </c>
      <c r="C84" s="112"/>
      <c r="D84" s="112"/>
      <c r="E84" s="926" t="e">
        <f t="shared" si="0"/>
        <v>#DIV/0!</v>
      </c>
      <c r="F84" s="195"/>
      <c r="G84" s="195"/>
      <c r="H84" s="926" t="e">
        <f t="shared" si="11"/>
        <v>#DIV/0!</v>
      </c>
      <c r="I84" s="173">
        <f t="shared" si="15"/>
        <v>0</v>
      </c>
      <c r="J84" s="173">
        <f t="shared" si="16"/>
        <v>0</v>
      </c>
      <c r="K84" s="927" t="e">
        <f t="shared" si="14"/>
        <v>#DIV/0!</v>
      </c>
    </row>
    <row r="85" spans="1:11" ht="25.5" customHeight="1">
      <c r="A85" s="383" t="s">
        <v>2433</v>
      </c>
      <c r="B85" s="275" t="s">
        <v>58</v>
      </c>
      <c r="C85" s="112"/>
      <c r="D85" s="112"/>
      <c r="E85" s="926" t="e">
        <f t="shared" si="0"/>
        <v>#DIV/0!</v>
      </c>
      <c r="F85" s="195"/>
      <c r="G85" s="195"/>
      <c r="H85" s="926" t="e">
        <f t="shared" si="11"/>
        <v>#DIV/0!</v>
      </c>
      <c r="I85" s="173">
        <f t="shared" si="15"/>
        <v>0</v>
      </c>
      <c r="J85" s="173">
        <f t="shared" si="16"/>
        <v>0</v>
      </c>
      <c r="K85" s="927" t="e">
        <f t="shared" si="14"/>
        <v>#DIV/0!</v>
      </c>
    </row>
    <row r="86" spans="1:11" ht="26.25" customHeight="1">
      <c r="A86" s="383" t="s">
        <v>1002</v>
      </c>
      <c r="B86" s="275" t="s">
        <v>6768</v>
      </c>
      <c r="C86" s="112"/>
      <c r="D86" s="112"/>
      <c r="E86" s="926" t="e">
        <f t="shared" si="0"/>
        <v>#DIV/0!</v>
      </c>
      <c r="F86" s="195"/>
      <c r="G86" s="195"/>
      <c r="H86" s="926" t="e">
        <f t="shared" si="11"/>
        <v>#DIV/0!</v>
      </c>
      <c r="I86" s="173">
        <f t="shared" si="15"/>
        <v>0</v>
      </c>
      <c r="J86" s="173">
        <f t="shared" si="16"/>
        <v>0</v>
      </c>
      <c r="K86" s="927" t="e">
        <f t="shared" si="14"/>
        <v>#DIV/0!</v>
      </c>
    </row>
    <row r="87" spans="1:11" ht="17.25" customHeight="1">
      <c r="A87" s="383" t="s">
        <v>6769</v>
      </c>
      <c r="B87" s="275" t="s">
        <v>6770</v>
      </c>
      <c r="C87" s="112"/>
      <c r="D87" s="112"/>
      <c r="E87" s="926" t="e">
        <f>SUM(D87/C87*100)</f>
        <v>#DIV/0!</v>
      </c>
      <c r="F87" s="195"/>
      <c r="G87" s="195"/>
      <c r="H87" s="926" t="e">
        <f t="shared" si="11"/>
        <v>#DIV/0!</v>
      </c>
      <c r="I87" s="173">
        <f t="shared" si="15"/>
        <v>0</v>
      </c>
      <c r="J87" s="173">
        <f t="shared" si="16"/>
        <v>0</v>
      </c>
      <c r="K87" s="927" t="e">
        <f t="shared" si="14"/>
        <v>#DIV/0!</v>
      </c>
    </row>
    <row r="88" spans="1:11" ht="15.75" customHeight="1">
      <c r="A88" s="383" t="s">
        <v>2726</v>
      </c>
      <c r="B88" s="275" t="s">
        <v>6771</v>
      </c>
      <c r="C88" s="112"/>
      <c r="D88" s="112"/>
      <c r="E88" s="926" t="e">
        <f>SUM(D88/C88*100)</f>
        <v>#DIV/0!</v>
      </c>
      <c r="F88" s="195"/>
      <c r="G88" s="195"/>
      <c r="H88" s="926" t="e">
        <f t="shared" si="11"/>
        <v>#DIV/0!</v>
      </c>
      <c r="I88" s="173">
        <f t="shared" si="15"/>
        <v>0</v>
      </c>
      <c r="J88" s="173">
        <f t="shared" si="16"/>
        <v>0</v>
      </c>
      <c r="K88" s="927" t="e">
        <f t="shared" si="14"/>
        <v>#DIV/0!</v>
      </c>
    </row>
    <row r="89" spans="1:11" ht="19.5" customHeight="1">
      <c r="A89" s="383"/>
      <c r="B89" s="284"/>
      <c r="C89" s="112"/>
      <c r="D89" s="112"/>
      <c r="E89" s="926" t="e">
        <f>SUM(D89/C89*100)</f>
        <v>#DIV/0!</v>
      </c>
      <c r="F89" s="195"/>
      <c r="G89" s="195"/>
      <c r="H89" s="926" t="e">
        <f t="shared" si="11"/>
        <v>#DIV/0!</v>
      </c>
      <c r="I89" s="173">
        <f t="shared" si="15"/>
        <v>0</v>
      </c>
      <c r="J89" s="173">
        <f t="shared" si="16"/>
        <v>0</v>
      </c>
      <c r="K89" s="927" t="e">
        <f t="shared" si="14"/>
        <v>#DIV/0!</v>
      </c>
    </row>
    <row r="90" spans="1:11" ht="18" customHeight="1">
      <c r="A90" s="384" t="s">
        <v>4016</v>
      </c>
      <c r="B90" s="386"/>
      <c r="C90" s="979">
        <f>SUM(C73:C89)</f>
        <v>0</v>
      </c>
      <c r="D90" s="979">
        <f>SUM(D73:D89)</f>
        <v>0</v>
      </c>
      <c r="E90" s="927" t="e">
        <f>SUM(D90/C90*100)</f>
        <v>#DIV/0!</v>
      </c>
      <c r="F90" s="979">
        <f>SUM(F73:F89)</f>
        <v>0</v>
      </c>
      <c r="G90" s="979">
        <f>SUM(G73:G89)</f>
        <v>0</v>
      </c>
      <c r="H90" s="927" t="e">
        <f t="shared" si="11"/>
        <v>#DIV/0!</v>
      </c>
      <c r="I90" s="173">
        <f t="shared" si="15"/>
        <v>0</v>
      </c>
      <c r="J90" s="173">
        <f t="shared" si="16"/>
        <v>0</v>
      </c>
      <c r="K90" s="927" t="e">
        <f t="shared" si="14"/>
        <v>#DIV/0!</v>
      </c>
    </row>
    <row r="91" spans="1:11">
      <c r="A91" s="279" t="s">
        <v>4017</v>
      </c>
      <c r="B91" s="277"/>
      <c r="C91" s="278">
        <f>SUM(C71+C90)</f>
        <v>303</v>
      </c>
      <c r="D91" s="278">
        <f>SUM(D71+D90)</f>
        <v>145</v>
      </c>
      <c r="E91" s="927">
        <f>SUM(D91/C91*100)</f>
        <v>47.854785478547853</v>
      </c>
      <c r="F91" s="278">
        <f>SUM(F71+F90)</f>
        <v>22954</v>
      </c>
      <c r="G91" s="278">
        <f>SUM(G71+G90)</f>
        <v>13769</v>
      </c>
      <c r="H91" s="927">
        <f t="shared" si="11"/>
        <v>59.985187766838024</v>
      </c>
      <c r="I91" s="173">
        <f t="shared" si="15"/>
        <v>23257</v>
      </c>
      <c r="J91" s="173">
        <f t="shared" si="16"/>
        <v>13914</v>
      </c>
      <c r="K91" s="927">
        <f t="shared" si="14"/>
        <v>59.827148815410411</v>
      </c>
    </row>
    <row r="92" spans="1:11" ht="23.25" customHeight="1">
      <c r="A92" s="1448" t="s">
        <v>4018</v>
      </c>
      <c r="B92" s="1448"/>
      <c r="C92" s="1448"/>
      <c r="D92" s="1448"/>
      <c r="E92" s="1448"/>
      <c r="F92" s="1448"/>
      <c r="G92" s="1448"/>
      <c r="H92" s="1448"/>
      <c r="I92" s="1448"/>
      <c r="J92" s="1490"/>
    </row>
    <row r="93" spans="1:11" ht="28.5" customHeight="1">
      <c r="A93" s="1448" t="s">
        <v>4067</v>
      </c>
      <c r="B93" s="1448"/>
      <c r="C93" s="1448"/>
      <c r="D93" s="1448"/>
      <c r="E93" s="1448"/>
      <c r="F93" s="1448"/>
      <c r="G93" s="1448"/>
      <c r="H93" s="1448"/>
      <c r="I93" s="1448"/>
      <c r="J93" s="1490"/>
    </row>
    <row r="94" spans="1:11" ht="15">
      <c r="A94" s="333"/>
      <c r="B94" s="392"/>
      <c r="C94" s="392"/>
      <c r="D94" s="392"/>
      <c r="E94" s="392"/>
      <c r="F94" s="20"/>
      <c r="G94" s="20"/>
      <c r="H94" s="20"/>
      <c r="I94" s="17"/>
      <c r="J94" s="809"/>
    </row>
  </sheetData>
  <mergeCells count="9">
    <mergeCell ref="A93:J93"/>
    <mergeCell ref="C2:D2"/>
    <mergeCell ref="A7:A8"/>
    <mergeCell ref="B7:B8"/>
    <mergeCell ref="C7:E7"/>
    <mergeCell ref="F7:H7"/>
    <mergeCell ref="I7:K7"/>
    <mergeCell ref="A71:B71"/>
    <mergeCell ref="A92:J92"/>
  </mergeCells>
  <phoneticPr fontId="44" type="noConversion"/>
  <pageMargins left="0.75" right="0.75" top="1" bottom="1" header="0.5" footer="0.5"/>
  <pageSetup paperSize="9" scale="63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24"/>
  <sheetViews>
    <sheetView topLeftCell="A103" workbookViewId="0">
      <selection activeCell="O100" sqref="O100"/>
    </sheetView>
  </sheetViews>
  <sheetFormatPr defaultRowHeight="12.75"/>
  <cols>
    <col min="1" max="1" width="12.7109375" style="11" customWidth="1"/>
    <col min="2" max="2" width="40.5703125" style="11" customWidth="1"/>
    <col min="3" max="5" width="9.28515625" style="11" customWidth="1"/>
    <col min="6" max="7" width="8.7109375" style="11" customWidth="1"/>
    <col min="8" max="8" width="9.140625" style="11"/>
    <col min="9" max="9" width="9.5703125" style="11" customWidth="1"/>
    <col min="10" max="16384" width="9.140625" style="11"/>
  </cols>
  <sheetData>
    <row r="1" spans="1:12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  <c r="L1" s="5"/>
    </row>
    <row r="2" spans="1:12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  <c r="K2" s="117"/>
      <c r="L2" s="5"/>
    </row>
    <row r="3" spans="1:12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  <c r="K3" s="117"/>
      <c r="L3" s="5"/>
    </row>
    <row r="4" spans="1:12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  <c r="K4" s="119"/>
      <c r="L4" s="5"/>
    </row>
    <row r="5" spans="1:12" ht="15.75">
      <c r="A5" s="114"/>
      <c r="B5" s="115" t="s">
        <v>4094</v>
      </c>
      <c r="C5" s="266" t="s">
        <v>4110</v>
      </c>
      <c r="D5" s="267"/>
      <c r="E5" s="267"/>
      <c r="F5" s="267"/>
      <c r="G5" s="267"/>
      <c r="H5" s="267"/>
      <c r="I5" s="80"/>
      <c r="J5" s="80"/>
      <c r="K5" s="119"/>
      <c r="L5" s="5"/>
    </row>
    <row r="6" spans="1:12" ht="15.7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6"/>
      <c r="L6" s="6"/>
    </row>
    <row r="7" spans="1:12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2" ht="45.75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2" ht="19.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2" ht="19.5" customHeight="1">
      <c r="A10" s="49"/>
      <c r="B10" s="50"/>
      <c r="C10" s="270"/>
      <c r="D10" s="270"/>
      <c r="E10" s="926" t="e">
        <f>SUM(D10/C10*100)</f>
        <v>#DIV/0!</v>
      </c>
      <c r="F10" s="272"/>
      <c r="G10" s="272"/>
      <c r="H10" s="926" t="e">
        <f>SUM(G10/F10*100)</f>
        <v>#DIV/0!</v>
      </c>
      <c r="I10" s="173">
        <f>C10+F10</f>
        <v>0</v>
      </c>
      <c r="J10" s="173">
        <f>D10+G10</f>
        <v>0</v>
      </c>
      <c r="K10" s="927" t="e">
        <f>SUM(J10/I10*100)</f>
        <v>#DIV/0!</v>
      </c>
    </row>
    <row r="11" spans="1:12" ht="19.5" customHeight="1">
      <c r="A11" s="49"/>
      <c r="B11" s="50"/>
      <c r="C11" s="270"/>
      <c r="D11" s="270"/>
      <c r="E11" s="926" t="e">
        <f>SUM(D11/C11*100)</f>
        <v>#DIV/0!</v>
      </c>
      <c r="F11" s="272"/>
      <c r="G11" s="272"/>
      <c r="H11" s="926" t="e">
        <f>SUM(G11/F11*100)</f>
        <v>#DIV/0!</v>
      </c>
      <c r="I11" s="173">
        <f>C11+F11</f>
        <v>0</v>
      </c>
      <c r="J11" s="173">
        <f>D11+G11</f>
        <v>0</v>
      </c>
      <c r="K11" s="927" t="e">
        <f>SUM(J11/I11*100)</f>
        <v>#DIV/0!</v>
      </c>
    </row>
    <row r="12" spans="1:12" ht="19.5" customHeight="1">
      <c r="A12" s="49"/>
      <c r="B12" s="396" t="s">
        <v>4477</v>
      </c>
      <c r="C12" s="1503"/>
      <c r="D12" s="1503"/>
      <c r="E12" s="1503"/>
      <c r="F12" s="1503"/>
      <c r="G12" s="1503"/>
      <c r="H12" s="1503"/>
      <c r="I12" s="1503"/>
      <c r="J12" s="1504"/>
      <c r="K12" s="282"/>
    </row>
    <row r="13" spans="1:12" ht="15">
      <c r="A13" s="49" t="s">
        <v>341</v>
      </c>
      <c r="B13" s="396" t="s">
        <v>342</v>
      </c>
      <c r="C13" s="272"/>
      <c r="D13" s="270"/>
      <c r="E13" s="926" t="e">
        <f>SUM(D13/C13*100)</f>
        <v>#DIV/0!</v>
      </c>
      <c r="F13" s="294">
        <v>611</v>
      </c>
      <c r="G13" s="294">
        <v>347</v>
      </c>
      <c r="H13" s="926">
        <f>SUM(G13/F13*100)</f>
        <v>56.792144026186577</v>
      </c>
      <c r="I13" s="173">
        <f t="shared" ref="I13" si="0">C13+F13</f>
        <v>611</v>
      </c>
      <c r="J13" s="173">
        <f t="shared" ref="J13" si="1">D13+G13</f>
        <v>347</v>
      </c>
      <c r="K13" s="927">
        <f>SUM(J13/I13*100)</f>
        <v>56.792144026186577</v>
      </c>
    </row>
    <row r="14" spans="1:12">
      <c r="A14" s="49" t="s">
        <v>646</v>
      </c>
      <c r="B14" s="50" t="s">
        <v>647</v>
      </c>
      <c r="C14" s="270"/>
      <c r="D14" s="270"/>
      <c r="E14" s="926" t="e">
        <f t="shared" ref="E14:E77" si="2">SUM(D14/C14*100)</f>
        <v>#DIV/0!</v>
      </c>
      <c r="F14" s="272">
        <v>24</v>
      </c>
      <c r="G14" s="272">
        <v>278</v>
      </c>
      <c r="H14" s="926">
        <f t="shared" ref="H14:H77" si="3">SUM(G14/F14*100)</f>
        <v>1158.3333333333335</v>
      </c>
      <c r="I14" s="1170">
        <f t="shared" ref="I14:I77" si="4">C14+F14</f>
        <v>24</v>
      </c>
      <c r="J14" s="1170">
        <f t="shared" ref="J14:J77" si="5">D14+G14</f>
        <v>278</v>
      </c>
      <c r="K14" s="927">
        <f t="shared" ref="K14:K77" si="6">SUM(J14/I14*100)</f>
        <v>1158.3333333333335</v>
      </c>
    </row>
    <row r="15" spans="1:12" ht="16.5" customHeight="1">
      <c r="A15" s="49" t="s">
        <v>19</v>
      </c>
      <c r="B15" s="50" t="s">
        <v>20</v>
      </c>
      <c r="C15" s="270"/>
      <c r="D15" s="270">
        <v>142</v>
      </c>
      <c r="E15" s="926" t="e">
        <f t="shared" si="2"/>
        <v>#DIV/0!</v>
      </c>
      <c r="F15" s="272">
        <v>200</v>
      </c>
      <c r="G15" s="272">
        <v>106</v>
      </c>
      <c r="H15" s="926">
        <f t="shared" si="3"/>
        <v>53</v>
      </c>
      <c r="I15" s="1170">
        <f t="shared" si="4"/>
        <v>200</v>
      </c>
      <c r="J15" s="1170">
        <f t="shared" si="5"/>
        <v>248</v>
      </c>
      <c r="K15" s="927">
        <f t="shared" si="6"/>
        <v>124</v>
      </c>
    </row>
    <row r="16" spans="1:12" ht="25.5">
      <c r="A16" s="49" t="s">
        <v>59</v>
      </c>
      <c r="B16" s="50" t="s">
        <v>343</v>
      </c>
      <c r="C16" s="270">
        <v>1513</v>
      </c>
      <c r="D16" s="270">
        <v>1769</v>
      </c>
      <c r="E16" s="926">
        <f t="shared" si="2"/>
        <v>116.92002643754131</v>
      </c>
      <c r="F16" s="272">
        <v>610</v>
      </c>
      <c r="G16" s="272">
        <v>349</v>
      </c>
      <c r="H16" s="926">
        <f t="shared" si="3"/>
        <v>57.213114754098356</v>
      </c>
      <c r="I16" s="1170">
        <f t="shared" si="4"/>
        <v>2123</v>
      </c>
      <c r="J16" s="1170">
        <f t="shared" si="5"/>
        <v>2118</v>
      </c>
      <c r="K16" s="927">
        <f t="shared" si="6"/>
        <v>99.764484220442768</v>
      </c>
    </row>
    <row r="17" spans="1:11">
      <c r="A17" s="49" t="s">
        <v>648</v>
      </c>
      <c r="B17" s="50" t="s">
        <v>649</v>
      </c>
      <c r="C17" s="270"/>
      <c r="D17" s="270"/>
      <c r="E17" s="926" t="e">
        <f t="shared" si="2"/>
        <v>#DIV/0!</v>
      </c>
      <c r="F17" s="272"/>
      <c r="G17" s="272"/>
      <c r="H17" s="926" t="e">
        <f t="shared" si="3"/>
        <v>#DIV/0!</v>
      </c>
      <c r="I17" s="1170">
        <f t="shared" si="4"/>
        <v>0</v>
      </c>
      <c r="J17" s="1170">
        <f t="shared" si="5"/>
        <v>0</v>
      </c>
      <c r="K17" s="927" t="e">
        <f t="shared" si="6"/>
        <v>#DIV/0!</v>
      </c>
    </row>
    <row r="18" spans="1:11">
      <c r="A18" s="49" t="s">
        <v>3936</v>
      </c>
      <c r="B18" s="50" t="s">
        <v>344</v>
      </c>
      <c r="C18" s="270">
        <v>75</v>
      </c>
      <c r="D18" s="270">
        <v>25</v>
      </c>
      <c r="E18" s="926">
        <f t="shared" si="2"/>
        <v>33.333333333333329</v>
      </c>
      <c r="F18" s="294">
        <v>611</v>
      </c>
      <c r="G18" s="294">
        <v>350</v>
      </c>
      <c r="H18" s="926">
        <f t="shared" si="3"/>
        <v>57.283142389525366</v>
      </c>
      <c r="I18" s="1170">
        <f t="shared" si="4"/>
        <v>686</v>
      </c>
      <c r="J18" s="1170">
        <f t="shared" si="5"/>
        <v>375</v>
      </c>
      <c r="K18" s="927">
        <f t="shared" si="6"/>
        <v>54.664723032069972</v>
      </c>
    </row>
    <row r="19" spans="1:11">
      <c r="A19" s="49" t="s">
        <v>124</v>
      </c>
      <c r="B19" s="50" t="s">
        <v>345</v>
      </c>
      <c r="C19" s="270">
        <v>171</v>
      </c>
      <c r="D19" s="270">
        <v>113</v>
      </c>
      <c r="E19" s="926">
        <f t="shared" si="2"/>
        <v>66.081871345029242</v>
      </c>
      <c r="F19" s="272">
        <v>611</v>
      </c>
      <c r="G19" s="272">
        <v>351</v>
      </c>
      <c r="H19" s="926">
        <f t="shared" si="3"/>
        <v>57.446808510638306</v>
      </c>
      <c r="I19" s="1170">
        <f t="shared" si="4"/>
        <v>782</v>
      </c>
      <c r="J19" s="1170">
        <f t="shared" si="5"/>
        <v>464</v>
      </c>
      <c r="K19" s="927">
        <f t="shared" si="6"/>
        <v>59.335038363171357</v>
      </c>
    </row>
    <row r="20" spans="1:11">
      <c r="A20" s="49" t="s">
        <v>650</v>
      </c>
      <c r="B20" s="50" t="s">
        <v>651</v>
      </c>
      <c r="C20" s="270"/>
      <c r="D20" s="270"/>
      <c r="E20" s="926" t="e">
        <f t="shared" si="2"/>
        <v>#DIV/0!</v>
      </c>
      <c r="F20" s="272"/>
      <c r="G20" s="272"/>
      <c r="H20" s="926" t="e">
        <f t="shared" si="3"/>
        <v>#DIV/0!</v>
      </c>
      <c r="I20" s="1170">
        <f t="shared" si="4"/>
        <v>0</v>
      </c>
      <c r="J20" s="1170">
        <f t="shared" si="5"/>
        <v>0</v>
      </c>
      <c r="K20" s="927" t="e">
        <f t="shared" si="6"/>
        <v>#DIV/0!</v>
      </c>
    </row>
    <row r="21" spans="1:11" ht="25.5">
      <c r="A21" s="49" t="s">
        <v>652</v>
      </c>
      <c r="B21" s="50" t="s">
        <v>653</v>
      </c>
      <c r="C21" s="270"/>
      <c r="D21" s="270"/>
      <c r="E21" s="926" t="e">
        <f t="shared" si="2"/>
        <v>#DIV/0!</v>
      </c>
      <c r="F21" s="272"/>
      <c r="G21" s="272"/>
      <c r="H21" s="926" t="e">
        <f t="shared" si="3"/>
        <v>#DIV/0!</v>
      </c>
      <c r="I21" s="1170">
        <f t="shared" si="4"/>
        <v>0</v>
      </c>
      <c r="J21" s="1170">
        <f t="shared" si="5"/>
        <v>0</v>
      </c>
      <c r="K21" s="927" t="e">
        <f t="shared" si="6"/>
        <v>#DIV/0!</v>
      </c>
    </row>
    <row r="22" spans="1:11">
      <c r="A22" s="49" t="s">
        <v>2598</v>
      </c>
      <c r="B22" s="50" t="s">
        <v>346</v>
      </c>
      <c r="C22" s="270">
        <v>169</v>
      </c>
      <c r="D22" s="270">
        <v>129</v>
      </c>
      <c r="E22" s="926">
        <f t="shared" si="2"/>
        <v>76.331360946745562</v>
      </c>
      <c r="F22" s="272"/>
      <c r="G22" s="272"/>
      <c r="H22" s="926" t="e">
        <f t="shared" si="3"/>
        <v>#DIV/0!</v>
      </c>
      <c r="I22" s="1170">
        <f t="shared" si="4"/>
        <v>169</v>
      </c>
      <c r="J22" s="1170">
        <f t="shared" si="5"/>
        <v>129</v>
      </c>
      <c r="K22" s="927">
        <f t="shared" si="6"/>
        <v>76.331360946745562</v>
      </c>
    </row>
    <row r="23" spans="1:11">
      <c r="A23" s="49" t="s">
        <v>347</v>
      </c>
      <c r="B23" s="50" t="s">
        <v>307</v>
      </c>
      <c r="C23" s="270"/>
      <c r="D23" s="270"/>
      <c r="E23" s="926" t="e">
        <f t="shared" si="2"/>
        <v>#DIV/0!</v>
      </c>
      <c r="F23" s="272"/>
      <c r="G23" s="272"/>
      <c r="H23" s="926" t="e">
        <f t="shared" si="3"/>
        <v>#DIV/0!</v>
      </c>
      <c r="I23" s="1170">
        <f t="shared" si="4"/>
        <v>0</v>
      </c>
      <c r="J23" s="1170">
        <f t="shared" si="5"/>
        <v>0</v>
      </c>
      <c r="K23" s="927" t="e">
        <f t="shared" si="6"/>
        <v>#DIV/0!</v>
      </c>
    </row>
    <row r="24" spans="1:11">
      <c r="A24" s="49" t="s">
        <v>2598</v>
      </c>
      <c r="B24" s="50" t="s">
        <v>348</v>
      </c>
      <c r="C24" s="270"/>
      <c r="D24" s="270"/>
      <c r="E24" s="926" t="e">
        <f t="shared" si="2"/>
        <v>#DIV/0!</v>
      </c>
      <c r="F24" s="272"/>
      <c r="G24" s="272"/>
      <c r="H24" s="926" t="e">
        <f t="shared" si="3"/>
        <v>#DIV/0!</v>
      </c>
      <c r="I24" s="1170">
        <f t="shared" si="4"/>
        <v>0</v>
      </c>
      <c r="J24" s="1170">
        <f t="shared" si="5"/>
        <v>0</v>
      </c>
      <c r="K24" s="927" t="e">
        <f t="shared" si="6"/>
        <v>#DIV/0!</v>
      </c>
    </row>
    <row r="25" spans="1:11">
      <c r="A25" s="49" t="s">
        <v>596</v>
      </c>
      <c r="B25" s="50" t="s">
        <v>349</v>
      </c>
      <c r="C25" s="270">
        <v>59</v>
      </c>
      <c r="D25" s="270">
        <v>19</v>
      </c>
      <c r="E25" s="926">
        <f t="shared" si="2"/>
        <v>32.20338983050847</v>
      </c>
      <c r="F25" s="272"/>
      <c r="G25" s="272"/>
      <c r="H25" s="926" t="e">
        <f t="shared" si="3"/>
        <v>#DIV/0!</v>
      </c>
      <c r="I25" s="1170">
        <f t="shared" si="4"/>
        <v>59</v>
      </c>
      <c r="J25" s="1170">
        <f t="shared" si="5"/>
        <v>19</v>
      </c>
      <c r="K25" s="927">
        <f t="shared" si="6"/>
        <v>32.20338983050847</v>
      </c>
    </row>
    <row r="26" spans="1:11">
      <c r="A26" s="49" t="s">
        <v>308</v>
      </c>
      <c r="B26" s="50" t="s">
        <v>350</v>
      </c>
      <c r="C26" s="270">
        <v>258</v>
      </c>
      <c r="D26" s="270">
        <v>140</v>
      </c>
      <c r="E26" s="926">
        <f t="shared" si="2"/>
        <v>54.263565891472865</v>
      </c>
      <c r="F26" s="294"/>
      <c r="G26" s="294"/>
      <c r="H26" s="926" t="e">
        <f t="shared" si="3"/>
        <v>#DIV/0!</v>
      </c>
      <c r="I26" s="1170">
        <f t="shared" si="4"/>
        <v>258</v>
      </c>
      <c r="J26" s="1170">
        <f t="shared" si="5"/>
        <v>140</v>
      </c>
      <c r="K26" s="927">
        <f t="shared" si="6"/>
        <v>54.263565891472865</v>
      </c>
    </row>
    <row r="27" spans="1:11">
      <c r="A27" s="49" t="s">
        <v>654</v>
      </c>
      <c r="B27" s="50" t="s">
        <v>655</v>
      </c>
      <c r="C27" s="270"/>
      <c r="D27" s="270"/>
      <c r="E27" s="926" t="e">
        <f t="shared" si="2"/>
        <v>#DIV/0!</v>
      </c>
      <c r="F27" s="294"/>
      <c r="G27" s="294"/>
      <c r="H27" s="926" t="e">
        <f t="shared" si="3"/>
        <v>#DIV/0!</v>
      </c>
      <c r="I27" s="1170">
        <f t="shared" si="4"/>
        <v>0</v>
      </c>
      <c r="J27" s="1170">
        <f t="shared" si="5"/>
        <v>0</v>
      </c>
      <c r="K27" s="927" t="e">
        <f t="shared" si="6"/>
        <v>#DIV/0!</v>
      </c>
    </row>
    <row r="28" spans="1:11">
      <c r="A28" s="49" t="s">
        <v>19</v>
      </c>
      <c r="B28" s="50" t="s">
        <v>20</v>
      </c>
      <c r="C28" s="270"/>
      <c r="D28" s="270"/>
      <c r="E28" s="926" t="e">
        <f t="shared" si="2"/>
        <v>#DIV/0!</v>
      </c>
      <c r="F28" s="272"/>
      <c r="G28" s="272"/>
      <c r="H28" s="926" t="e">
        <f t="shared" si="3"/>
        <v>#DIV/0!</v>
      </c>
      <c r="I28" s="1170">
        <f t="shared" si="4"/>
        <v>0</v>
      </c>
      <c r="J28" s="1170">
        <f t="shared" si="5"/>
        <v>0</v>
      </c>
      <c r="K28" s="927" t="e">
        <f t="shared" si="6"/>
        <v>#DIV/0!</v>
      </c>
    </row>
    <row r="29" spans="1:11">
      <c r="A29" s="49" t="s">
        <v>4020</v>
      </c>
      <c r="B29" s="50" t="s">
        <v>3209</v>
      </c>
      <c r="C29" s="272"/>
      <c r="D29" s="272"/>
      <c r="E29" s="926" t="e">
        <f t="shared" si="2"/>
        <v>#DIV/0!</v>
      </c>
      <c r="F29" s="272"/>
      <c r="G29" s="272"/>
      <c r="H29" s="926" t="e">
        <f t="shared" si="3"/>
        <v>#DIV/0!</v>
      </c>
      <c r="I29" s="1170">
        <f t="shared" si="4"/>
        <v>0</v>
      </c>
      <c r="J29" s="1170">
        <f t="shared" si="5"/>
        <v>0</v>
      </c>
      <c r="K29" s="927" t="e">
        <f t="shared" si="6"/>
        <v>#DIV/0!</v>
      </c>
    </row>
    <row r="30" spans="1:11" ht="25.5">
      <c r="A30" s="49" t="s">
        <v>594</v>
      </c>
      <c r="B30" s="50" t="s">
        <v>351</v>
      </c>
      <c r="C30" s="270"/>
      <c r="D30" s="270"/>
      <c r="E30" s="926" t="e">
        <f t="shared" si="2"/>
        <v>#DIV/0!</v>
      </c>
      <c r="F30" s="272"/>
      <c r="G30" s="272"/>
      <c r="H30" s="926" t="e">
        <f t="shared" si="3"/>
        <v>#DIV/0!</v>
      </c>
      <c r="I30" s="1170">
        <f t="shared" si="4"/>
        <v>0</v>
      </c>
      <c r="J30" s="1170">
        <f t="shared" si="5"/>
        <v>0</v>
      </c>
      <c r="K30" s="927" t="e">
        <f t="shared" si="6"/>
        <v>#DIV/0!</v>
      </c>
    </row>
    <row r="31" spans="1:11" ht="25.5">
      <c r="A31" s="49" t="s">
        <v>4022</v>
      </c>
      <c r="B31" s="50" t="s">
        <v>4023</v>
      </c>
      <c r="C31" s="272"/>
      <c r="D31" s="272"/>
      <c r="E31" s="926" t="e">
        <f t="shared" si="2"/>
        <v>#DIV/0!</v>
      </c>
      <c r="F31" s="272">
        <v>201</v>
      </c>
      <c r="G31" s="272">
        <v>106</v>
      </c>
      <c r="H31" s="926">
        <f t="shared" si="3"/>
        <v>52.736318407960205</v>
      </c>
      <c r="I31" s="1170">
        <f t="shared" si="4"/>
        <v>201</v>
      </c>
      <c r="J31" s="1170">
        <f t="shared" si="5"/>
        <v>106</v>
      </c>
      <c r="K31" s="927">
        <f t="shared" si="6"/>
        <v>52.736318407960205</v>
      </c>
    </row>
    <row r="32" spans="1:11">
      <c r="A32" s="49" t="s">
        <v>584</v>
      </c>
      <c r="B32" s="50" t="s">
        <v>352</v>
      </c>
      <c r="C32" s="270"/>
      <c r="D32" s="270"/>
      <c r="E32" s="926" t="e">
        <f t="shared" si="2"/>
        <v>#DIV/0!</v>
      </c>
      <c r="F32" s="272">
        <v>199</v>
      </c>
      <c r="G32" s="272">
        <v>106</v>
      </c>
      <c r="H32" s="926">
        <f t="shared" si="3"/>
        <v>53.266331658291456</v>
      </c>
      <c r="I32" s="1170">
        <f t="shared" si="4"/>
        <v>199</v>
      </c>
      <c r="J32" s="1170">
        <f t="shared" si="5"/>
        <v>106</v>
      </c>
      <c r="K32" s="927">
        <f t="shared" si="6"/>
        <v>53.266331658291456</v>
      </c>
    </row>
    <row r="33" spans="1:11">
      <c r="A33" s="49" t="s">
        <v>302</v>
      </c>
      <c r="B33" s="50" t="s">
        <v>303</v>
      </c>
      <c r="C33" s="270"/>
      <c r="D33" s="270"/>
      <c r="E33" s="926" t="e">
        <f t="shared" si="2"/>
        <v>#DIV/0!</v>
      </c>
      <c r="F33" s="272"/>
      <c r="G33" s="272"/>
      <c r="H33" s="926" t="e">
        <f t="shared" si="3"/>
        <v>#DIV/0!</v>
      </c>
      <c r="I33" s="1170">
        <f t="shared" si="4"/>
        <v>0</v>
      </c>
      <c r="J33" s="1170">
        <f t="shared" si="5"/>
        <v>0</v>
      </c>
      <c r="K33" s="927" t="e">
        <f t="shared" si="6"/>
        <v>#DIV/0!</v>
      </c>
    </row>
    <row r="34" spans="1:11">
      <c r="A34" s="49" t="s">
        <v>106</v>
      </c>
      <c r="B34" s="50" t="s">
        <v>107</v>
      </c>
      <c r="C34" s="272"/>
      <c r="D34" s="272"/>
      <c r="E34" s="926" t="e">
        <f t="shared" si="2"/>
        <v>#DIV/0!</v>
      </c>
      <c r="F34" s="272"/>
      <c r="G34" s="272"/>
      <c r="H34" s="926" t="e">
        <f t="shared" si="3"/>
        <v>#DIV/0!</v>
      </c>
      <c r="I34" s="1170">
        <f t="shared" si="4"/>
        <v>0</v>
      </c>
      <c r="J34" s="1170">
        <f t="shared" si="5"/>
        <v>0</v>
      </c>
      <c r="K34" s="927" t="e">
        <f t="shared" si="6"/>
        <v>#DIV/0!</v>
      </c>
    </row>
    <row r="35" spans="1:11">
      <c r="A35" s="49" t="s">
        <v>656</v>
      </c>
      <c r="B35" s="50" t="s">
        <v>657</v>
      </c>
      <c r="C35" s="272"/>
      <c r="D35" s="272"/>
      <c r="E35" s="926" t="e">
        <f t="shared" si="2"/>
        <v>#DIV/0!</v>
      </c>
      <c r="F35" s="272"/>
      <c r="G35" s="272"/>
      <c r="H35" s="926" t="e">
        <f t="shared" si="3"/>
        <v>#DIV/0!</v>
      </c>
      <c r="I35" s="1170">
        <f t="shared" si="4"/>
        <v>0</v>
      </c>
      <c r="J35" s="1170">
        <f t="shared" si="5"/>
        <v>0</v>
      </c>
      <c r="K35" s="927" t="e">
        <f t="shared" si="6"/>
        <v>#DIV/0!</v>
      </c>
    </row>
    <row r="36" spans="1:11">
      <c r="A36" s="49" t="s">
        <v>658</v>
      </c>
      <c r="B36" s="50" t="s">
        <v>659</v>
      </c>
      <c r="C36" s="272"/>
      <c r="D36" s="272"/>
      <c r="E36" s="926" t="e">
        <f t="shared" si="2"/>
        <v>#DIV/0!</v>
      </c>
      <c r="F36" s="272"/>
      <c r="G36" s="272"/>
      <c r="H36" s="926" t="e">
        <f t="shared" si="3"/>
        <v>#DIV/0!</v>
      </c>
      <c r="I36" s="1170">
        <f t="shared" si="4"/>
        <v>0</v>
      </c>
      <c r="J36" s="1170">
        <f t="shared" si="5"/>
        <v>0</v>
      </c>
      <c r="K36" s="927" t="e">
        <f t="shared" si="6"/>
        <v>#DIV/0!</v>
      </c>
    </row>
    <row r="37" spans="1:11" ht="38.25">
      <c r="A37" s="49" t="s">
        <v>660</v>
      </c>
      <c r="B37" s="50" t="s">
        <v>661</v>
      </c>
      <c r="C37" s="270"/>
      <c r="D37" s="270"/>
      <c r="E37" s="926" t="e">
        <f t="shared" si="2"/>
        <v>#DIV/0!</v>
      </c>
      <c r="F37" s="272"/>
      <c r="G37" s="272"/>
      <c r="H37" s="926" t="e">
        <f t="shared" si="3"/>
        <v>#DIV/0!</v>
      </c>
      <c r="I37" s="1170">
        <f t="shared" si="4"/>
        <v>0</v>
      </c>
      <c r="J37" s="1170">
        <f t="shared" si="5"/>
        <v>0</v>
      </c>
      <c r="K37" s="927" t="e">
        <f t="shared" si="6"/>
        <v>#DIV/0!</v>
      </c>
    </row>
    <row r="38" spans="1:11">
      <c r="A38" s="49" t="s">
        <v>662</v>
      </c>
      <c r="B38" s="50" t="s">
        <v>663</v>
      </c>
      <c r="C38" s="272"/>
      <c r="D38" s="272"/>
      <c r="E38" s="926" t="e">
        <f t="shared" si="2"/>
        <v>#DIV/0!</v>
      </c>
      <c r="F38" s="272"/>
      <c r="G38" s="272"/>
      <c r="H38" s="926" t="e">
        <f t="shared" si="3"/>
        <v>#DIV/0!</v>
      </c>
      <c r="I38" s="1170">
        <f t="shared" si="4"/>
        <v>0</v>
      </c>
      <c r="J38" s="1170">
        <f t="shared" si="5"/>
        <v>0</v>
      </c>
      <c r="K38" s="927" t="e">
        <f t="shared" si="6"/>
        <v>#DIV/0!</v>
      </c>
    </row>
    <row r="39" spans="1:11">
      <c r="A39" s="49" t="s">
        <v>664</v>
      </c>
      <c r="B39" s="50" t="s">
        <v>1</v>
      </c>
      <c r="C39" s="272"/>
      <c r="D39" s="272"/>
      <c r="E39" s="926" t="e">
        <f t="shared" si="2"/>
        <v>#DIV/0!</v>
      </c>
      <c r="F39" s="272"/>
      <c r="G39" s="272"/>
      <c r="H39" s="926" t="e">
        <f t="shared" si="3"/>
        <v>#DIV/0!</v>
      </c>
      <c r="I39" s="1170">
        <f t="shared" si="4"/>
        <v>0</v>
      </c>
      <c r="J39" s="1170">
        <f t="shared" si="5"/>
        <v>0</v>
      </c>
      <c r="K39" s="927" t="e">
        <f t="shared" si="6"/>
        <v>#DIV/0!</v>
      </c>
    </row>
    <row r="40" spans="1:11">
      <c r="A40" s="49" t="s">
        <v>2</v>
      </c>
      <c r="B40" s="50" t="s">
        <v>3</v>
      </c>
      <c r="C40" s="272"/>
      <c r="D40" s="272"/>
      <c r="E40" s="926" t="e">
        <f t="shared" si="2"/>
        <v>#DIV/0!</v>
      </c>
      <c r="F40" s="272"/>
      <c r="G40" s="272"/>
      <c r="H40" s="926" t="e">
        <f t="shared" si="3"/>
        <v>#DIV/0!</v>
      </c>
      <c r="I40" s="1170">
        <f t="shared" si="4"/>
        <v>0</v>
      </c>
      <c r="J40" s="1170">
        <f t="shared" si="5"/>
        <v>0</v>
      </c>
      <c r="K40" s="927" t="e">
        <f t="shared" si="6"/>
        <v>#DIV/0!</v>
      </c>
    </row>
    <row r="41" spans="1:11">
      <c r="A41" s="49" t="s">
        <v>6006</v>
      </c>
      <c r="B41" s="50" t="s">
        <v>4026</v>
      </c>
      <c r="C41" s="270">
        <v>8</v>
      </c>
      <c r="D41" s="270">
        <v>3</v>
      </c>
      <c r="E41" s="926">
        <f t="shared" si="2"/>
        <v>37.5</v>
      </c>
      <c r="F41" s="272">
        <v>23</v>
      </c>
      <c r="G41" s="272">
        <v>17</v>
      </c>
      <c r="H41" s="926">
        <f t="shared" si="3"/>
        <v>73.91304347826086</v>
      </c>
      <c r="I41" s="1170">
        <f t="shared" si="4"/>
        <v>31</v>
      </c>
      <c r="J41" s="1170">
        <f t="shared" si="5"/>
        <v>20</v>
      </c>
      <c r="K41" s="927">
        <f t="shared" si="6"/>
        <v>64.516129032258064</v>
      </c>
    </row>
    <row r="42" spans="1:11">
      <c r="A42" s="49" t="s">
        <v>4068</v>
      </c>
      <c r="B42" s="50" t="s">
        <v>4069</v>
      </c>
      <c r="C42" s="270"/>
      <c r="D42" s="270"/>
      <c r="E42" s="926" t="e">
        <f t="shared" si="2"/>
        <v>#DIV/0!</v>
      </c>
      <c r="F42" s="272"/>
      <c r="G42" s="272"/>
      <c r="H42" s="926" t="e">
        <f t="shared" si="3"/>
        <v>#DIV/0!</v>
      </c>
      <c r="I42" s="1170">
        <f t="shared" si="4"/>
        <v>0</v>
      </c>
      <c r="J42" s="1170">
        <f t="shared" si="5"/>
        <v>0</v>
      </c>
      <c r="K42" s="927" t="e">
        <f t="shared" si="6"/>
        <v>#DIV/0!</v>
      </c>
    </row>
    <row r="43" spans="1:11">
      <c r="A43" s="49" t="s">
        <v>4</v>
      </c>
      <c r="B43" s="50" t="s">
        <v>5</v>
      </c>
      <c r="C43" s="270">
        <v>7</v>
      </c>
      <c r="D43" s="270"/>
      <c r="E43" s="926">
        <f t="shared" si="2"/>
        <v>0</v>
      </c>
      <c r="F43" s="272">
        <v>27</v>
      </c>
      <c r="G43" s="272">
        <v>65</v>
      </c>
      <c r="H43" s="926">
        <f t="shared" si="3"/>
        <v>240.74074074074073</v>
      </c>
      <c r="I43" s="1170">
        <f t="shared" si="4"/>
        <v>34</v>
      </c>
      <c r="J43" s="1170">
        <f t="shared" si="5"/>
        <v>65</v>
      </c>
      <c r="K43" s="927">
        <f t="shared" si="6"/>
        <v>191.1764705882353</v>
      </c>
    </row>
    <row r="44" spans="1:11" ht="25.5">
      <c r="A44" s="49" t="s">
        <v>4073</v>
      </c>
      <c r="B44" s="50" t="s">
        <v>94</v>
      </c>
      <c r="C44" s="270">
        <v>547</v>
      </c>
      <c r="D44" s="270">
        <v>390</v>
      </c>
      <c r="E44" s="926">
        <f t="shared" si="2"/>
        <v>71.297989031078615</v>
      </c>
      <c r="F44" s="272">
        <v>610</v>
      </c>
      <c r="G44" s="272">
        <v>351</v>
      </c>
      <c r="H44" s="926">
        <f t="shared" si="3"/>
        <v>57.540983606557376</v>
      </c>
      <c r="I44" s="1170">
        <f t="shared" si="4"/>
        <v>1157</v>
      </c>
      <c r="J44" s="1170">
        <f t="shared" si="5"/>
        <v>741</v>
      </c>
      <c r="K44" s="927">
        <f t="shared" si="6"/>
        <v>64.044943820224717</v>
      </c>
    </row>
    <row r="45" spans="1:11" ht="25.5">
      <c r="A45" s="49" t="s">
        <v>592</v>
      </c>
      <c r="B45" s="50" t="s">
        <v>593</v>
      </c>
      <c r="C45" s="270">
        <v>50</v>
      </c>
      <c r="D45" s="270">
        <v>33</v>
      </c>
      <c r="E45" s="926">
        <f t="shared" si="2"/>
        <v>66</v>
      </c>
      <c r="F45" s="272">
        <v>165</v>
      </c>
      <c r="G45" s="272">
        <v>195</v>
      </c>
      <c r="H45" s="926">
        <f t="shared" si="3"/>
        <v>118.18181818181819</v>
      </c>
      <c r="I45" s="1170">
        <f t="shared" si="4"/>
        <v>215</v>
      </c>
      <c r="J45" s="1170">
        <f t="shared" si="5"/>
        <v>228</v>
      </c>
      <c r="K45" s="927">
        <f t="shared" si="6"/>
        <v>106.04651162790697</v>
      </c>
    </row>
    <row r="46" spans="1:11" ht="25.5">
      <c r="A46" s="49" t="s">
        <v>6</v>
      </c>
      <c r="B46" s="50" t="s">
        <v>7</v>
      </c>
      <c r="C46" s="272">
        <v>58</v>
      </c>
      <c r="D46" s="272">
        <v>16</v>
      </c>
      <c r="E46" s="926">
        <f t="shared" si="2"/>
        <v>27.586206896551722</v>
      </c>
      <c r="F46" s="272">
        <v>610</v>
      </c>
      <c r="G46" s="272">
        <v>351</v>
      </c>
      <c r="H46" s="926">
        <f t="shared" si="3"/>
        <v>57.540983606557376</v>
      </c>
      <c r="I46" s="1170">
        <f t="shared" si="4"/>
        <v>668</v>
      </c>
      <c r="J46" s="1170">
        <f t="shared" si="5"/>
        <v>367</v>
      </c>
      <c r="K46" s="927">
        <f t="shared" si="6"/>
        <v>54.940119760479043</v>
      </c>
    </row>
    <row r="47" spans="1:11" ht="38.25">
      <c r="A47" s="49" t="s">
        <v>2718</v>
      </c>
      <c r="B47" s="50" t="s">
        <v>992</v>
      </c>
      <c r="C47" s="270">
        <v>972</v>
      </c>
      <c r="D47" s="270">
        <v>514</v>
      </c>
      <c r="E47" s="926">
        <f t="shared" si="2"/>
        <v>52.880658436213992</v>
      </c>
      <c r="F47" s="272">
        <v>473</v>
      </c>
      <c r="G47" s="272">
        <v>215</v>
      </c>
      <c r="H47" s="926">
        <f t="shared" si="3"/>
        <v>45.454545454545453</v>
      </c>
      <c r="I47" s="1170">
        <f t="shared" si="4"/>
        <v>1445</v>
      </c>
      <c r="J47" s="1170">
        <f t="shared" si="5"/>
        <v>729</v>
      </c>
      <c r="K47" s="927">
        <f t="shared" si="6"/>
        <v>50.449826989619375</v>
      </c>
    </row>
    <row r="48" spans="1:11" ht="25.5">
      <c r="A48" s="49" t="s">
        <v>4439</v>
      </c>
      <c r="B48" s="50" t="s">
        <v>4081</v>
      </c>
      <c r="C48" s="270">
        <v>2</v>
      </c>
      <c r="D48" s="270">
        <v>2</v>
      </c>
      <c r="E48" s="926">
        <f t="shared" si="2"/>
        <v>100</v>
      </c>
      <c r="F48" s="272">
        <v>239</v>
      </c>
      <c r="G48" s="272">
        <v>144</v>
      </c>
      <c r="H48" s="926">
        <f t="shared" si="3"/>
        <v>60.251046025104607</v>
      </c>
      <c r="I48" s="1170">
        <f t="shared" si="4"/>
        <v>241</v>
      </c>
      <c r="J48" s="1170">
        <f t="shared" si="5"/>
        <v>146</v>
      </c>
      <c r="K48" s="927">
        <f t="shared" si="6"/>
        <v>60.580912863070537</v>
      </c>
    </row>
    <row r="49" spans="1:11" ht="25.5">
      <c r="A49" s="49" t="s">
        <v>2720</v>
      </c>
      <c r="B49" s="50" t="s">
        <v>2721</v>
      </c>
      <c r="C49" s="270">
        <v>208</v>
      </c>
      <c r="D49" s="270">
        <v>132</v>
      </c>
      <c r="E49" s="926">
        <f t="shared" si="2"/>
        <v>63.46153846153846</v>
      </c>
      <c r="F49" s="272">
        <v>794</v>
      </c>
      <c r="G49" s="272">
        <v>426</v>
      </c>
      <c r="H49" s="926">
        <f t="shared" si="3"/>
        <v>53.65239294710328</v>
      </c>
      <c r="I49" s="1170">
        <f t="shared" si="4"/>
        <v>1002</v>
      </c>
      <c r="J49" s="1170">
        <f t="shared" si="5"/>
        <v>558</v>
      </c>
      <c r="K49" s="927">
        <f t="shared" si="6"/>
        <v>55.688622754491014</v>
      </c>
    </row>
    <row r="50" spans="1:11" ht="25.5">
      <c r="A50" s="49" t="s">
        <v>2722</v>
      </c>
      <c r="B50" s="50" t="s">
        <v>2723</v>
      </c>
      <c r="C50" s="270">
        <v>290</v>
      </c>
      <c r="D50" s="270">
        <v>163</v>
      </c>
      <c r="E50" s="926">
        <f t="shared" si="2"/>
        <v>56.206896551724142</v>
      </c>
      <c r="F50" s="272">
        <v>1016</v>
      </c>
      <c r="G50" s="272">
        <v>548</v>
      </c>
      <c r="H50" s="926">
        <f t="shared" si="3"/>
        <v>53.937007874015755</v>
      </c>
      <c r="I50" s="1170">
        <f t="shared" si="4"/>
        <v>1306</v>
      </c>
      <c r="J50" s="1170">
        <f t="shared" si="5"/>
        <v>711</v>
      </c>
      <c r="K50" s="927">
        <f t="shared" si="6"/>
        <v>54.441041347626339</v>
      </c>
    </row>
    <row r="51" spans="1:11" ht="38.25">
      <c r="A51" s="49" t="s">
        <v>2724</v>
      </c>
      <c r="B51" s="50" t="s">
        <v>2725</v>
      </c>
      <c r="C51" s="270">
        <v>148</v>
      </c>
      <c r="D51" s="270">
        <v>54</v>
      </c>
      <c r="E51" s="926">
        <f t="shared" si="2"/>
        <v>36.486486486486484</v>
      </c>
      <c r="F51" s="272">
        <v>350</v>
      </c>
      <c r="G51" s="272">
        <v>218</v>
      </c>
      <c r="H51" s="926">
        <f t="shared" si="3"/>
        <v>62.285714285714292</v>
      </c>
      <c r="I51" s="1170">
        <f t="shared" si="4"/>
        <v>498</v>
      </c>
      <c r="J51" s="1170">
        <f t="shared" si="5"/>
        <v>272</v>
      </c>
      <c r="K51" s="927">
        <f t="shared" si="6"/>
        <v>54.618473895582333</v>
      </c>
    </row>
    <row r="52" spans="1:11" ht="25.5">
      <c r="A52" s="274">
        <v>340231</v>
      </c>
      <c r="B52" s="377" t="s">
        <v>8</v>
      </c>
      <c r="C52" s="110">
        <v>49</v>
      </c>
      <c r="D52" s="110">
        <v>33</v>
      </c>
      <c r="E52" s="926">
        <f t="shared" si="2"/>
        <v>67.346938775510196</v>
      </c>
      <c r="F52" s="185">
        <v>6</v>
      </c>
      <c r="G52" s="185"/>
      <c r="H52" s="926">
        <f t="shared" si="3"/>
        <v>0</v>
      </c>
      <c r="I52" s="1170">
        <f t="shared" si="4"/>
        <v>55</v>
      </c>
      <c r="J52" s="1170">
        <f t="shared" si="5"/>
        <v>33</v>
      </c>
      <c r="K52" s="927">
        <f t="shared" si="6"/>
        <v>60</v>
      </c>
    </row>
    <row r="53" spans="1:11">
      <c r="A53" s="457" t="s">
        <v>2598</v>
      </c>
      <c r="B53" s="377" t="s">
        <v>304</v>
      </c>
      <c r="C53" s="272"/>
      <c r="D53" s="272"/>
      <c r="E53" s="926" t="e">
        <f t="shared" si="2"/>
        <v>#DIV/0!</v>
      </c>
      <c r="F53" s="185"/>
      <c r="G53" s="185"/>
      <c r="H53" s="926" t="e">
        <f t="shared" si="3"/>
        <v>#DIV/0!</v>
      </c>
      <c r="I53" s="1170">
        <f t="shared" si="4"/>
        <v>0</v>
      </c>
      <c r="J53" s="1170">
        <f t="shared" si="5"/>
        <v>0</v>
      </c>
      <c r="K53" s="927" t="e">
        <f t="shared" si="6"/>
        <v>#DIV/0!</v>
      </c>
    </row>
    <row r="54" spans="1:11" ht="25.5">
      <c r="A54" s="274" t="s">
        <v>2707</v>
      </c>
      <c r="B54" s="377" t="s">
        <v>9</v>
      </c>
      <c r="C54" s="272"/>
      <c r="D54" s="272"/>
      <c r="E54" s="926" t="e">
        <f t="shared" si="2"/>
        <v>#DIV/0!</v>
      </c>
      <c r="F54" s="185">
        <v>604</v>
      </c>
      <c r="G54" s="185">
        <v>348</v>
      </c>
      <c r="H54" s="926">
        <f t="shared" si="3"/>
        <v>57.615894039735096</v>
      </c>
      <c r="I54" s="1170">
        <f t="shared" si="4"/>
        <v>604</v>
      </c>
      <c r="J54" s="1170">
        <f t="shared" si="5"/>
        <v>348</v>
      </c>
      <c r="K54" s="927">
        <f t="shared" si="6"/>
        <v>57.615894039735096</v>
      </c>
    </row>
    <row r="55" spans="1:11">
      <c r="A55" s="49" t="s">
        <v>6004</v>
      </c>
      <c r="B55" s="377" t="s">
        <v>6005</v>
      </c>
      <c r="C55" s="110">
        <v>13</v>
      </c>
      <c r="D55" s="110">
        <v>4</v>
      </c>
      <c r="E55" s="926">
        <f t="shared" si="2"/>
        <v>30.76923076923077</v>
      </c>
      <c r="F55" s="185">
        <v>450</v>
      </c>
      <c r="G55" s="185">
        <v>195</v>
      </c>
      <c r="H55" s="926">
        <f t="shared" si="3"/>
        <v>43.333333333333336</v>
      </c>
      <c r="I55" s="1170">
        <f t="shared" si="4"/>
        <v>463</v>
      </c>
      <c r="J55" s="1170">
        <f t="shared" si="5"/>
        <v>199</v>
      </c>
      <c r="K55" s="927">
        <f t="shared" si="6"/>
        <v>42.980561555075589</v>
      </c>
    </row>
    <row r="56" spans="1:11">
      <c r="A56" s="274" t="s">
        <v>3935</v>
      </c>
      <c r="B56" s="377" t="s">
        <v>10</v>
      </c>
      <c r="C56" s="110">
        <v>156</v>
      </c>
      <c r="D56" s="110">
        <v>173</v>
      </c>
      <c r="E56" s="926">
        <f t="shared" si="2"/>
        <v>110.8974358974359</v>
      </c>
      <c r="F56" s="185"/>
      <c r="G56" s="185"/>
      <c r="H56" s="926" t="e">
        <f t="shared" si="3"/>
        <v>#DIV/0!</v>
      </c>
      <c r="I56" s="1170">
        <f t="shared" si="4"/>
        <v>156</v>
      </c>
      <c r="J56" s="1170">
        <f t="shared" si="5"/>
        <v>173</v>
      </c>
      <c r="K56" s="927">
        <f t="shared" si="6"/>
        <v>110.8974358974359</v>
      </c>
    </row>
    <row r="57" spans="1:11">
      <c r="A57" s="274" t="s">
        <v>353</v>
      </c>
      <c r="B57" s="377" t="s">
        <v>354</v>
      </c>
      <c r="C57" s="272"/>
      <c r="D57" s="272"/>
      <c r="E57" s="926" t="e">
        <f t="shared" si="2"/>
        <v>#DIV/0!</v>
      </c>
      <c r="F57" s="185">
        <v>607</v>
      </c>
      <c r="G57" s="185">
        <v>346</v>
      </c>
      <c r="H57" s="926">
        <f t="shared" si="3"/>
        <v>57.001647446457994</v>
      </c>
      <c r="I57" s="1170">
        <f t="shared" si="4"/>
        <v>607</v>
      </c>
      <c r="J57" s="1170">
        <f t="shared" si="5"/>
        <v>346</v>
      </c>
      <c r="K57" s="927">
        <f t="shared" si="6"/>
        <v>57.001647446457994</v>
      </c>
    </row>
    <row r="58" spans="1:11" ht="25.5">
      <c r="A58" s="274" t="s">
        <v>4433</v>
      </c>
      <c r="B58" s="377" t="s">
        <v>11</v>
      </c>
      <c r="C58" s="110">
        <v>1</v>
      </c>
      <c r="D58" s="110">
        <v>6</v>
      </c>
      <c r="E58" s="926">
        <f t="shared" si="2"/>
        <v>600</v>
      </c>
      <c r="F58" s="185">
        <v>78</v>
      </c>
      <c r="G58" s="185">
        <v>66</v>
      </c>
      <c r="H58" s="926">
        <f t="shared" si="3"/>
        <v>84.615384615384613</v>
      </c>
      <c r="I58" s="1170">
        <f t="shared" si="4"/>
        <v>79</v>
      </c>
      <c r="J58" s="1170">
        <f t="shared" si="5"/>
        <v>72</v>
      </c>
      <c r="K58" s="927">
        <f t="shared" si="6"/>
        <v>91.139240506329116</v>
      </c>
    </row>
    <row r="59" spans="1:11" ht="25.5">
      <c r="A59" s="274" t="s">
        <v>4552</v>
      </c>
      <c r="B59" s="377" t="s">
        <v>12</v>
      </c>
      <c r="C59" s="110"/>
      <c r="D59" s="110">
        <v>67</v>
      </c>
      <c r="E59" s="926" t="e">
        <f t="shared" si="2"/>
        <v>#DIV/0!</v>
      </c>
      <c r="F59" s="185"/>
      <c r="G59" s="185">
        <v>2699</v>
      </c>
      <c r="H59" s="926" t="e">
        <f t="shared" si="3"/>
        <v>#DIV/0!</v>
      </c>
      <c r="I59" s="1170">
        <f t="shared" si="4"/>
        <v>0</v>
      </c>
      <c r="J59" s="1170">
        <f t="shared" si="5"/>
        <v>2766</v>
      </c>
      <c r="K59" s="927" t="e">
        <f t="shared" si="6"/>
        <v>#DIV/0!</v>
      </c>
    </row>
    <row r="60" spans="1:11">
      <c r="A60" s="274">
        <v>1111</v>
      </c>
      <c r="B60" s="377" t="s">
        <v>2729</v>
      </c>
      <c r="C60" s="110">
        <v>44</v>
      </c>
      <c r="D60" s="110">
        <v>13</v>
      </c>
      <c r="E60" s="926">
        <f t="shared" si="2"/>
        <v>29.545454545454547</v>
      </c>
      <c r="F60" s="185">
        <v>222</v>
      </c>
      <c r="G60" s="185">
        <v>50</v>
      </c>
      <c r="H60" s="926">
        <f t="shared" si="3"/>
        <v>22.522522522522522</v>
      </c>
      <c r="I60" s="1170">
        <f t="shared" si="4"/>
        <v>266</v>
      </c>
      <c r="J60" s="1170">
        <f t="shared" si="5"/>
        <v>63</v>
      </c>
      <c r="K60" s="927">
        <f t="shared" si="6"/>
        <v>23.684210526315788</v>
      </c>
    </row>
    <row r="61" spans="1:11" ht="25.5">
      <c r="A61" s="274">
        <v>241021</v>
      </c>
      <c r="B61" s="377" t="s">
        <v>13</v>
      </c>
      <c r="C61" s="272"/>
      <c r="D61" s="272"/>
      <c r="E61" s="926" t="e">
        <f t="shared" si="2"/>
        <v>#DIV/0!</v>
      </c>
      <c r="F61" s="185">
        <v>611</v>
      </c>
      <c r="G61" s="185">
        <v>350</v>
      </c>
      <c r="H61" s="926">
        <f t="shared" si="3"/>
        <v>57.283142389525366</v>
      </c>
      <c r="I61" s="1170">
        <f t="shared" si="4"/>
        <v>611</v>
      </c>
      <c r="J61" s="1170">
        <f t="shared" si="5"/>
        <v>350</v>
      </c>
      <c r="K61" s="927">
        <f t="shared" si="6"/>
        <v>57.283142389525366</v>
      </c>
    </row>
    <row r="62" spans="1:11">
      <c r="A62" s="274" t="s">
        <v>4482</v>
      </c>
      <c r="B62" s="377" t="s">
        <v>4483</v>
      </c>
      <c r="C62" s="272"/>
      <c r="D62" s="272"/>
      <c r="E62" s="926" t="e">
        <f t="shared" si="2"/>
        <v>#DIV/0!</v>
      </c>
      <c r="F62" s="185">
        <v>6</v>
      </c>
      <c r="G62" s="185"/>
      <c r="H62" s="926">
        <f t="shared" si="3"/>
        <v>0</v>
      </c>
      <c r="I62" s="1170">
        <f t="shared" si="4"/>
        <v>6</v>
      </c>
      <c r="J62" s="1170">
        <f t="shared" si="5"/>
        <v>0</v>
      </c>
      <c r="K62" s="927">
        <f t="shared" si="6"/>
        <v>0</v>
      </c>
    </row>
    <row r="63" spans="1:11">
      <c r="A63" s="274">
        <v>310001</v>
      </c>
      <c r="B63" s="377" t="s">
        <v>14</v>
      </c>
      <c r="C63" s="272"/>
      <c r="D63" s="272"/>
      <c r="E63" s="926" t="e">
        <f t="shared" si="2"/>
        <v>#DIV/0!</v>
      </c>
      <c r="F63" s="185"/>
      <c r="G63" s="185"/>
      <c r="H63" s="926" t="e">
        <f t="shared" si="3"/>
        <v>#DIV/0!</v>
      </c>
      <c r="I63" s="1170">
        <f t="shared" si="4"/>
        <v>0</v>
      </c>
      <c r="J63" s="1170">
        <f t="shared" si="5"/>
        <v>0</v>
      </c>
      <c r="K63" s="927" t="e">
        <f t="shared" si="6"/>
        <v>#DIV/0!</v>
      </c>
    </row>
    <row r="64" spans="1:11">
      <c r="A64" s="274">
        <v>310015</v>
      </c>
      <c r="B64" s="377" t="s">
        <v>15</v>
      </c>
      <c r="C64" s="272"/>
      <c r="D64" s="272"/>
      <c r="E64" s="926" t="e">
        <f t="shared" si="2"/>
        <v>#DIV/0!</v>
      </c>
      <c r="F64" s="185">
        <v>608</v>
      </c>
      <c r="G64" s="185">
        <v>351</v>
      </c>
      <c r="H64" s="926">
        <f t="shared" si="3"/>
        <v>57.730263157894733</v>
      </c>
      <c r="I64" s="1170">
        <f t="shared" si="4"/>
        <v>608</v>
      </c>
      <c r="J64" s="1170">
        <f t="shared" si="5"/>
        <v>351</v>
      </c>
      <c r="K64" s="927">
        <f t="shared" si="6"/>
        <v>57.730263157894733</v>
      </c>
    </row>
    <row r="65" spans="1:11">
      <c r="A65" s="274">
        <v>310016</v>
      </c>
      <c r="B65" s="377" t="s">
        <v>16</v>
      </c>
      <c r="C65" s="272"/>
      <c r="D65" s="272"/>
      <c r="E65" s="926" t="e">
        <f t="shared" si="2"/>
        <v>#DIV/0!</v>
      </c>
      <c r="F65" s="185"/>
      <c r="G65" s="185"/>
      <c r="H65" s="926" t="e">
        <f t="shared" si="3"/>
        <v>#DIV/0!</v>
      </c>
      <c r="I65" s="1170">
        <f t="shared" si="4"/>
        <v>0</v>
      </c>
      <c r="J65" s="1170">
        <f t="shared" si="5"/>
        <v>0</v>
      </c>
      <c r="K65" s="927" t="e">
        <f t="shared" si="6"/>
        <v>#DIV/0!</v>
      </c>
    </row>
    <row r="66" spans="1:11">
      <c r="A66" s="274" t="s">
        <v>6020</v>
      </c>
      <c r="B66" s="377" t="s">
        <v>6021</v>
      </c>
      <c r="C66" s="272"/>
      <c r="D66" s="272"/>
      <c r="E66" s="926" t="e">
        <f t="shared" si="2"/>
        <v>#DIV/0!</v>
      </c>
      <c r="F66" s="185">
        <v>5</v>
      </c>
      <c r="G66" s="185"/>
      <c r="H66" s="926">
        <f t="shared" si="3"/>
        <v>0</v>
      </c>
      <c r="I66" s="1170">
        <f t="shared" si="4"/>
        <v>5</v>
      </c>
      <c r="J66" s="1170">
        <f t="shared" si="5"/>
        <v>0</v>
      </c>
      <c r="K66" s="927">
        <f t="shared" si="6"/>
        <v>0</v>
      </c>
    </row>
    <row r="67" spans="1:11">
      <c r="A67" s="274" t="s">
        <v>6028</v>
      </c>
      <c r="B67" s="377" t="s">
        <v>6029</v>
      </c>
      <c r="C67" s="272">
        <v>1</v>
      </c>
      <c r="D67" s="272"/>
      <c r="E67" s="926">
        <f t="shared" si="2"/>
        <v>0</v>
      </c>
      <c r="F67" s="185">
        <v>4</v>
      </c>
      <c r="G67" s="185"/>
      <c r="H67" s="926">
        <f t="shared" si="3"/>
        <v>0</v>
      </c>
      <c r="I67" s="1170">
        <f t="shared" si="4"/>
        <v>5</v>
      </c>
      <c r="J67" s="1170">
        <f t="shared" si="5"/>
        <v>0</v>
      </c>
      <c r="K67" s="927">
        <f t="shared" si="6"/>
        <v>0</v>
      </c>
    </row>
    <row r="68" spans="1:11">
      <c r="A68" s="274" t="s">
        <v>1009</v>
      </c>
      <c r="B68" s="377" t="s">
        <v>4065</v>
      </c>
      <c r="C68" s="272">
        <v>1</v>
      </c>
      <c r="D68" s="272"/>
      <c r="E68" s="926">
        <f t="shared" si="2"/>
        <v>0</v>
      </c>
      <c r="F68" s="185">
        <v>4</v>
      </c>
      <c r="G68" s="185"/>
      <c r="H68" s="926">
        <f t="shared" si="3"/>
        <v>0</v>
      </c>
      <c r="I68" s="1170">
        <f t="shared" si="4"/>
        <v>5</v>
      </c>
      <c r="J68" s="1170">
        <f t="shared" si="5"/>
        <v>0</v>
      </c>
      <c r="K68" s="927">
        <f t="shared" si="6"/>
        <v>0</v>
      </c>
    </row>
    <row r="69" spans="1:11">
      <c r="A69" s="274" t="s">
        <v>4091</v>
      </c>
      <c r="B69" s="377" t="s">
        <v>4092</v>
      </c>
      <c r="C69" s="272"/>
      <c r="D69" s="272"/>
      <c r="E69" s="926" t="e">
        <f t="shared" si="2"/>
        <v>#DIV/0!</v>
      </c>
      <c r="F69" s="185"/>
      <c r="G69" s="185"/>
      <c r="H69" s="926" t="e">
        <f t="shared" si="3"/>
        <v>#DIV/0!</v>
      </c>
      <c r="I69" s="1170">
        <f t="shared" si="4"/>
        <v>0</v>
      </c>
      <c r="J69" s="1170">
        <f t="shared" si="5"/>
        <v>0</v>
      </c>
      <c r="K69" s="927" t="e">
        <f t="shared" si="6"/>
        <v>#DIV/0!</v>
      </c>
    </row>
    <row r="70" spans="1:11">
      <c r="A70" s="274" t="s">
        <v>17</v>
      </c>
      <c r="B70" s="377" t="s">
        <v>18</v>
      </c>
      <c r="C70" s="272"/>
      <c r="D70" s="272"/>
      <c r="E70" s="926" t="e">
        <f t="shared" si="2"/>
        <v>#DIV/0!</v>
      </c>
      <c r="F70" s="185"/>
      <c r="G70" s="185"/>
      <c r="H70" s="926" t="e">
        <f t="shared" si="3"/>
        <v>#DIV/0!</v>
      </c>
      <c r="I70" s="1170">
        <f t="shared" si="4"/>
        <v>0</v>
      </c>
      <c r="J70" s="1170">
        <f t="shared" si="5"/>
        <v>0</v>
      </c>
      <c r="K70" s="927" t="e">
        <f t="shared" si="6"/>
        <v>#DIV/0!</v>
      </c>
    </row>
    <row r="71" spans="1:11">
      <c r="A71" s="274">
        <v>241027</v>
      </c>
      <c r="B71" s="377" t="s">
        <v>355</v>
      </c>
      <c r="C71" s="272">
        <v>7</v>
      </c>
      <c r="D71" s="272"/>
      <c r="E71" s="926">
        <f t="shared" si="2"/>
        <v>0</v>
      </c>
      <c r="F71" s="185">
        <v>609</v>
      </c>
      <c r="G71" s="185">
        <v>343</v>
      </c>
      <c r="H71" s="926">
        <f t="shared" si="3"/>
        <v>56.321839080459768</v>
      </c>
      <c r="I71" s="1170">
        <f t="shared" si="4"/>
        <v>616</v>
      </c>
      <c r="J71" s="1170">
        <f t="shared" si="5"/>
        <v>343</v>
      </c>
      <c r="K71" s="927">
        <f t="shared" si="6"/>
        <v>55.68181818181818</v>
      </c>
    </row>
    <row r="72" spans="1:11">
      <c r="A72" s="274" t="s">
        <v>19</v>
      </c>
      <c r="B72" s="377" t="s">
        <v>20</v>
      </c>
      <c r="C72" s="272">
        <v>203</v>
      </c>
      <c r="D72" s="272"/>
      <c r="E72" s="926">
        <f t="shared" si="2"/>
        <v>0</v>
      </c>
      <c r="F72" s="185"/>
      <c r="G72" s="185"/>
      <c r="H72" s="926" t="e">
        <f t="shared" si="3"/>
        <v>#DIV/0!</v>
      </c>
      <c r="I72" s="1170">
        <f t="shared" si="4"/>
        <v>203</v>
      </c>
      <c r="J72" s="1170">
        <f t="shared" si="5"/>
        <v>0</v>
      </c>
      <c r="K72" s="927">
        <f t="shared" si="6"/>
        <v>0</v>
      </c>
    </row>
    <row r="73" spans="1:11" ht="25.5">
      <c r="A73" s="274" t="s">
        <v>21</v>
      </c>
      <c r="B73" s="377" t="s">
        <v>22</v>
      </c>
      <c r="C73" s="272">
        <v>7</v>
      </c>
      <c r="D73" s="272"/>
      <c r="E73" s="926">
        <f t="shared" si="2"/>
        <v>0</v>
      </c>
      <c r="F73" s="185">
        <v>122</v>
      </c>
      <c r="G73" s="185">
        <v>226</v>
      </c>
      <c r="H73" s="926">
        <f t="shared" si="3"/>
        <v>185.24590163934425</v>
      </c>
      <c r="I73" s="1170">
        <f t="shared" si="4"/>
        <v>129</v>
      </c>
      <c r="J73" s="1170">
        <f t="shared" si="5"/>
        <v>226</v>
      </c>
      <c r="K73" s="927">
        <f t="shared" si="6"/>
        <v>175.19379844961242</v>
      </c>
    </row>
    <row r="74" spans="1:11" ht="25.5">
      <c r="A74" s="274" t="s">
        <v>23</v>
      </c>
      <c r="B74" s="377" t="s">
        <v>24</v>
      </c>
      <c r="C74" s="272"/>
      <c r="D74" s="272"/>
      <c r="E74" s="926" t="e">
        <f t="shared" si="2"/>
        <v>#DIV/0!</v>
      </c>
      <c r="F74" s="185"/>
      <c r="G74" s="185"/>
      <c r="H74" s="926" t="e">
        <f t="shared" si="3"/>
        <v>#DIV/0!</v>
      </c>
      <c r="I74" s="1170">
        <f t="shared" si="4"/>
        <v>0</v>
      </c>
      <c r="J74" s="1170">
        <f t="shared" si="5"/>
        <v>0</v>
      </c>
      <c r="K74" s="927" t="e">
        <f t="shared" si="6"/>
        <v>#DIV/0!</v>
      </c>
    </row>
    <row r="75" spans="1:11">
      <c r="A75" s="274" t="s">
        <v>5368</v>
      </c>
      <c r="B75" s="377" t="s">
        <v>25</v>
      </c>
      <c r="C75" s="272"/>
      <c r="D75" s="272"/>
      <c r="E75" s="926" t="e">
        <f t="shared" si="2"/>
        <v>#DIV/0!</v>
      </c>
      <c r="F75" s="185"/>
      <c r="G75" s="185"/>
      <c r="H75" s="926" t="e">
        <f t="shared" si="3"/>
        <v>#DIV/0!</v>
      </c>
      <c r="I75" s="1170">
        <f t="shared" si="4"/>
        <v>0</v>
      </c>
      <c r="J75" s="1170">
        <f t="shared" si="5"/>
        <v>0</v>
      </c>
      <c r="K75" s="927" t="e">
        <f t="shared" si="6"/>
        <v>#DIV/0!</v>
      </c>
    </row>
    <row r="76" spans="1:11" ht="25.5">
      <c r="A76" s="274" t="s">
        <v>2716</v>
      </c>
      <c r="B76" s="377" t="s">
        <v>26</v>
      </c>
      <c r="C76" s="272"/>
      <c r="D76" s="272"/>
      <c r="E76" s="926" t="e">
        <f t="shared" si="2"/>
        <v>#DIV/0!</v>
      </c>
      <c r="F76" s="185">
        <v>28</v>
      </c>
      <c r="G76" s="185"/>
      <c r="H76" s="926">
        <f t="shared" si="3"/>
        <v>0</v>
      </c>
      <c r="I76" s="1170">
        <f t="shared" si="4"/>
        <v>28</v>
      </c>
      <c r="J76" s="1170">
        <f t="shared" si="5"/>
        <v>0</v>
      </c>
      <c r="K76" s="927">
        <f t="shared" si="6"/>
        <v>0</v>
      </c>
    </row>
    <row r="77" spans="1:11">
      <c r="A77" s="274" t="s">
        <v>4441</v>
      </c>
      <c r="B77" s="377" t="s">
        <v>28</v>
      </c>
      <c r="C77" s="272">
        <v>2</v>
      </c>
      <c r="D77" s="272">
        <v>2</v>
      </c>
      <c r="E77" s="926">
        <f t="shared" si="2"/>
        <v>100</v>
      </c>
      <c r="F77" s="185">
        <v>39</v>
      </c>
      <c r="G77" s="185">
        <v>51</v>
      </c>
      <c r="H77" s="926">
        <f t="shared" si="3"/>
        <v>130.76923076923077</v>
      </c>
      <c r="I77" s="1170">
        <f t="shared" si="4"/>
        <v>41</v>
      </c>
      <c r="J77" s="1170">
        <f t="shared" si="5"/>
        <v>53</v>
      </c>
      <c r="K77" s="927">
        <f t="shared" si="6"/>
        <v>129.26829268292684</v>
      </c>
    </row>
    <row r="78" spans="1:11" ht="25.5">
      <c r="A78" s="274" t="s">
        <v>4445</v>
      </c>
      <c r="B78" s="377" t="s">
        <v>29</v>
      </c>
      <c r="C78" s="272"/>
      <c r="D78" s="272"/>
      <c r="E78" s="926" t="e">
        <f t="shared" ref="E78:E121" si="7">SUM(D78/C78*100)</f>
        <v>#DIV/0!</v>
      </c>
      <c r="F78" s="185">
        <v>9</v>
      </c>
      <c r="G78" s="185">
        <v>9</v>
      </c>
      <c r="H78" s="926">
        <f t="shared" ref="H78:H106" si="8">SUM(G78/F78*100)</f>
        <v>100</v>
      </c>
      <c r="I78" s="1170">
        <f t="shared" ref="I78:I106" si="9">C78+F78</f>
        <v>9</v>
      </c>
      <c r="J78" s="1170">
        <f t="shared" ref="J78:J106" si="10">D78+G78</f>
        <v>9</v>
      </c>
      <c r="K78" s="927">
        <f t="shared" ref="K78:K106" si="11">SUM(J78/I78*100)</f>
        <v>100</v>
      </c>
    </row>
    <row r="79" spans="1:11">
      <c r="A79" s="274" t="s">
        <v>4449</v>
      </c>
      <c r="B79" s="377" t="s">
        <v>30</v>
      </c>
      <c r="C79" s="272"/>
      <c r="D79" s="272"/>
      <c r="E79" s="926" t="e">
        <f t="shared" si="7"/>
        <v>#DIV/0!</v>
      </c>
      <c r="F79" s="185">
        <v>70</v>
      </c>
      <c r="G79" s="185">
        <v>36</v>
      </c>
      <c r="H79" s="926">
        <f t="shared" si="8"/>
        <v>51.428571428571423</v>
      </c>
      <c r="I79" s="1170">
        <f t="shared" si="9"/>
        <v>70</v>
      </c>
      <c r="J79" s="1170">
        <f t="shared" si="10"/>
        <v>36</v>
      </c>
      <c r="K79" s="927">
        <f t="shared" si="11"/>
        <v>51.428571428571423</v>
      </c>
    </row>
    <row r="80" spans="1:11" ht="25.5">
      <c r="A80" s="274" t="s">
        <v>2726</v>
      </c>
      <c r="B80" s="377" t="s">
        <v>31</v>
      </c>
      <c r="C80" s="272">
        <v>4</v>
      </c>
      <c r="D80" s="272"/>
      <c r="E80" s="926">
        <f t="shared" si="7"/>
        <v>0</v>
      </c>
      <c r="F80" s="185">
        <v>138</v>
      </c>
      <c r="G80" s="185">
        <v>121</v>
      </c>
      <c r="H80" s="926">
        <f t="shared" si="8"/>
        <v>87.681159420289859</v>
      </c>
      <c r="I80" s="1170">
        <f t="shared" si="9"/>
        <v>142</v>
      </c>
      <c r="J80" s="1170">
        <f t="shared" si="10"/>
        <v>121</v>
      </c>
      <c r="K80" s="927">
        <f t="shared" si="11"/>
        <v>85.211267605633793</v>
      </c>
    </row>
    <row r="81" spans="1:11">
      <c r="A81" s="274" t="s">
        <v>4551</v>
      </c>
      <c r="B81" s="377" t="s">
        <v>32</v>
      </c>
      <c r="C81" s="272">
        <v>1</v>
      </c>
      <c r="D81" s="272"/>
      <c r="E81" s="926">
        <f t="shared" si="7"/>
        <v>0</v>
      </c>
      <c r="F81" s="185">
        <v>268</v>
      </c>
      <c r="G81" s="185">
        <v>177</v>
      </c>
      <c r="H81" s="926">
        <f t="shared" si="8"/>
        <v>66.044776119402982</v>
      </c>
      <c r="I81" s="1170">
        <f t="shared" si="9"/>
        <v>269</v>
      </c>
      <c r="J81" s="1170">
        <f t="shared" si="10"/>
        <v>177</v>
      </c>
      <c r="K81" s="927">
        <f t="shared" si="11"/>
        <v>65.79925650557621</v>
      </c>
    </row>
    <row r="82" spans="1:11" ht="25.5">
      <c r="A82" s="274" t="s">
        <v>4552</v>
      </c>
      <c r="B82" s="377" t="s">
        <v>33</v>
      </c>
      <c r="C82" s="110">
        <v>155</v>
      </c>
      <c r="D82" s="110"/>
      <c r="E82" s="926">
        <f t="shared" si="7"/>
        <v>0</v>
      </c>
      <c r="F82" s="185">
        <v>4596</v>
      </c>
      <c r="G82" s="185"/>
      <c r="H82" s="926">
        <f t="shared" si="8"/>
        <v>0</v>
      </c>
      <c r="I82" s="1170">
        <f t="shared" si="9"/>
        <v>4751</v>
      </c>
      <c r="J82" s="1170">
        <f t="shared" si="10"/>
        <v>0</v>
      </c>
      <c r="K82" s="927">
        <f t="shared" si="11"/>
        <v>0</v>
      </c>
    </row>
    <row r="83" spans="1:11">
      <c r="A83" s="468" t="s">
        <v>34</v>
      </c>
      <c r="B83" s="50" t="s">
        <v>35</v>
      </c>
      <c r="C83" s="110"/>
      <c r="D83" s="110"/>
      <c r="E83" s="926" t="e">
        <f t="shared" si="7"/>
        <v>#DIV/0!</v>
      </c>
      <c r="F83" s="185"/>
      <c r="G83" s="185"/>
      <c r="H83" s="926" t="e">
        <f t="shared" si="8"/>
        <v>#DIV/0!</v>
      </c>
      <c r="I83" s="1170">
        <f t="shared" si="9"/>
        <v>0</v>
      </c>
      <c r="J83" s="1170">
        <f t="shared" si="10"/>
        <v>0</v>
      </c>
      <c r="K83" s="927" t="e">
        <f t="shared" si="11"/>
        <v>#DIV/0!</v>
      </c>
    </row>
    <row r="84" spans="1:11" ht="25.5">
      <c r="A84" s="274" t="s">
        <v>4437</v>
      </c>
      <c r="B84" s="50" t="s">
        <v>3941</v>
      </c>
      <c r="C84" s="110"/>
      <c r="D84" s="110"/>
      <c r="E84" s="926" t="e">
        <f t="shared" si="7"/>
        <v>#DIV/0!</v>
      </c>
      <c r="F84" s="185"/>
      <c r="G84" s="185"/>
      <c r="H84" s="926" t="e">
        <f t="shared" si="8"/>
        <v>#DIV/0!</v>
      </c>
      <c r="I84" s="1170">
        <f t="shared" si="9"/>
        <v>0</v>
      </c>
      <c r="J84" s="1170">
        <f t="shared" si="10"/>
        <v>0</v>
      </c>
      <c r="K84" s="927" t="e">
        <f t="shared" si="11"/>
        <v>#DIV/0!</v>
      </c>
    </row>
    <row r="85" spans="1:11">
      <c r="A85" s="468" t="s">
        <v>1535</v>
      </c>
      <c r="B85" s="50" t="s">
        <v>1534</v>
      </c>
      <c r="C85" s="110"/>
      <c r="D85" s="110"/>
      <c r="E85" s="926" t="e">
        <f t="shared" si="7"/>
        <v>#DIV/0!</v>
      </c>
      <c r="F85" s="185"/>
      <c r="G85" s="185"/>
      <c r="H85" s="926" t="e">
        <f t="shared" si="8"/>
        <v>#DIV/0!</v>
      </c>
      <c r="I85" s="1170">
        <f t="shared" si="9"/>
        <v>0</v>
      </c>
      <c r="J85" s="1170">
        <f t="shared" si="10"/>
        <v>0</v>
      </c>
      <c r="K85" s="927" t="e">
        <f t="shared" si="11"/>
        <v>#DIV/0!</v>
      </c>
    </row>
    <row r="86" spans="1:11" ht="25.5">
      <c r="A86" s="468">
        <v>241028</v>
      </c>
      <c r="B86" s="50" t="s">
        <v>1536</v>
      </c>
      <c r="C86" s="110"/>
      <c r="D86" s="110"/>
      <c r="E86" s="926" t="e">
        <f t="shared" si="7"/>
        <v>#DIV/0!</v>
      </c>
      <c r="F86" s="185">
        <v>3</v>
      </c>
      <c r="G86" s="185"/>
      <c r="H86" s="926">
        <f t="shared" si="8"/>
        <v>0</v>
      </c>
      <c r="I86" s="1170">
        <f t="shared" si="9"/>
        <v>3</v>
      </c>
      <c r="J86" s="1170">
        <f t="shared" si="10"/>
        <v>0</v>
      </c>
      <c r="K86" s="927">
        <f t="shared" si="11"/>
        <v>0</v>
      </c>
    </row>
    <row r="87" spans="1:11" ht="25.5">
      <c r="A87" s="468">
        <v>241032</v>
      </c>
      <c r="B87" s="50" t="s">
        <v>1537</v>
      </c>
      <c r="C87" s="110"/>
      <c r="D87" s="110"/>
      <c r="E87" s="926" t="e">
        <f t="shared" si="7"/>
        <v>#DIV/0!</v>
      </c>
      <c r="F87" s="185">
        <v>3</v>
      </c>
      <c r="G87" s="185"/>
      <c r="H87" s="926">
        <f t="shared" si="8"/>
        <v>0</v>
      </c>
      <c r="I87" s="1170">
        <f t="shared" si="9"/>
        <v>3</v>
      </c>
      <c r="J87" s="1170">
        <f t="shared" si="10"/>
        <v>0</v>
      </c>
      <c r="K87" s="927">
        <f t="shared" si="11"/>
        <v>0</v>
      </c>
    </row>
    <row r="88" spans="1:11" ht="25.5">
      <c r="A88" s="274" t="s">
        <v>1538</v>
      </c>
      <c r="B88" s="50" t="s">
        <v>1539</v>
      </c>
      <c r="C88" s="110"/>
      <c r="D88" s="110"/>
      <c r="E88" s="926" t="e">
        <f t="shared" si="7"/>
        <v>#DIV/0!</v>
      </c>
      <c r="F88" s="185">
        <v>227</v>
      </c>
      <c r="G88" s="185">
        <v>139</v>
      </c>
      <c r="H88" s="926">
        <f t="shared" si="8"/>
        <v>61.233480176211451</v>
      </c>
      <c r="I88" s="1170">
        <f t="shared" si="9"/>
        <v>227</v>
      </c>
      <c r="J88" s="1170">
        <f t="shared" si="10"/>
        <v>139</v>
      </c>
      <c r="K88" s="927">
        <f t="shared" si="11"/>
        <v>61.233480176211451</v>
      </c>
    </row>
    <row r="89" spans="1:11" ht="25.5">
      <c r="A89" s="274" t="s">
        <v>1540</v>
      </c>
      <c r="B89" s="50" t="s">
        <v>1541</v>
      </c>
      <c r="C89" s="110"/>
      <c r="D89" s="110"/>
      <c r="E89" s="926" t="e">
        <f t="shared" si="7"/>
        <v>#DIV/0!</v>
      </c>
      <c r="F89" s="185">
        <v>241</v>
      </c>
      <c r="G89" s="185">
        <v>121</v>
      </c>
      <c r="H89" s="926">
        <f t="shared" si="8"/>
        <v>50.207468879668049</v>
      </c>
      <c r="I89" s="1170">
        <f t="shared" si="9"/>
        <v>241</v>
      </c>
      <c r="J89" s="1170">
        <f t="shared" si="10"/>
        <v>121</v>
      </c>
      <c r="K89" s="927">
        <f t="shared" si="11"/>
        <v>50.207468879668049</v>
      </c>
    </row>
    <row r="90" spans="1:11">
      <c r="A90" s="274" t="s">
        <v>586</v>
      </c>
      <c r="B90" s="50" t="s">
        <v>587</v>
      </c>
      <c r="C90" s="110"/>
      <c r="D90" s="110"/>
      <c r="E90" s="926" t="e">
        <f t="shared" si="7"/>
        <v>#DIV/0!</v>
      </c>
      <c r="F90" s="185"/>
      <c r="G90" s="185"/>
      <c r="H90" s="926" t="e">
        <f t="shared" si="8"/>
        <v>#DIV/0!</v>
      </c>
      <c r="I90" s="1170">
        <f t="shared" si="9"/>
        <v>0</v>
      </c>
      <c r="J90" s="1170">
        <f t="shared" si="10"/>
        <v>0</v>
      </c>
      <c r="K90" s="927" t="e">
        <f t="shared" si="11"/>
        <v>#DIV/0!</v>
      </c>
    </row>
    <row r="91" spans="1:11">
      <c r="A91" s="274" t="s">
        <v>1542</v>
      </c>
      <c r="B91" s="50" t="s">
        <v>3006</v>
      </c>
      <c r="C91" s="110"/>
      <c r="D91" s="110"/>
      <c r="E91" s="926" t="e">
        <f t="shared" si="7"/>
        <v>#DIV/0!</v>
      </c>
      <c r="F91" s="185">
        <v>607</v>
      </c>
      <c r="G91" s="185">
        <v>308</v>
      </c>
      <c r="H91" s="926">
        <f t="shared" si="8"/>
        <v>50.741350906095548</v>
      </c>
      <c r="I91" s="1170">
        <f t="shared" si="9"/>
        <v>607</v>
      </c>
      <c r="J91" s="1170">
        <f t="shared" si="10"/>
        <v>308</v>
      </c>
      <c r="K91" s="927">
        <f t="shared" si="11"/>
        <v>50.741350906095548</v>
      </c>
    </row>
    <row r="92" spans="1:11" ht="25.5">
      <c r="A92" s="274">
        <v>241029</v>
      </c>
      <c r="B92" s="50" t="s">
        <v>3057</v>
      </c>
      <c r="C92" s="110"/>
      <c r="D92" s="110"/>
      <c r="E92" s="926" t="e">
        <f t="shared" si="7"/>
        <v>#DIV/0!</v>
      </c>
      <c r="F92" s="185"/>
      <c r="G92" s="185"/>
      <c r="H92" s="926" t="e">
        <f t="shared" si="8"/>
        <v>#DIV/0!</v>
      </c>
      <c r="I92" s="1170">
        <f t="shared" si="9"/>
        <v>0</v>
      </c>
      <c r="J92" s="1170">
        <f t="shared" si="10"/>
        <v>0</v>
      </c>
      <c r="K92" s="927" t="e">
        <f t="shared" si="11"/>
        <v>#DIV/0!</v>
      </c>
    </row>
    <row r="93" spans="1:11">
      <c r="A93" s="274" t="s">
        <v>3058</v>
      </c>
      <c r="B93" s="50" t="s">
        <v>3059</v>
      </c>
      <c r="C93" s="110"/>
      <c r="D93" s="110"/>
      <c r="E93" s="926" t="e">
        <f t="shared" si="7"/>
        <v>#DIV/0!</v>
      </c>
      <c r="F93" s="185"/>
      <c r="G93" s="185"/>
      <c r="H93" s="926" t="e">
        <f t="shared" si="8"/>
        <v>#DIV/0!</v>
      </c>
      <c r="I93" s="1170">
        <f t="shared" si="9"/>
        <v>0</v>
      </c>
      <c r="J93" s="1170">
        <f t="shared" si="10"/>
        <v>0</v>
      </c>
      <c r="K93" s="927" t="e">
        <f t="shared" si="11"/>
        <v>#DIV/0!</v>
      </c>
    </row>
    <row r="94" spans="1:11" ht="25.5">
      <c r="A94" s="274" t="s">
        <v>4430</v>
      </c>
      <c r="B94" s="50" t="s">
        <v>4090</v>
      </c>
      <c r="C94" s="110"/>
      <c r="D94" s="110"/>
      <c r="E94" s="926" t="e">
        <f t="shared" si="7"/>
        <v>#DIV/0!</v>
      </c>
      <c r="F94" s="185">
        <v>24</v>
      </c>
      <c r="G94" s="185">
        <v>48</v>
      </c>
      <c r="H94" s="926">
        <f t="shared" si="8"/>
        <v>200</v>
      </c>
      <c r="I94" s="1170">
        <f t="shared" si="9"/>
        <v>24</v>
      </c>
      <c r="J94" s="1170">
        <f t="shared" si="10"/>
        <v>48</v>
      </c>
      <c r="K94" s="927">
        <f t="shared" si="11"/>
        <v>200</v>
      </c>
    </row>
    <row r="95" spans="1:11">
      <c r="A95" s="274" t="s">
        <v>4588</v>
      </c>
      <c r="B95" s="50" t="s">
        <v>4589</v>
      </c>
      <c r="C95" s="110"/>
      <c r="D95" s="110"/>
      <c r="E95" s="926" t="e">
        <f t="shared" si="7"/>
        <v>#DIV/0!</v>
      </c>
      <c r="F95" s="185">
        <v>611</v>
      </c>
      <c r="G95" s="185">
        <v>351</v>
      </c>
      <c r="H95" s="926">
        <f t="shared" si="8"/>
        <v>57.446808510638306</v>
      </c>
      <c r="I95" s="1170">
        <f t="shared" si="9"/>
        <v>611</v>
      </c>
      <c r="J95" s="1170">
        <f t="shared" si="10"/>
        <v>351</v>
      </c>
      <c r="K95" s="927">
        <f t="shared" si="11"/>
        <v>57.446808510638306</v>
      </c>
    </row>
    <row r="96" spans="1:11" ht="25.5">
      <c r="A96" s="274" t="s">
        <v>4590</v>
      </c>
      <c r="B96" s="50" t="s">
        <v>4591</v>
      </c>
      <c r="C96" s="110"/>
      <c r="D96" s="110"/>
      <c r="E96" s="926" t="e">
        <f t="shared" si="7"/>
        <v>#DIV/0!</v>
      </c>
      <c r="F96" s="185">
        <v>1</v>
      </c>
      <c r="G96" s="185"/>
      <c r="H96" s="926">
        <f t="shared" si="8"/>
        <v>0</v>
      </c>
      <c r="I96" s="1170">
        <f t="shared" si="9"/>
        <v>1</v>
      </c>
      <c r="J96" s="1170">
        <f t="shared" si="10"/>
        <v>0</v>
      </c>
      <c r="K96" s="927">
        <f t="shared" si="11"/>
        <v>0</v>
      </c>
    </row>
    <row r="97" spans="1:11" ht="25.5">
      <c r="A97" s="274" t="s">
        <v>1073</v>
      </c>
      <c r="B97" s="50" t="s">
        <v>4592</v>
      </c>
      <c r="C97" s="110"/>
      <c r="D97" s="110"/>
      <c r="E97" s="926" t="e">
        <f t="shared" si="7"/>
        <v>#DIV/0!</v>
      </c>
      <c r="F97" s="185">
        <v>1</v>
      </c>
      <c r="G97" s="185"/>
      <c r="H97" s="926">
        <f t="shared" si="8"/>
        <v>0</v>
      </c>
      <c r="I97" s="1170">
        <f t="shared" si="9"/>
        <v>1</v>
      </c>
      <c r="J97" s="1170">
        <f t="shared" si="10"/>
        <v>0</v>
      </c>
      <c r="K97" s="927">
        <f t="shared" si="11"/>
        <v>0</v>
      </c>
    </row>
    <row r="98" spans="1:11" ht="25.5">
      <c r="A98" s="274" t="s">
        <v>4443</v>
      </c>
      <c r="B98" s="50" t="s">
        <v>4593</v>
      </c>
      <c r="C98" s="110"/>
      <c r="D98" s="110"/>
      <c r="E98" s="926" t="e">
        <f t="shared" si="7"/>
        <v>#DIV/0!</v>
      </c>
      <c r="F98" s="185">
        <v>2</v>
      </c>
      <c r="G98" s="185">
        <v>3</v>
      </c>
      <c r="H98" s="926">
        <f t="shared" si="8"/>
        <v>150</v>
      </c>
      <c r="I98" s="1170">
        <f t="shared" si="9"/>
        <v>2</v>
      </c>
      <c r="J98" s="1170">
        <f t="shared" si="10"/>
        <v>3</v>
      </c>
      <c r="K98" s="927">
        <f t="shared" si="11"/>
        <v>150</v>
      </c>
    </row>
    <row r="99" spans="1:11" ht="25.5">
      <c r="A99" s="274" t="s">
        <v>6016</v>
      </c>
      <c r="B99" s="50" t="s">
        <v>6017</v>
      </c>
      <c r="C99" s="110"/>
      <c r="D99" s="110"/>
      <c r="E99" s="926" t="e">
        <f t="shared" si="7"/>
        <v>#DIV/0!</v>
      </c>
      <c r="F99" s="185">
        <v>1</v>
      </c>
      <c r="G99" s="185"/>
      <c r="H99" s="926">
        <f t="shared" si="8"/>
        <v>0</v>
      </c>
      <c r="I99" s="1170">
        <f t="shared" si="9"/>
        <v>1</v>
      </c>
      <c r="J99" s="1170">
        <f t="shared" si="10"/>
        <v>0</v>
      </c>
      <c r="K99" s="927">
        <f t="shared" si="11"/>
        <v>0</v>
      </c>
    </row>
    <row r="100" spans="1:11" ht="25.5">
      <c r="A100" s="274" t="s">
        <v>4435</v>
      </c>
      <c r="B100" s="50" t="s">
        <v>4942</v>
      </c>
      <c r="C100" s="110"/>
      <c r="D100" s="110"/>
      <c r="E100" s="926" t="e">
        <f t="shared" si="7"/>
        <v>#DIV/0!</v>
      </c>
      <c r="F100" s="185">
        <v>2</v>
      </c>
      <c r="G100" s="185">
        <v>1</v>
      </c>
      <c r="H100" s="926">
        <f t="shared" si="8"/>
        <v>50</v>
      </c>
      <c r="I100" s="1170">
        <f t="shared" si="9"/>
        <v>2</v>
      </c>
      <c r="J100" s="1170">
        <f t="shared" si="10"/>
        <v>1</v>
      </c>
      <c r="K100" s="927">
        <f t="shared" si="11"/>
        <v>50</v>
      </c>
    </row>
    <row r="101" spans="1:11" ht="25.5">
      <c r="A101" s="274" t="s">
        <v>4451</v>
      </c>
      <c r="B101" s="50" t="s">
        <v>4943</v>
      </c>
      <c r="C101" s="110"/>
      <c r="D101" s="110"/>
      <c r="E101" s="926" t="e">
        <f t="shared" si="7"/>
        <v>#DIV/0!</v>
      </c>
      <c r="F101" s="185">
        <v>1</v>
      </c>
      <c r="G101" s="185">
        <v>12</v>
      </c>
      <c r="H101" s="926">
        <f t="shared" si="8"/>
        <v>1200</v>
      </c>
      <c r="I101" s="1170">
        <f t="shared" si="9"/>
        <v>1</v>
      </c>
      <c r="J101" s="1170">
        <f t="shared" si="10"/>
        <v>12</v>
      </c>
      <c r="K101" s="927">
        <f t="shared" si="11"/>
        <v>1200</v>
      </c>
    </row>
    <row r="102" spans="1:11" ht="25.5">
      <c r="A102" s="274" t="s">
        <v>2466</v>
      </c>
      <c r="B102" s="50" t="s">
        <v>5029</v>
      </c>
      <c r="C102" s="110">
        <v>1</v>
      </c>
      <c r="D102" s="110"/>
      <c r="E102" s="926">
        <f t="shared" ref="E102:E104" si="12">SUM(D102/C102*100)</f>
        <v>0</v>
      </c>
      <c r="F102" s="1129"/>
      <c r="G102" s="1129"/>
      <c r="H102" s="926" t="e">
        <f t="shared" ref="H102:H104" si="13">SUM(G102/F102*100)</f>
        <v>#DIV/0!</v>
      </c>
      <c r="I102" s="1170">
        <f t="shared" si="9"/>
        <v>1</v>
      </c>
      <c r="J102" s="1170">
        <f t="shared" si="10"/>
        <v>0</v>
      </c>
      <c r="K102" s="927">
        <f t="shared" si="11"/>
        <v>0</v>
      </c>
    </row>
    <row r="103" spans="1:11" ht="25.5">
      <c r="A103" s="274" t="s">
        <v>4066</v>
      </c>
      <c r="B103" s="50" t="s">
        <v>7009</v>
      </c>
      <c r="C103" s="110"/>
      <c r="D103" s="110"/>
      <c r="E103" s="926" t="e">
        <f t="shared" si="12"/>
        <v>#DIV/0!</v>
      </c>
      <c r="F103" s="1129"/>
      <c r="G103" s="1129">
        <v>2</v>
      </c>
      <c r="H103" s="926" t="e">
        <f t="shared" si="13"/>
        <v>#DIV/0!</v>
      </c>
      <c r="I103" s="1170">
        <f t="shared" si="9"/>
        <v>0</v>
      </c>
      <c r="J103" s="1170">
        <f t="shared" si="10"/>
        <v>2</v>
      </c>
      <c r="K103" s="927" t="e">
        <f t="shared" si="11"/>
        <v>#DIV/0!</v>
      </c>
    </row>
    <row r="104" spans="1:11">
      <c r="A104" s="274" t="s">
        <v>95</v>
      </c>
      <c r="B104" s="50" t="s">
        <v>7010</v>
      </c>
      <c r="C104" s="110"/>
      <c r="D104" s="110"/>
      <c r="E104" s="926" t="e">
        <f t="shared" si="12"/>
        <v>#DIV/0!</v>
      </c>
      <c r="F104" s="1129"/>
      <c r="G104" s="1129">
        <v>1</v>
      </c>
      <c r="H104" s="926" t="e">
        <f t="shared" si="13"/>
        <v>#DIV/0!</v>
      </c>
      <c r="I104" s="1170">
        <f t="shared" si="9"/>
        <v>0</v>
      </c>
      <c r="J104" s="1170">
        <f t="shared" si="10"/>
        <v>1</v>
      </c>
      <c r="K104" s="927" t="e">
        <f t="shared" si="11"/>
        <v>#DIV/0!</v>
      </c>
    </row>
    <row r="105" spans="1:11">
      <c r="A105" s="274" t="s">
        <v>844</v>
      </c>
      <c r="B105" s="50" t="s">
        <v>358</v>
      </c>
      <c r="C105" s="110"/>
      <c r="D105" s="110"/>
      <c r="E105" s="926" t="e">
        <f t="shared" si="7"/>
        <v>#DIV/0!</v>
      </c>
      <c r="F105" s="185"/>
      <c r="G105" s="185">
        <v>2</v>
      </c>
      <c r="H105" s="926" t="e">
        <f t="shared" si="8"/>
        <v>#DIV/0!</v>
      </c>
      <c r="I105" s="1170">
        <f t="shared" si="9"/>
        <v>0</v>
      </c>
      <c r="J105" s="1170">
        <f t="shared" si="10"/>
        <v>2</v>
      </c>
      <c r="K105" s="927" t="e">
        <f t="shared" si="11"/>
        <v>#DIV/0!</v>
      </c>
    </row>
    <row r="106" spans="1:11" ht="19.5" customHeight="1">
      <c r="A106" s="1505" t="s">
        <v>924</v>
      </c>
      <c r="B106" s="1506"/>
      <c r="C106" s="288">
        <f>SUM(C13:C105)</f>
        <v>5180</v>
      </c>
      <c r="D106" s="288">
        <f>SUM(D13:D105)</f>
        <v>3942</v>
      </c>
      <c r="E106" s="927">
        <f t="shared" si="7"/>
        <v>76.100386100386103</v>
      </c>
      <c r="F106" s="288">
        <f>SUM(F13:F105)</f>
        <v>18182</v>
      </c>
      <c r="G106" s="288">
        <f>SUM(G13:G105)</f>
        <v>10879</v>
      </c>
      <c r="H106" s="927">
        <f t="shared" si="8"/>
        <v>59.833901660983393</v>
      </c>
      <c r="I106" s="1170">
        <f t="shared" si="9"/>
        <v>23362</v>
      </c>
      <c r="J106" s="1170">
        <f t="shared" si="10"/>
        <v>14821</v>
      </c>
      <c r="K106" s="927">
        <f t="shared" si="11"/>
        <v>63.440630083040837</v>
      </c>
    </row>
    <row r="107" spans="1:11" ht="12.75" customHeight="1">
      <c r="A107" s="384" t="s">
        <v>3992</v>
      </c>
      <c r="B107" s="385"/>
      <c r="C107" s="106"/>
      <c r="D107" s="106"/>
      <c r="E107" s="106"/>
      <c r="F107" s="106"/>
      <c r="G107" s="106"/>
      <c r="H107" s="106"/>
      <c r="I107" s="106"/>
      <c r="J107" s="107"/>
      <c r="K107" s="185"/>
    </row>
    <row r="108" spans="1:11" ht="15.75" customHeight="1">
      <c r="A108" s="383" t="s">
        <v>3993</v>
      </c>
      <c r="B108" s="284" t="s">
        <v>3994</v>
      </c>
      <c r="C108" s="112"/>
      <c r="D108" s="112"/>
      <c r="E108" s="926" t="e">
        <f t="shared" si="7"/>
        <v>#DIV/0!</v>
      </c>
      <c r="F108" s="195"/>
      <c r="G108" s="195"/>
      <c r="H108" s="926" t="e">
        <f t="shared" ref="H108:H121" si="14">SUM(G108/F108*100)</f>
        <v>#DIV/0!</v>
      </c>
      <c r="I108" s="173">
        <f t="shared" ref="I108:I120" si="15">C108+F108</f>
        <v>0</v>
      </c>
      <c r="J108" s="173">
        <f t="shared" ref="J108:J120" si="16">D108+G108</f>
        <v>0</v>
      </c>
      <c r="K108" s="927" t="e">
        <f t="shared" ref="K108:K121" si="17">SUM(J108/I108*100)</f>
        <v>#DIV/0!</v>
      </c>
    </row>
    <row r="109" spans="1:11" ht="16.5" customHeight="1">
      <c r="A109" s="383" t="s">
        <v>3995</v>
      </c>
      <c r="B109" s="284" t="s">
        <v>3996</v>
      </c>
      <c r="C109" s="112"/>
      <c r="D109" s="112"/>
      <c r="E109" s="926" t="e">
        <f t="shared" si="7"/>
        <v>#DIV/0!</v>
      </c>
      <c r="F109" s="195"/>
      <c r="G109" s="195"/>
      <c r="H109" s="926" t="e">
        <f t="shared" si="14"/>
        <v>#DIV/0!</v>
      </c>
      <c r="I109" s="173">
        <f t="shared" si="15"/>
        <v>0</v>
      </c>
      <c r="J109" s="173">
        <f t="shared" si="16"/>
        <v>0</v>
      </c>
      <c r="K109" s="927" t="e">
        <f t="shared" si="17"/>
        <v>#DIV/0!</v>
      </c>
    </row>
    <row r="110" spans="1:11" ht="18" customHeight="1">
      <c r="A110" s="383" t="s">
        <v>3997</v>
      </c>
      <c r="B110" s="284" t="s">
        <v>3998</v>
      </c>
      <c r="C110" s="112"/>
      <c r="D110" s="112"/>
      <c r="E110" s="926" t="e">
        <f t="shared" si="7"/>
        <v>#DIV/0!</v>
      </c>
      <c r="F110" s="195"/>
      <c r="G110" s="195"/>
      <c r="H110" s="926" t="e">
        <f t="shared" si="14"/>
        <v>#DIV/0!</v>
      </c>
      <c r="I110" s="173">
        <f t="shared" si="15"/>
        <v>0</v>
      </c>
      <c r="J110" s="173">
        <f t="shared" si="16"/>
        <v>0</v>
      </c>
      <c r="K110" s="927" t="e">
        <f t="shared" si="17"/>
        <v>#DIV/0!</v>
      </c>
    </row>
    <row r="111" spans="1:11" ht="12.75" customHeight="1">
      <c r="A111" s="383" t="s">
        <v>4494</v>
      </c>
      <c r="B111" s="284" t="s">
        <v>3999</v>
      </c>
      <c r="C111" s="112"/>
      <c r="D111" s="112"/>
      <c r="E111" s="926" t="e">
        <f t="shared" si="7"/>
        <v>#DIV/0!</v>
      </c>
      <c r="F111" s="195"/>
      <c r="G111" s="195"/>
      <c r="H111" s="926" t="e">
        <f t="shared" si="14"/>
        <v>#DIV/0!</v>
      </c>
      <c r="I111" s="173">
        <f t="shared" si="15"/>
        <v>0</v>
      </c>
      <c r="J111" s="173">
        <f t="shared" si="16"/>
        <v>0</v>
      </c>
      <c r="K111" s="927" t="e">
        <f t="shared" si="17"/>
        <v>#DIV/0!</v>
      </c>
    </row>
    <row r="112" spans="1:11" ht="15" customHeight="1">
      <c r="A112" s="383" t="s">
        <v>4000</v>
      </c>
      <c r="B112" s="284" t="s">
        <v>4001</v>
      </c>
      <c r="C112" s="112"/>
      <c r="D112" s="112"/>
      <c r="E112" s="926" t="e">
        <f t="shared" si="7"/>
        <v>#DIV/0!</v>
      </c>
      <c r="F112" s="195"/>
      <c r="G112" s="195"/>
      <c r="H112" s="926" t="e">
        <f t="shared" si="14"/>
        <v>#DIV/0!</v>
      </c>
      <c r="I112" s="173">
        <f t="shared" si="15"/>
        <v>0</v>
      </c>
      <c r="J112" s="173">
        <f t="shared" si="16"/>
        <v>0</v>
      </c>
      <c r="K112" s="927" t="e">
        <f t="shared" si="17"/>
        <v>#DIV/0!</v>
      </c>
    </row>
    <row r="113" spans="1:11" ht="12" customHeight="1">
      <c r="A113" s="383" t="s">
        <v>4002</v>
      </c>
      <c r="B113" s="284" t="s">
        <v>4003</v>
      </c>
      <c r="C113" s="112"/>
      <c r="D113" s="112"/>
      <c r="E113" s="926" t="e">
        <f t="shared" si="7"/>
        <v>#DIV/0!</v>
      </c>
      <c r="F113" s="195"/>
      <c r="G113" s="195"/>
      <c r="H113" s="926" t="e">
        <f t="shared" si="14"/>
        <v>#DIV/0!</v>
      </c>
      <c r="I113" s="173">
        <f t="shared" si="15"/>
        <v>0</v>
      </c>
      <c r="J113" s="173">
        <f t="shared" si="16"/>
        <v>0</v>
      </c>
      <c r="K113" s="927" t="e">
        <f t="shared" si="17"/>
        <v>#DIV/0!</v>
      </c>
    </row>
    <row r="114" spans="1:11" ht="15.75" customHeight="1">
      <c r="A114" s="383" t="s">
        <v>4004</v>
      </c>
      <c r="B114" s="284" t="s">
        <v>4005</v>
      </c>
      <c r="C114" s="112"/>
      <c r="D114" s="112"/>
      <c r="E114" s="926" t="e">
        <f t="shared" si="7"/>
        <v>#DIV/0!</v>
      </c>
      <c r="F114" s="195"/>
      <c r="G114" s="195"/>
      <c r="H114" s="926" t="e">
        <f t="shared" si="14"/>
        <v>#DIV/0!</v>
      </c>
      <c r="I114" s="173">
        <f t="shared" si="15"/>
        <v>0</v>
      </c>
      <c r="J114" s="173">
        <f t="shared" si="16"/>
        <v>0</v>
      </c>
      <c r="K114" s="927" t="e">
        <f t="shared" si="17"/>
        <v>#DIV/0!</v>
      </c>
    </row>
    <row r="115" spans="1:11" ht="12.75" customHeight="1">
      <c r="A115" s="383" t="s">
        <v>4006</v>
      </c>
      <c r="B115" s="284" t="s">
        <v>4007</v>
      </c>
      <c r="C115" s="112"/>
      <c r="D115" s="112"/>
      <c r="E115" s="926" t="e">
        <f t="shared" si="7"/>
        <v>#DIV/0!</v>
      </c>
      <c r="F115" s="195"/>
      <c r="G115" s="195"/>
      <c r="H115" s="926" t="e">
        <f t="shared" si="14"/>
        <v>#DIV/0!</v>
      </c>
      <c r="I115" s="173">
        <f t="shared" si="15"/>
        <v>0</v>
      </c>
      <c r="J115" s="173">
        <f t="shared" si="16"/>
        <v>0</v>
      </c>
      <c r="K115" s="927" t="e">
        <f t="shared" si="17"/>
        <v>#DIV/0!</v>
      </c>
    </row>
    <row r="116" spans="1:11" ht="11.25" customHeight="1">
      <c r="A116" s="383" t="s">
        <v>4008</v>
      </c>
      <c r="B116" s="284" t="s">
        <v>4009</v>
      </c>
      <c r="C116" s="112"/>
      <c r="D116" s="112"/>
      <c r="E116" s="926" t="e">
        <f t="shared" si="7"/>
        <v>#DIV/0!</v>
      </c>
      <c r="F116" s="195"/>
      <c r="G116" s="195"/>
      <c r="H116" s="926" t="e">
        <f t="shared" si="14"/>
        <v>#DIV/0!</v>
      </c>
      <c r="I116" s="173">
        <f t="shared" si="15"/>
        <v>0</v>
      </c>
      <c r="J116" s="173">
        <f t="shared" si="16"/>
        <v>0</v>
      </c>
      <c r="K116" s="927" t="e">
        <f t="shared" si="17"/>
        <v>#DIV/0!</v>
      </c>
    </row>
    <row r="117" spans="1:11" ht="12.75" customHeight="1">
      <c r="A117" s="383" t="s">
        <v>4010</v>
      </c>
      <c r="B117" s="284" t="s">
        <v>4011</v>
      </c>
      <c r="C117" s="112"/>
      <c r="D117" s="112"/>
      <c r="E117" s="926" t="e">
        <f t="shared" si="7"/>
        <v>#DIV/0!</v>
      </c>
      <c r="F117" s="195"/>
      <c r="G117" s="195"/>
      <c r="H117" s="926" t="e">
        <f t="shared" si="14"/>
        <v>#DIV/0!</v>
      </c>
      <c r="I117" s="173">
        <f t="shared" si="15"/>
        <v>0</v>
      </c>
      <c r="J117" s="173">
        <f t="shared" si="16"/>
        <v>0</v>
      </c>
      <c r="K117" s="927" t="e">
        <f t="shared" si="17"/>
        <v>#DIV/0!</v>
      </c>
    </row>
    <row r="118" spans="1:11" ht="16.5" customHeight="1">
      <c r="A118" s="383" t="s">
        <v>4012</v>
      </c>
      <c r="B118" s="284" t="s">
        <v>4013</v>
      </c>
      <c r="C118" s="112"/>
      <c r="D118" s="112"/>
      <c r="E118" s="926" t="e">
        <f t="shared" si="7"/>
        <v>#DIV/0!</v>
      </c>
      <c r="F118" s="195"/>
      <c r="G118" s="195"/>
      <c r="H118" s="926" t="e">
        <f t="shared" si="14"/>
        <v>#DIV/0!</v>
      </c>
      <c r="I118" s="173">
        <f t="shared" si="15"/>
        <v>0</v>
      </c>
      <c r="J118" s="173">
        <f t="shared" si="16"/>
        <v>0</v>
      </c>
      <c r="K118" s="927" t="e">
        <f t="shared" si="17"/>
        <v>#DIV/0!</v>
      </c>
    </row>
    <row r="119" spans="1:11" ht="13.5" customHeight="1">
      <c r="A119" s="383" t="s">
        <v>4014</v>
      </c>
      <c r="B119" s="284" t="s">
        <v>4015</v>
      </c>
      <c r="C119" s="112"/>
      <c r="D119" s="112"/>
      <c r="E119" s="926" t="e">
        <f t="shared" si="7"/>
        <v>#DIV/0!</v>
      </c>
      <c r="F119" s="195"/>
      <c r="G119" s="195"/>
      <c r="H119" s="926" t="e">
        <f t="shared" si="14"/>
        <v>#DIV/0!</v>
      </c>
      <c r="I119" s="173">
        <f t="shared" si="15"/>
        <v>0</v>
      </c>
      <c r="J119" s="173">
        <f t="shared" si="16"/>
        <v>0</v>
      </c>
      <c r="K119" s="927" t="e">
        <f t="shared" si="17"/>
        <v>#DIV/0!</v>
      </c>
    </row>
    <row r="120" spans="1:11">
      <c r="A120" s="384" t="s">
        <v>4016</v>
      </c>
      <c r="B120" s="386"/>
      <c r="C120" s="979">
        <f>SUM(C108:C119)</f>
        <v>0</v>
      </c>
      <c r="D120" s="979">
        <f>SUM(D108:D119)</f>
        <v>0</v>
      </c>
      <c r="E120" s="927" t="e">
        <f t="shared" si="7"/>
        <v>#DIV/0!</v>
      </c>
      <c r="F120" s="979">
        <f>SUM(F108:F119)</f>
        <v>0</v>
      </c>
      <c r="G120" s="979">
        <f>SUM(G108:G119)</f>
        <v>0</v>
      </c>
      <c r="H120" s="927" t="e">
        <f t="shared" si="14"/>
        <v>#DIV/0!</v>
      </c>
      <c r="I120" s="173">
        <f t="shared" si="15"/>
        <v>0</v>
      </c>
      <c r="J120" s="173">
        <f t="shared" si="16"/>
        <v>0</v>
      </c>
      <c r="K120" s="927" t="e">
        <f t="shared" si="17"/>
        <v>#DIV/0!</v>
      </c>
    </row>
    <row r="121" spans="1:11">
      <c r="A121" s="279" t="s">
        <v>4017</v>
      </c>
      <c r="B121" s="277"/>
      <c r="C121" s="278">
        <f>SUM(C106+C120)</f>
        <v>5180</v>
      </c>
      <c r="D121" s="278">
        <f>SUM(D106+D120)</f>
        <v>3942</v>
      </c>
      <c r="E121" s="927">
        <f t="shared" si="7"/>
        <v>76.100386100386103</v>
      </c>
      <c r="F121" s="278">
        <f>SUM(F106+F120)</f>
        <v>18182</v>
      </c>
      <c r="G121" s="278">
        <f>SUM(G106+G120)</f>
        <v>10879</v>
      </c>
      <c r="H121" s="927">
        <f t="shared" si="14"/>
        <v>59.833901660983393</v>
      </c>
      <c r="I121" s="173">
        <f>C121+F121</f>
        <v>23362</v>
      </c>
      <c r="J121" s="173">
        <f>D121+G121</f>
        <v>14821</v>
      </c>
      <c r="K121" s="927">
        <f t="shared" si="17"/>
        <v>63.440630083040837</v>
      </c>
    </row>
    <row r="122" spans="1:11" ht="18.75" customHeight="1">
      <c r="A122" s="1448" t="s">
        <v>4018</v>
      </c>
      <c r="B122" s="1448"/>
      <c r="C122" s="1448"/>
      <c r="D122" s="1448"/>
      <c r="E122" s="1448"/>
      <c r="F122" s="1448"/>
      <c r="G122" s="1448"/>
      <c r="H122" s="1448"/>
      <c r="I122" s="1448"/>
      <c r="J122" s="1448"/>
    </row>
    <row r="123" spans="1:11" ht="28.5" customHeight="1">
      <c r="A123" s="1448" t="s">
        <v>4067</v>
      </c>
      <c r="B123" s="1448"/>
      <c r="C123" s="1448"/>
      <c r="D123" s="1448"/>
      <c r="E123" s="1448"/>
      <c r="F123" s="1448"/>
      <c r="G123" s="1448"/>
      <c r="H123" s="1448"/>
      <c r="I123" s="1448"/>
      <c r="J123" s="1448"/>
    </row>
    <row r="124" spans="1:11" ht="15">
      <c r="A124" s="6"/>
      <c r="B124" s="392"/>
      <c r="C124" s="392"/>
      <c r="D124" s="392"/>
      <c r="E124" s="392"/>
      <c r="F124" s="20"/>
      <c r="G124" s="20"/>
      <c r="H124" s="20"/>
      <c r="I124" s="17"/>
      <c r="J124" s="20"/>
    </row>
  </sheetData>
  <mergeCells count="10">
    <mergeCell ref="A123:J123"/>
    <mergeCell ref="C2:D2"/>
    <mergeCell ref="A7:A8"/>
    <mergeCell ref="B7:B8"/>
    <mergeCell ref="C12:J12"/>
    <mergeCell ref="A106:B106"/>
    <mergeCell ref="C7:E7"/>
    <mergeCell ref="F7:H7"/>
    <mergeCell ref="I7:K7"/>
    <mergeCell ref="A122:J122"/>
  </mergeCells>
  <phoneticPr fontId="44" type="noConversion"/>
  <pageMargins left="0.75" right="0.75" top="1" bottom="1" header="0.5" footer="0.5"/>
  <pageSetup paperSize="9" scale="59" orientation="portrait" verticalDpi="0" r:id="rId1"/>
  <headerFooter alignWithMargins="0"/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workbookViewId="0">
      <selection activeCell="L16" sqref="L16"/>
    </sheetView>
  </sheetViews>
  <sheetFormatPr defaultRowHeight="12.75"/>
  <cols>
    <col min="1" max="1" width="28" style="698" customWidth="1"/>
    <col min="2" max="2" width="15" style="698" customWidth="1"/>
    <col min="3" max="3" width="11.7109375" style="698" customWidth="1"/>
    <col min="4" max="4" width="8.140625" style="698" customWidth="1"/>
    <col min="5" max="5" width="13.140625" style="698" customWidth="1"/>
    <col min="6" max="6" width="10" style="698" customWidth="1"/>
    <col min="7" max="7" width="8" style="698" customWidth="1"/>
    <col min="8" max="8" width="14.28515625" style="698" customWidth="1"/>
    <col min="9" max="9" width="11.42578125" style="698" customWidth="1"/>
    <col min="10" max="16384" width="9.140625" style="698"/>
  </cols>
  <sheetData>
    <row r="1" spans="1:9">
      <c r="A1" s="820"/>
      <c r="B1" s="821" t="s">
        <v>1242</v>
      </c>
      <c r="C1" s="1247" t="str">
        <f>[1]Kadar.ode.!C1</f>
        <v>OB "Stefan Visoki" Smederevska Palanka</v>
      </c>
      <c r="D1" s="1226"/>
      <c r="E1" s="1226"/>
      <c r="F1" s="1226"/>
      <c r="G1" s="1227"/>
    </row>
    <row r="2" spans="1:9">
      <c r="A2" s="820"/>
      <c r="B2" s="821" t="s">
        <v>1244</v>
      </c>
      <c r="C2" s="1247"/>
      <c r="D2" s="1226"/>
      <c r="E2" s="1226"/>
      <c r="F2" s="1226"/>
      <c r="G2" s="1227"/>
    </row>
    <row r="3" spans="1:9">
      <c r="A3" s="820"/>
      <c r="B3" s="821" t="s">
        <v>1245</v>
      </c>
      <c r="C3" s="1184" t="s">
        <v>7145</v>
      </c>
      <c r="D3" s="1226"/>
      <c r="E3" s="1226"/>
      <c r="F3" s="1226"/>
      <c r="G3" s="1227"/>
    </row>
    <row r="4" spans="1:9" ht="14.25">
      <c r="A4" s="820"/>
      <c r="B4" s="821" t="s">
        <v>1246</v>
      </c>
      <c r="C4" s="823" t="s">
        <v>1224</v>
      </c>
      <c r="D4" s="824"/>
      <c r="E4" s="824"/>
      <c r="F4" s="824"/>
      <c r="G4" s="1228"/>
    </row>
    <row r="5" spans="1:9" ht="12" customHeight="1">
      <c r="A5" s="1193"/>
      <c r="B5" s="1189"/>
      <c r="C5" s="1194"/>
      <c r="D5" s="1269"/>
    </row>
    <row r="6" spans="1:9" ht="21.75" customHeight="1">
      <c r="A6" s="1397" t="s">
        <v>4584</v>
      </c>
      <c r="B6" s="1397"/>
      <c r="C6" s="1270"/>
      <c r="D6" s="1270"/>
      <c r="E6" s="1270"/>
      <c r="F6" s="1270"/>
    </row>
    <row r="7" spans="1:9">
      <c r="A7" s="1271" t="s">
        <v>2784</v>
      </c>
      <c r="B7" s="1272">
        <v>300</v>
      </c>
      <c r="C7" s="1270"/>
      <c r="D7" s="1270"/>
      <c r="E7" s="1270"/>
      <c r="F7" s="1270"/>
    </row>
    <row r="8" spans="1:9">
      <c r="A8" s="1271" t="s">
        <v>2785</v>
      </c>
      <c r="B8" s="1272"/>
      <c r="C8" s="1270"/>
      <c r="D8" s="1270"/>
      <c r="E8" s="1270"/>
      <c r="F8" s="1270"/>
    </row>
    <row r="9" spans="1:9">
      <c r="A9" s="1271" t="s">
        <v>2783</v>
      </c>
      <c r="B9" s="1272">
        <v>300</v>
      </c>
      <c r="C9" s="1270"/>
      <c r="D9" s="1270"/>
      <c r="E9" s="1270"/>
      <c r="F9" s="1270"/>
    </row>
    <row r="10" spans="1:9">
      <c r="A10" s="1270"/>
      <c r="B10" s="1270"/>
      <c r="C10" s="1270"/>
      <c r="D10" s="1270"/>
      <c r="E10" s="1270"/>
      <c r="F10" s="1270"/>
      <c r="G10" s="1270"/>
      <c r="H10" s="1270"/>
      <c r="I10" s="1273"/>
    </row>
    <row r="11" spans="1:9" ht="57.75" customHeight="1">
      <c r="A11" s="1392" t="s">
        <v>2786</v>
      </c>
      <c r="B11" s="1398" t="s">
        <v>1249</v>
      </c>
      <c r="C11" s="1398"/>
      <c r="D11" s="1398"/>
      <c r="E11" s="1398"/>
      <c r="F11" s="1398"/>
      <c r="G11" s="1398"/>
      <c r="H11" s="1398" t="s">
        <v>1250</v>
      </c>
      <c r="I11" s="1398"/>
    </row>
    <row r="12" spans="1:9" ht="54.75" customHeight="1">
      <c r="A12" s="1392"/>
      <c r="B12" s="1274" t="s">
        <v>2787</v>
      </c>
      <c r="C12" s="1274" t="s">
        <v>2788</v>
      </c>
      <c r="D12" s="1274" t="s">
        <v>2782</v>
      </c>
      <c r="E12" s="1274" t="s">
        <v>74</v>
      </c>
      <c r="F12" s="1274" t="s">
        <v>2788</v>
      </c>
      <c r="G12" s="1274" t="s">
        <v>2782</v>
      </c>
      <c r="H12" s="1274" t="s">
        <v>2789</v>
      </c>
      <c r="I12" s="1274" t="s">
        <v>2790</v>
      </c>
    </row>
    <row r="13" spans="1:9">
      <c r="A13" s="1275" t="s">
        <v>2791</v>
      </c>
      <c r="B13" s="1276"/>
      <c r="C13" s="1276"/>
      <c r="D13" s="1277">
        <f t="shared" ref="D13:D23" si="0">B13-C13</f>
        <v>0</v>
      </c>
      <c r="E13" s="1278">
        <v>2</v>
      </c>
      <c r="F13" s="1279"/>
      <c r="G13" s="1277">
        <f t="shared" ref="G13:G23" si="1">E13-F13</f>
        <v>2</v>
      </c>
      <c r="H13" s="1280"/>
      <c r="I13" s="1279"/>
    </row>
    <row r="14" spans="1:9">
      <c r="A14" s="1275" t="s">
        <v>2792</v>
      </c>
      <c r="B14" s="1276"/>
      <c r="C14" s="1276"/>
      <c r="D14" s="1277">
        <f t="shared" si="0"/>
        <v>0</v>
      </c>
      <c r="E14" s="1278">
        <v>8</v>
      </c>
      <c r="F14" s="1279"/>
      <c r="G14" s="1277">
        <f t="shared" si="1"/>
        <v>8</v>
      </c>
      <c r="H14" s="1280"/>
      <c r="I14" s="1279"/>
    </row>
    <row r="15" spans="1:9">
      <c r="A15" s="1275" t="s">
        <v>2787</v>
      </c>
      <c r="B15" s="1281"/>
      <c r="C15" s="1276"/>
      <c r="D15" s="1277">
        <f t="shared" si="0"/>
        <v>0</v>
      </c>
      <c r="E15" s="1280"/>
      <c r="F15" s="1279"/>
      <c r="G15" s="1277">
        <f t="shared" si="1"/>
        <v>0</v>
      </c>
      <c r="H15" s="1280"/>
      <c r="I15" s="1282"/>
    </row>
    <row r="16" spans="1:9">
      <c r="A16" s="1275" t="s">
        <v>74</v>
      </c>
      <c r="B16" s="1281"/>
      <c r="C16" s="1283"/>
      <c r="D16" s="1277">
        <f t="shared" si="0"/>
        <v>0</v>
      </c>
      <c r="E16" s="1278">
        <v>78</v>
      </c>
      <c r="F16" s="1279">
        <v>96</v>
      </c>
      <c r="G16" s="1277">
        <f t="shared" si="1"/>
        <v>-18</v>
      </c>
      <c r="H16" s="1280"/>
      <c r="I16" s="1279"/>
    </row>
    <row r="17" spans="1:23">
      <c r="A17" s="1284" t="s">
        <v>2793</v>
      </c>
      <c r="B17" s="1285">
        <v>1</v>
      </c>
      <c r="C17" s="1283"/>
      <c r="D17" s="1277">
        <f t="shared" si="0"/>
        <v>1</v>
      </c>
      <c r="E17" s="1280"/>
      <c r="F17" s="1279"/>
      <c r="G17" s="1277">
        <f t="shared" si="1"/>
        <v>0</v>
      </c>
      <c r="H17" s="1280"/>
      <c r="I17" s="1282"/>
    </row>
    <row r="18" spans="1:23">
      <c r="A18" s="1284" t="s">
        <v>2794</v>
      </c>
      <c r="B18" s="1285">
        <v>7</v>
      </c>
      <c r="C18" s="1276"/>
      <c r="D18" s="1277">
        <f t="shared" si="0"/>
        <v>7</v>
      </c>
      <c r="E18" s="1280"/>
      <c r="F18" s="1279"/>
      <c r="G18" s="1277">
        <f t="shared" si="1"/>
        <v>0</v>
      </c>
      <c r="H18" s="1280"/>
      <c r="I18" s="1279"/>
    </row>
    <row r="19" spans="1:23">
      <c r="A19" s="1286" t="s">
        <v>2795</v>
      </c>
      <c r="B19" s="1285">
        <v>12</v>
      </c>
      <c r="C19" s="1276">
        <v>21</v>
      </c>
      <c r="D19" s="1277">
        <f t="shared" si="0"/>
        <v>-9</v>
      </c>
      <c r="E19" s="1280"/>
      <c r="F19" s="1279"/>
      <c r="G19" s="1277">
        <f t="shared" si="1"/>
        <v>0</v>
      </c>
      <c r="H19" s="1280"/>
      <c r="I19" s="1279"/>
    </row>
    <row r="20" spans="1:23">
      <c r="A20" s="1287" t="s">
        <v>2796</v>
      </c>
      <c r="B20" s="1276"/>
      <c r="C20" s="1276"/>
      <c r="D20" s="1277">
        <f t="shared" si="0"/>
        <v>0</v>
      </c>
      <c r="E20" s="1280"/>
      <c r="F20" s="1279"/>
      <c r="G20" s="1277">
        <f t="shared" si="1"/>
        <v>0</v>
      </c>
      <c r="H20" s="1280"/>
      <c r="I20" s="1279"/>
    </row>
    <row r="21" spans="1:23" s="48" customFormat="1">
      <c r="A21" s="1288" t="s">
        <v>2797</v>
      </c>
      <c r="B21" s="1285">
        <v>5</v>
      </c>
      <c r="C21" s="1276"/>
      <c r="D21" s="1277">
        <f t="shared" si="0"/>
        <v>5</v>
      </c>
      <c r="E21" s="1280"/>
      <c r="F21" s="1279"/>
      <c r="G21" s="1277">
        <f t="shared" si="1"/>
        <v>0</v>
      </c>
      <c r="H21" s="1280"/>
      <c r="I21" s="1279"/>
    </row>
    <row r="22" spans="1:23" s="48" customFormat="1">
      <c r="A22" s="1289"/>
      <c r="B22" s="1283"/>
      <c r="C22" s="1276"/>
      <c r="D22" s="1277">
        <f t="shared" si="0"/>
        <v>0</v>
      </c>
      <c r="E22" s="1280"/>
      <c r="F22" s="1279"/>
      <c r="G22" s="1277">
        <f t="shared" si="1"/>
        <v>0</v>
      </c>
      <c r="H22" s="1280"/>
      <c r="I22" s="1279"/>
    </row>
    <row r="23" spans="1:23" s="48" customFormat="1">
      <c r="A23" s="1290" t="s">
        <v>4556</v>
      </c>
      <c r="B23" s="1291">
        <f>SUM(B13:B22)</f>
        <v>25</v>
      </c>
      <c r="C23" s="1291">
        <f>SUM(C13:C22)</f>
        <v>21</v>
      </c>
      <c r="D23" s="1292">
        <f t="shared" si="0"/>
        <v>4</v>
      </c>
      <c r="E23" s="1291">
        <f>SUM(E13:E22)</f>
        <v>88</v>
      </c>
      <c r="F23" s="1291">
        <f>SUM(F13:F22)</f>
        <v>96</v>
      </c>
      <c r="G23" s="1292">
        <f t="shared" si="1"/>
        <v>-8</v>
      </c>
      <c r="H23" s="1291">
        <f>SUM(H13:H22)</f>
        <v>0</v>
      </c>
      <c r="I23" s="1291">
        <f>SUM(I13:I22)</f>
        <v>0</v>
      </c>
    </row>
    <row r="25" spans="1:23" ht="15.75">
      <c r="A25" s="698" t="s">
        <v>7147</v>
      </c>
      <c r="C25" s="698" t="s">
        <v>4455</v>
      </c>
      <c r="D25" s="1316"/>
      <c r="H25" s="11" t="s">
        <v>7148</v>
      </c>
      <c r="I25" s="11"/>
      <c r="J25" s="1246"/>
      <c r="K25" s="1246"/>
      <c r="L25" s="1316"/>
      <c r="M25" s="1317"/>
      <c r="N25" s="1317"/>
      <c r="O25" s="1189"/>
      <c r="P25" s="1189"/>
      <c r="Q25" s="1189"/>
      <c r="R25" s="1317"/>
      <c r="V25" s="1189"/>
      <c r="W25" s="1189"/>
    </row>
    <row r="26" spans="1:23" ht="15.75">
      <c r="A26" s="698" t="s">
        <v>4456</v>
      </c>
      <c r="C26" s="698" t="s">
        <v>4457</v>
      </c>
      <c r="D26" s="1316"/>
      <c r="H26" s="11" t="s">
        <v>280</v>
      </c>
      <c r="I26" s="11"/>
      <c r="J26" s="1246"/>
      <c r="K26" s="1246"/>
      <c r="L26" s="1316"/>
      <c r="M26" s="1317"/>
      <c r="N26" s="1317"/>
      <c r="O26" s="1189"/>
      <c r="P26" s="1189"/>
      <c r="Q26" s="1189"/>
      <c r="R26" s="1317"/>
      <c r="V26" s="1189"/>
      <c r="W26" s="1189"/>
    </row>
  </sheetData>
  <mergeCells count="4">
    <mergeCell ref="A6:B6"/>
    <mergeCell ref="A11:A12"/>
    <mergeCell ref="B11:G11"/>
    <mergeCell ref="H11:I11"/>
  </mergeCells>
  <phoneticPr fontId="44" type="noConversion"/>
  <pageMargins left="0.23999999999999996" right="0.23999999999999996" top="0.35" bottom="0.35" header="0.31" footer="0.31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126"/>
  <sheetViews>
    <sheetView topLeftCell="A114" workbookViewId="0">
      <selection activeCell="Q57" sqref="Q57"/>
    </sheetView>
  </sheetViews>
  <sheetFormatPr defaultRowHeight="12.75"/>
  <cols>
    <col min="1" max="1" width="12.7109375" style="11" customWidth="1"/>
    <col min="2" max="2" width="40.5703125" style="11" customWidth="1"/>
    <col min="3" max="5" width="9.42578125" style="11" customWidth="1"/>
    <col min="6" max="7" width="8.7109375" style="11" customWidth="1"/>
    <col min="8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</row>
    <row r="2" spans="1:1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  <c r="K2" s="117"/>
    </row>
    <row r="3" spans="1:11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  <c r="K3" s="117"/>
    </row>
    <row r="4" spans="1:11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  <c r="K4" s="119"/>
    </row>
    <row r="5" spans="1:11" ht="15.75">
      <c r="A5" s="114"/>
      <c r="B5" s="115" t="s">
        <v>4094</v>
      </c>
      <c r="C5" s="266" t="s">
        <v>36</v>
      </c>
      <c r="D5" s="267"/>
      <c r="E5" s="267"/>
      <c r="F5" s="267"/>
      <c r="G5" s="267"/>
      <c r="H5" s="267"/>
      <c r="I5" s="80"/>
      <c r="J5" s="80"/>
      <c r="K5" s="119"/>
    </row>
    <row r="6" spans="1:11" ht="15.7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6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45" customHeight="1" thickBot="1">
      <c r="A8" s="1452"/>
      <c r="B8" s="1452"/>
      <c r="C8" s="122" t="s">
        <v>6772</v>
      </c>
      <c r="D8" s="122" t="s">
        <v>7099</v>
      </c>
      <c r="E8" s="122" t="s">
        <v>6870</v>
      </c>
      <c r="F8" s="122" t="s">
        <v>6772</v>
      </c>
      <c r="G8" s="122" t="s">
        <v>7099</v>
      </c>
      <c r="H8" s="122" t="s">
        <v>6870</v>
      </c>
      <c r="I8" s="122" t="s">
        <v>6772</v>
      </c>
      <c r="J8" s="122" t="s">
        <v>7099</v>
      </c>
      <c r="K8" s="122" t="s">
        <v>6870</v>
      </c>
    </row>
    <row r="9" spans="1:11" ht="25.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1" ht="21" customHeight="1">
      <c r="A10" s="49"/>
      <c r="B10" s="50"/>
      <c r="C10" s="289"/>
      <c r="D10" s="289"/>
      <c r="E10" s="289"/>
      <c r="F10" s="290"/>
      <c r="G10" s="290"/>
      <c r="H10" s="290"/>
      <c r="I10" s="173"/>
      <c r="J10" s="173"/>
      <c r="K10" s="282"/>
    </row>
    <row r="11" spans="1:11" ht="18" customHeight="1">
      <c r="A11" s="49"/>
      <c r="B11" s="396" t="s">
        <v>4477</v>
      </c>
      <c r="C11" s="1503"/>
      <c r="D11" s="1503"/>
      <c r="E11" s="1503"/>
      <c r="F11" s="1503"/>
      <c r="G11" s="1503"/>
      <c r="H11" s="1503"/>
      <c r="I11" s="1503"/>
      <c r="J11" s="1504"/>
      <c r="K11" s="282"/>
    </row>
    <row r="12" spans="1:11">
      <c r="A12" s="49" t="s">
        <v>2433</v>
      </c>
      <c r="B12" s="50" t="s">
        <v>2434</v>
      </c>
      <c r="C12" s="406">
        <v>5659</v>
      </c>
      <c r="D12" s="406">
        <v>3033</v>
      </c>
      <c r="E12" s="1003">
        <f>SUM(D12/C12*100)</f>
        <v>53.596041703481177</v>
      </c>
      <c r="F12" s="272"/>
      <c r="G12" s="272"/>
      <c r="H12" s="1003" t="e">
        <f>SUM(G12/F12*100)</f>
        <v>#DIV/0!</v>
      </c>
      <c r="I12" s="173">
        <f t="shared" ref="I12" si="0">C12+F12</f>
        <v>5659</v>
      </c>
      <c r="J12" s="173">
        <f t="shared" ref="J12" si="1">D12+G12</f>
        <v>3033</v>
      </c>
      <c r="K12" s="1004">
        <f>SUM(J12/I12*100)</f>
        <v>53.596041703481177</v>
      </c>
    </row>
    <row r="13" spans="1:11">
      <c r="A13" s="49" t="s">
        <v>6004</v>
      </c>
      <c r="B13" s="50" t="s">
        <v>6005</v>
      </c>
      <c r="C13" s="270">
        <v>5953</v>
      </c>
      <c r="D13" s="270">
        <v>2979</v>
      </c>
      <c r="E13" s="1003">
        <f t="shared" ref="E13:E76" si="2">SUM(D13/C13*100)</f>
        <v>50.041995632454231</v>
      </c>
      <c r="F13" s="272"/>
      <c r="G13" s="272"/>
      <c r="H13" s="1003" t="e">
        <f t="shared" ref="H13:H76" si="3">SUM(G13/F13*100)</f>
        <v>#DIV/0!</v>
      </c>
      <c r="I13" s="1170">
        <f t="shared" ref="I13:I76" si="4">C13+F13</f>
        <v>5953</v>
      </c>
      <c r="J13" s="1170">
        <f t="shared" ref="J13:J76" si="5">D13+G13</f>
        <v>2979</v>
      </c>
      <c r="K13" s="1004">
        <f t="shared" ref="K13:K76" si="6">SUM(J13/I13*100)</f>
        <v>50.041995632454231</v>
      </c>
    </row>
    <row r="14" spans="1:11">
      <c r="A14" s="49" t="s">
        <v>1031</v>
      </c>
      <c r="B14" s="50" t="s">
        <v>1032</v>
      </c>
      <c r="C14" s="270">
        <v>13</v>
      </c>
      <c r="D14" s="270">
        <v>6</v>
      </c>
      <c r="E14" s="1003">
        <f t="shared" si="2"/>
        <v>46.153846153846153</v>
      </c>
      <c r="F14" s="272"/>
      <c r="G14" s="272"/>
      <c r="H14" s="1003" t="e">
        <f t="shared" si="3"/>
        <v>#DIV/0!</v>
      </c>
      <c r="I14" s="1170">
        <f t="shared" si="4"/>
        <v>13</v>
      </c>
      <c r="J14" s="1170">
        <f t="shared" si="5"/>
        <v>6</v>
      </c>
      <c r="K14" s="1004">
        <f t="shared" si="6"/>
        <v>46.153846153846153</v>
      </c>
    </row>
    <row r="15" spans="1:11" ht="25.5">
      <c r="A15" s="49" t="s">
        <v>3857</v>
      </c>
      <c r="B15" s="50" t="s">
        <v>3858</v>
      </c>
      <c r="C15" s="270">
        <v>10</v>
      </c>
      <c r="D15" s="270">
        <v>12</v>
      </c>
      <c r="E15" s="1003">
        <f t="shared" si="2"/>
        <v>120</v>
      </c>
      <c r="F15" s="272"/>
      <c r="G15" s="272"/>
      <c r="H15" s="1003" t="e">
        <f t="shared" si="3"/>
        <v>#DIV/0!</v>
      </c>
      <c r="I15" s="1170">
        <f t="shared" si="4"/>
        <v>10</v>
      </c>
      <c r="J15" s="1170">
        <f t="shared" si="5"/>
        <v>12</v>
      </c>
      <c r="K15" s="1004">
        <f t="shared" si="6"/>
        <v>120</v>
      </c>
    </row>
    <row r="16" spans="1:11" ht="25.5">
      <c r="A16" s="49" t="s">
        <v>1264</v>
      </c>
      <c r="B16" s="50" t="s">
        <v>1265</v>
      </c>
      <c r="C16" s="270">
        <v>1172</v>
      </c>
      <c r="D16" s="270">
        <v>491</v>
      </c>
      <c r="E16" s="1003">
        <f t="shared" si="2"/>
        <v>41.894197952218434</v>
      </c>
      <c r="F16" s="272"/>
      <c r="G16" s="272"/>
      <c r="H16" s="1003" t="e">
        <f t="shared" si="3"/>
        <v>#DIV/0!</v>
      </c>
      <c r="I16" s="1170">
        <f t="shared" si="4"/>
        <v>1172</v>
      </c>
      <c r="J16" s="1170">
        <f t="shared" si="5"/>
        <v>491</v>
      </c>
      <c r="K16" s="1004">
        <f t="shared" si="6"/>
        <v>41.894197952218434</v>
      </c>
    </row>
    <row r="17" spans="1:11" ht="25.5">
      <c r="A17" s="49" t="s">
        <v>4024</v>
      </c>
      <c r="B17" s="50" t="s">
        <v>4025</v>
      </c>
      <c r="C17" s="270">
        <v>5</v>
      </c>
      <c r="D17" s="270">
        <v>2</v>
      </c>
      <c r="E17" s="1003">
        <f t="shared" si="2"/>
        <v>40</v>
      </c>
      <c r="F17" s="272"/>
      <c r="G17" s="272"/>
      <c r="H17" s="1003" t="e">
        <f t="shared" si="3"/>
        <v>#DIV/0!</v>
      </c>
      <c r="I17" s="1170">
        <f t="shared" si="4"/>
        <v>5</v>
      </c>
      <c r="J17" s="1170">
        <f t="shared" si="5"/>
        <v>2</v>
      </c>
      <c r="K17" s="1004">
        <f t="shared" si="6"/>
        <v>40</v>
      </c>
    </row>
    <row r="18" spans="1:11" ht="25.5">
      <c r="A18" s="49" t="s">
        <v>3576</v>
      </c>
      <c r="B18" s="50" t="s">
        <v>3577</v>
      </c>
      <c r="C18" s="270">
        <v>3</v>
      </c>
      <c r="D18" s="270">
        <v>1</v>
      </c>
      <c r="E18" s="1003">
        <f t="shared" si="2"/>
        <v>33.333333333333329</v>
      </c>
      <c r="F18" s="272"/>
      <c r="G18" s="272"/>
      <c r="H18" s="1003" t="e">
        <f t="shared" si="3"/>
        <v>#DIV/0!</v>
      </c>
      <c r="I18" s="1170">
        <f t="shared" si="4"/>
        <v>3</v>
      </c>
      <c r="J18" s="1170">
        <f t="shared" si="5"/>
        <v>1</v>
      </c>
      <c r="K18" s="1004">
        <f t="shared" si="6"/>
        <v>33.333333333333329</v>
      </c>
    </row>
    <row r="19" spans="1:11">
      <c r="A19" s="49" t="s">
        <v>4482</v>
      </c>
      <c r="B19" s="50" t="s">
        <v>4483</v>
      </c>
      <c r="C19" s="270">
        <v>667</v>
      </c>
      <c r="D19" s="270">
        <v>309</v>
      </c>
      <c r="E19" s="1003">
        <f t="shared" si="2"/>
        <v>46.326836581709145</v>
      </c>
      <c r="F19" s="272"/>
      <c r="G19" s="272"/>
      <c r="H19" s="1003" t="e">
        <f t="shared" si="3"/>
        <v>#DIV/0!</v>
      </c>
      <c r="I19" s="1170">
        <f t="shared" si="4"/>
        <v>667</v>
      </c>
      <c r="J19" s="1170">
        <f t="shared" si="5"/>
        <v>309</v>
      </c>
      <c r="K19" s="1004">
        <f t="shared" si="6"/>
        <v>46.326836581709145</v>
      </c>
    </row>
    <row r="20" spans="1:11" ht="25.5">
      <c r="A20" s="49" t="s">
        <v>1266</v>
      </c>
      <c r="B20" s="50" t="s">
        <v>1267</v>
      </c>
      <c r="C20" s="270">
        <v>19</v>
      </c>
      <c r="D20" s="270">
        <v>20</v>
      </c>
      <c r="E20" s="1003">
        <f t="shared" si="2"/>
        <v>105.26315789473684</v>
      </c>
      <c r="F20" s="272"/>
      <c r="G20" s="272"/>
      <c r="H20" s="1003" t="e">
        <f t="shared" si="3"/>
        <v>#DIV/0!</v>
      </c>
      <c r="I20" s="1170">
        <f t="shared" si="4"/>
        <v>19</v>
      </c>
      <c r="J20" s="1170">
        <f t="shared" si="5"/>
        <v>20</v>
      </c>
      <c r="K20" s="1004">
        <f t="shared" si="6"/>
        <v>105.26315789473684</v>
      </c>
    </row>
    <row r="21" spans="1:11" ht="25.5">
      <c r="A21" s="49" t="s">
        <v>1187</v>
      </c>
      <c r="B21" s="50" t="s">
        <v>1188</v>
      </c>
      <c r="C21" s="270">
        <v>63</v>
      </c>
      <c r="D21" s="270">
        <v>8</v>
      </c>
      <c r="E21" s="1003">
        <f t="shared" si="2"/>
        <v>12.698412698412698</v>
      </c>
      <c r="F21" s="272"/>
      <c r="G21" s="272"/>
      <c r="H21" s="1003" t="e">
        <f t="shared" si="3"/>
        <v>#DIV/0!</v>
      </c>
      <c r="I21" s="1170">
        <f t="shared" si="4"/>
        <v>63</v>
      </c>
      <c r="J21" s="1170">
        <f t="shared" si="5"/>
        <v>8</v>
      </c>
      <c r="K21" s="1004">
        <f t="shared" si="6"/>
        <v>12.698412698412698</v>
      </c>
    </row>
    <row r="22" spans="1:11" ht="25.5">
      <c r="A22" s="49" t="s">
        <v>1268</v>
      </c>
      <c r="B22" s="50" t="s">
        <v>37</v>
      </c>
      <c r="C22" s="270">
        <v>4</v>
      </c>
      <c r="D22" s="270">
        <v>1</v>
      </c>
      <c r="E22" s="1003">
        <f t="shared" si="2"/>
        <v>25</v>
      </c>
      <c r="F22" s="272"/>
      <c r="G22" s="272"/>
      <c r="H22" s="1003" t="e">
        <f t="shared" si="3"/>
        <v>#DIV/0!</v>
      </c>
      <c r="I22" s="1170">
        <f t="shared" si="4"/>
        <v>4</v>
      </c>
      <c r="J22" s="1170">
        <f t="shared" si="5"/>
        <v>1</v>
      </c>
      <c r="K22" s="1004">
        <f t="shared" si="6"/>
        <v>25</v>
      </c>
    </row>
    <row r="23" spans="1:11" ht="25.5">
      <c r="A23" s="49" t="s">
        <v>5370</v>
      </c>
      <c r="B23" s="50" t="s">
        <v>38</v>
      </c>
      <c r="C23" s="270">
        <v>1</v>
      </c>
      <c r="D23" s="270">
        <v>3</v>
      </c>
      <c r="E23" s="1003">
        <f t="shared" si="2"/>
        <v>300</v>
      </c>
      <c r="F23" s="272"/>
      <c r="G23" s="272"/>
      <c r="H23" s="1003" t="e">
        <f t="shared" si="3"/>
        <v>#DIV/0!</v>
      </c>
      <c r="I23" s="1170">
        <f t="shared" si="4"/>
        <v>1</v>
      </c>
      <c r="J23" s="1170">
        <f t="shared" si="5"/>
        <v>3</v>
      </c>
      <c r="K23" s="1004">
        <f t="shared" si="6"/>
        <v>300</v>
      </c>
    </row>
    <row r="24" spans="1:11" ht="25.5">
      <c r="A24" s="49" t="s">
        <v>1282</v>
      </c>
      <c r="B24" s="50" t="s">
        <v>1283</v>
      </c>
      <c r="C24" s="270">
        <v>9</v>
      </c>
      <c r="D24" s="270">
        <v>7</v>
      </c>
      <c r="E24" s="1003">
        <f t="shared" si="2"/>
        <v>77.777777777777786</v>
      </c>
      <c r="F24" s="272"/>
      <c r="G24" s="272"/>
      <c r="H24" s="1003" t="e">
        <f t="shared" si="3"/>
        <v>#DIV/0!</v>
      </c>
      <c r="I24" s="1170">
        <f t="shared" si="4"/>
        <v>9</v>
      </c>
      <c r="J24" s="1170">
        <f t="shared" si="5"/>
        <v>7</v>
      </c>
      <c r="K24" s="1004">
        <f t="shared" si="6"/>
        <v>77.777777777777786</v>
      </c>
    </row>
    <row r="25" spans="1:11">
      <c r="A25" s="49" t="s">
        <v>995</v>
      </c>
      <c r="B25" s="50" t="s">
        <v>996</v>
      </c>
      <c r="C25" s="270">
        <v>313</v>
      </c>
      <c r="D25" s="270">
        <v>171</v>
      </c>
      <c r="E25" s="1003">
        <f t="shared" si="2"/>
        <v>54.632587859424916</v>
      </c>
      <c r="F25" s="272"/>
      <c r="G25" s="272"/>
      <c r="H25" s="1003" t="e">
        <f t="shared" si="3"/>
        <v>#DIV/0!</v>
      </c>
      <c r="I25" s="1170">
        <f t="shared" si="4"/>
        <v>313</v>
      </c>
      <c r="J25" s="1170">
        <f t="shared" si="5"/>
        <v>171</v>
      </c>
      <c r="K25" s="1004">
        <f t="shared" si="6"/>
        <v>54.632587859424916</v>
      </c>
    </row>
    <row r="26" spans="1:11">
      <c r="A26" s="49" t="s">
        <v>6006</v>
      </c>
      <c r="B26" s="50" t="s">
        <v>4026</v>
      </c>
      <c r="C26" s="406">
        <v>1327</v>
      </c>
      <c r="D26" s="406">
        <v>650</v>
      </c>
      <c r="E26" s="1003">
        <f t="shared" si="2"/>
        <v>48.982667671439337</v>
      </c>
      <c r="F26" s="272"/>
      <c r="G26" s="272"/>
      <c r="H26" s="1003" t="e">
        <f t="shared" si="3"/>
        <v>#DIV/0!</v>
      </c>
      <c r="I26" s="1170">
        <f t="shared" si="4"/>
        <v>1327</v>
      </c>
      <c r="J26" s="1170">
        <f t="shared" si="5"/>
        <v>650</v>
      </c>
      <c r="K26" s="1004">
        <f t="shared" si="6"/>
        <v>48.982667671439337</v>
      </c>
    </row>
    <row r="27" spans="1:11" ht="25.5">
      <c r="A27" s="49" t="s">
        <v>3077</v>
      </c>
      <c r="B27" s="50" t="s">
        <v>3053</v>
      </c>
      <c r="C27" s="270">
        <v>2</v>
      </c>
      <c r="D27" s="270">
        <v>1</v>
      </c>
      <c r="E27" s="1003">
        <f t="shared" si="2"/>
        <v>50</v>
      </c>
      <c r="F27" s="272"/>
      <c r="G27" s="272"/>
      <c r="H27" s="1003" t="e">
        <f t="shared" si="3"/>
        <v>#DIV/0!</v>
      </c>
      <c r="I27" s="1170">
        <f t="shared" si="4"/>
        <v>2</v>
      </c>
      <c r="J27" s="1170">
        <f t="shared" si="5"/>
        <v>1</v>
      </c>
      <c r="K27" s="1004">
        <f t="shared" si="6"/>
        <v>50</v>
      </c>
    </row>
    <row r="28" spans="1:11">
      <c r="A28" s="49" t="s">
        <v>3079</v>
      </c>
      <c r="B28" s="50" t="s">
        <v>3080</v>
      </c>
      <c r="C28" s="270">
        <v>9</v>
      </c>
      <c r="D28" s="270">
        <v>4</v>
      </c>
      <c r="E28" s="1003">
        <f t="shared" si="2"/>
        <v>44.444444444444443</v>
      </c>
      <c r="F28" s="272"/>
      <c r="G28" s="272"/>
      <c r="H28" s="1003" t="e">
        <f t="shared" si="3"/>
        <v>#DIV/0!</v>
      </c>
      <c r="I28" s="1170">
        <f t="shared" si="4"/>
        <v>9</v>
      </c>
      <c r="J28" s="1170">
        <f t="shared" si="5"/>
        <v>4</v>
      </c>
      <c r="K28" s="1004">
        <f t="shared" si="6"/>
        <v>44.444444444444443</v>
      </c>
    </row>
    <row r="29" spans="1:11" ht="25.5">
      <c r="A29" s="49" t="s">
        <v>3083</v>
      </c>
      <c r="B29" s="50" t="s">
        <v>3084</v>
      </c>
      <c r="C29" s="270">
        <v>19</v>
      </c>
      <c r="D29" s="270">
        <v>7</v>
      </c>
      <c r="E29" s="1003">
        <f t="shared" si="2"/>
        <v>36.84210526315789</v>
      </c>
      <c r="F29" s="272"/>
      <c r="G29" s="272"/>
      <c r="H29" s="1003" t="e">
        <f t="shared" si="3"/>
        <v>#DIV/0!</v>
      </c>
      <c r="I29" s="1170">
        <f t="shared" si="4"/>
        <v>19</v>
      </c>
      <c r="J29" s="1170">
        <f t="shared" si="5"/>
        <v>7</v>
      </c>
      <c r="K29" s="1004">
        <f t="shared" si="6"/>
        <v>36.84210526315789</v>
      </c>
    </row>
    <row r="30" spans="1:11">
      <c r="A30" s="49" t="s">
        <v>3900</v>
      </c>
      <c r="B30" s="50" t="s">
        <v>39</v>
      </c>
      <c r="C30" s="270">
        <v>5</v>
      </c>
      <c r="D30" s="270">
        <v>2</v>
      </c>
      <c r="E30" s="1003">
        <f t="shared" si="2"/>
        <v>40</v>
      </c>
      <c r="F30" s="272"/>
      <c r="G30" s="272"/>
      <c r="H30" s="1003" t="e">
        <f t="shared" si="3"/>
        <v>#DIV/0!</v>
      </c>
      <c r="I30" s="1170">
        <f t="shared" si="4"/>
        <v>5</v>
      </c>
      <c r="J30" s="1170">
        <f t="shared" si="5"/>
        <v>2</v>
      </c>
      <c r="K30" s="1004">
        <f t="shared" si="6"/>
        <v>40</v>
      </c>
    </row>
    <row r="31" spans="1:11" ht="25.5">
      <c r="A31" s="49" t="s">
        <v>40</v>
      </c>
      <c r="B31" s="50" t="s">
        <v>41</v>
      </c>
      <c r="C31" s="270">
        <v>21</v>
      </c>
      <c r="D31" s="270">
        <v>36</v>
      </c>
      <c r="E31" s="1003">
        <f t="shared" si="2"/>
        <v>171.42857142857142</v>
      </c>
      <c r="F31" s="272"/>
      <c r="G31" s="272"/>
      <c r="H31" s="1003" t="e">
        <f t="shared" si="3"/>
        <v>#DIV/0!</v>
      </c>
      <c r="I31" s="1170">
        <f t="shared" si="4"/>
        <v>21</v>
      </c>
      <c r="J31" s="1170">
        <f t="shared" si="5"/>
        <v>36</v>
      </c>
      <c r="K31" s="1004">
        <f t="shared" si="6"/>
        <v>171.42857142857142</v>
      </c>
    </row>
    <row r="32" spans="1:11">
      <c r="A32" s="49" t="s">
        <v>1110</v>
      </c>
      <c r="B32" s="50" t="s">
        <v>1111</v>
      </c>
      <c r="C32" s="270">
        <v>80</v>
      </c>
      <c r="D32" s="270">
        <v>58</v>
      </c>
      <c r="E32" s="1003">
        <f t="shared" si="2"/>
        <v>72.5</v>
      </c>
      <c r="F32" s="272"/>
      <c r="G32" s="272"/>
      <c r="H32" s="1003" t="e">
        <f t="shared" si="3"/>
        <v>#DIV/0!</v>
      </c>
      <c r="I32" s="1170">
        <f t="shared" si="4"/>
        <v>80</v>
      </c>
      <c r="J32" s="1170">
        <f t="shared" si="5"/>
        <v>58</v>
      </c>
      <c r="K32" s="1004">
        <f t="shared" si="6"/>
        <v>72.5</v>
      </c>
    </row>
    <row r="33" spans="1:17">
      <c r="A33" s="49" t="s">
        <v>4088</v>
      </c>
      <c r="B33" s="50" t="s">
        <v>1033</v>
      </c>
      <c r="C33" s="270">
        <v>122</v>
      </c>
      <c r="D33" s="270">
        <v>45</v>
      </c>
      <c r="E33" s="1003">
        <f t="shared" si="2"/>
        <v>36.885245901639344</v>
      </c>
      <c r="F33" s="272"/>
      <c r="G33" s="272"/>
      <c r="H33" s="1003" t="e">
        <f t="shared" si="3"/>
        <v>#DIV/0!</v>
      </c>
      <c r="I33" s="1170">
        <f t="shared" si="4"/>
        <v>122</v>
      </c>
      <c r="J33" s="1170">
        <f t="shared" si="5"/>
        <v>45</v>
      </c>
      <c r="K33" s="1004">
        <f t="shared" si="6"/>
        <v>36.885245901639344</v>
      </c>
    </row>
    <row r="34" spans="1:17" ht="25.5">
      <c r="A34" s="49" t="s">
        <v>6016</v>
      </c>
      <c r="B34" s="50" t="s">
        <v>3886</v>
      </c>
      <c r="C34" s="270">
        <v>437</v>
      </c>
      <c r="D34" s="270">
        <v>245</v>
      </c>
      <c r="E34" s="1003">
        <f t="shared" si="2"/>
        <v>56.064073226544622</v>
      </c>
      <c r="F34" s="272"/>
      <c r="G34" s="272"/>
      <c r="H34" s="1003" t="e">
        <f t="shared" si="3"/>
        <v>#DIV/0!</v>
      </c>
      <c r="I34" s="1170">
        <f t="shared" si="4"/>
        <v>437</v>
      </c>
      <c r="J34" s="1170">
        <f t="shared" si="5"/>
        <v>245</v>
      </c>
      <c r="K34" s="1004">
        <f t="shared" si="6"/>
        <v>56.064073226544622</v>
      </c>
    </row>
    <row r="35" spans="1:17">
      <c r="A35" s="49" t="s">
        <v>6018</v>
      </c>
      <c r="B35" s="50" t="s">
        <v>4048</v>
      </c>
      <c r="C35" s="270">
        <v>725</v>
      </c>
      <c r="D35" s="270">
        <v>337</v>
      </c>
      <c r="E35" s="1003">
        <f t="shared" si="2"/>
        <v>46.482758620689658</v>
      </c>
      <c r="F35" s="272"/>
      <c r="G35" s="272"/>
      <c r="H35" s="1003" t="e">
        <f t="shared" si="3"/>
        <v>#DIV/0!</v>
      </c>
      <c r="I35" s="1170">
        <f t="shared" si="4"/>
        <v>725</v>
      </c>
      <c r="J35" s="1170">
        <f t="shared" si="5"/>
        <v>337</v>
      </c>
      <c r="K35" s="1004">
        <f t="shared" si="6"/>
        <v>46.482758620689658</v>
      </c>
    </row>
    <row r="36" spans="1:17">
      <c r="A36" s="49" t="s">
        <v>1034</v>
      </c>
      <c r="B36" s="50" t="s">
        <v>1035</v>
      </c>
      <c r="C36" s="270">
        <v>32</v>
      </c>
      <c r="D36" s="270">
        <v>25</v>
      </c>
      <c r="E36" s="1003">
        <f t="shared" si="2"/>
        <v>78.125</v>
      </c>
      <c r="F36" s="272"/>
      <c r="G36" s="272"/>
      <c r="H36" s="1003" t="e">
        <f t="shared" si="3"/>
        <v>#DIV/0!</v>
      </c>
      <c r="I36" s="1170">
        <f t="shared" si="4"/>
        <v>32</v>
      </c>
      <c r="J36" s="1170">
        <f t="shared" si="5"/>
        <v>25</v>
      </c>
      <c r="K36" s="1004">
        <f t="shared" si="6"/>
        <v>78.125</v>
      </c>
    </row>
    <row r="37" spans="1:17" ht="25.5">
      <c r="A37" s="49" t="s">
        <v>7007</v>
      </c>
      <c r="B37" s="50" t="s">
        <v>42</v>
      </c>
      <c r="C37" s="270">
        <v>22</v>
      </c>
      <c r="D37" s="270"/>
      <c r="E37" s="1003">
        <f t="shared" si="2"/>
        <v>0</v>
      </c>
      <c r="F37" s="272"/>
      <c r="G37" s="272"/>
      <c r="H37" s="1003" t="e">
        <f t="shared" si="3"/>
        <v>#DIV/0!</v>
      </c>
      <c r="I37" s="1170">
        <f t="shared" si="4"/>
        <v>22</v>
      </c>
      <c r="J37" s="1170">
        <f t="shared" si="5"/>
        <v>0</v>
      </c>
      <c r="K37" s="1004">
        <f t="shared" si="6"/>
        <v>0</v>
      </c>
    </row>
    <row r="38" spans="1:17">
      <c r="A38" s="49" t="s">
        <v>2703</v>
      </c>
      <c r="B38" s="50" t="s">
        <v>2704</v>
      </c>
      <c r="C38" s="270">
        <v>13</v>
      </c>
      <c r="D38" s="270"/>
      <c r="E38" s="1003">
        <f t="shared" si="2"/>
        <v>0</v>
      </c>
      <c r="F38" s="272"/>
      <c r="G38" s="272"/>
      <c r="H38" s="1003" t="e">
        <f t="shared" si="3"/>
        <v>#DIV/0!</v>
      </c>
      <c r="I38" s="1170">
        <f t="shared" si="4"/>
        <v>13</v>
      </c>
      <c r="J38" s="1170">
        <f t="shared" si="5"/>
        <v>0</v>
      </c>
      <c r="K38" s="1004">
        <f t="shared" si="6"/>
        <v>0</v>
      </c>
    </row>
    <row r="39" spans="1:17">
      <c r="A39" s="49" t="s">
        <v>2705</v>
      </c>
      <c r="B39" s="50" t="s">
        <v>2706</v>
      </c>
      <c r="C39" s="270">
        <v>33</v>
      </c>
      <c r="D39" s="270">
        <v>33</v>
      </c>
      <c r="E39" s="1003">
        <f t="shared" si="2"/>
        <v>100</v>
      </c>
      <c r="F39" s="272"/>
      <c r="G39" s="272"/>
      <c r="H39" s="1003" t="e">
        <f t="shared" si="3"/>
        <v>#DIV/0!</v>
      </c>
      <c r="I39" s="1170">
        <f t="shared" si="4"/>
        <v>33</v>
      </c>
      <c r="J39" s="1170">
        <f t="shared" si="5"/>
        <v>33</v>
      </c>
      <c r="K39" s="1004">
        <f t="shared" si="6"/>
        <v>100</v>
      </c>
    </row>
    <row r="40" spans="1:17" ht="25.5">
      <c r="A40" s="49" t="s">
        <v>1090</v>
      </c>
      <c r="B40" s="50" t="s">
        <v>1599</v>
      </c>
      <c r="C40" s="270">
        <v>158</v>
      </c>
      <c r="D40" s="270">
        <v>101</v>
      </c>
      <c r="E40" s="1003">
        <f t="shared" si="2"/>
        <v>63.924050632911388</v>
      </c>
      <c r="F40" s="272"/>
      <c r="G40" s="272"/>
      <c r="H40" s="1003" t="e">
        <f t="shared" si="3"/>
        <v>#DIV/0!</v>
      </c>
      <c r="I40" s="1170">
        <f t="shared" si="4"/>
        <v>158</v>
      </c>
      <c r="J40" s="1170">
        <f t="shared" si="5"/>
        <v>101</v>
      </c>
      <c r="K40" s="1004">
        <f t="shared" si="6"/>
        <v>63.924050632911388</v>
      </c>
    </row>
    <row r="41" spans="1:17" ht="25.5">
      <c r="A41" s="49" t="s">
        <v>2466</v>
      </c>
      <c r="B41" s="50" t="s">
        <v>2467</v>
      </c>
      <c r="C41" s="270"/>
      <c r="D41" s="270"/>
      <c r="E41" s="1003" t="e">
        <f t="shared" si="2"/>
        <v>#DIV/0!</v>
      </c>
      <c r="F41" s="272"/>
      <c r="G41" s="272"/>
      <c r="H41" s="1003" t="e">
        <f t="shared" si="3"/>
        <v>#DIV/0!</v>
      </c>
      <c r="I41" s="1170">
        <f t="shared" si="4"/>
        <v>0</v>
      </c>
      <c r="J41" s="1170">
        <f t="shared" si="5"/>
        <v>0</v>
      </c>
      <c r="K41" s="1004" t="e">
        <f t="shared" si="6"/>
        <v>#DIV/0!</v>
      </c>
    </row>
    <row r="42" spans="1:17" ht="25.5">
      <c r="A42" s="49" t="s">
        <v>2716</v>
      </c>
      <c r="B42" s="50" t="s">
        <v>4076</v>
      </c>
      <c r="C42" s="270">
        <v>27</v>
      </c>
      <c r="D42" s="270">
        <v>5</v>
      </c>
      <c r="E42" s="1003">
        <f t="shared" si="2"/>
        <v>18.518518518518519</v>
      </c>
      <c r="F42" s="272"/>
      <c r="G42" s="272"/>
      <c r="H42" s="1003" t="e">
        <f t="shared" si="3"/>
        <v>#DIV/0!</v>
      </c>
      <c r="I42" s="1170">
        <f t="shared" si="4"/>
        <v>27</v>
      </c>
      <c r="J42" s="1170">
        <f t="shared" si="5"/>
        <v>5</v>
      </c>
      <c r="K42" s="1004">
        <f t="shared" si="6"/>
        <v>18.518518518518519</v>
      </c>
      <c r="Q42" s="11" t="s">
        <v>7008</v>
      </c>
    </row>
    <row r="43" spans="1:17" ht="38.25">
      <c r="A43" s="49" t="s">
        <v>2718</v>
      </c>
      <c r="B43" s="50" t="s">
        <v>992</v>
      </c>
      <c r="C43" s="406">
        <v>1522</v>
      </c>
      <c r="D43" s="406">
        <v>705</v>
      </c>
      <c r="E43" s="1003">
        <f t="shared" si="2"/>
        <v>46.320630749014455</v>
      </c>
      <c r="F43" s="272"/>
      <c r="G43" s="272"/>
      <c r="H43" s="1003" t="e">
        <f t="shared" si="3"/>
        <v>#DIV/0!</v>
      </c>
      <c r="I43" s="1170">
        <f t="shared" si="4"/>
        <v>1522</v>
      </c>
      <c r="J43" s="1170">
        <f t="shared" si="5"/>
        <v>705</v>
      </c>
      <c r="K43" s="1004">
        <f t="shared" si="6"/>
        <v>46.320630749014455</v>
      </c>
    </row>
    <row r="44" spans="1:17" ht="25.5">
      <c r="A44" s="49" t="s">
        <v>4439</v>
      </c>
      <c r="B44" s="50" t="s">
        <v>2878</v>
      </c>
      <c r="C44" s="270">
        <v>66</v>
      </c>
      <c r="D44" s="270">
        <v>67</v>
      </c>
      <c r="E44" s="1003">
        <f t="shared" si="2"/>
        <v>101.51515151515152</v>
      </c>
      <c r="F44" s="272"/>
      <c r="G44" s="272"/>
      <c r="H44" s="1003" t="e">
        <f t="shared" si="3"/>
        <v>#DIV/0!</v>
      </c>
      <c r="I44" s="1170">
        <f t="shared" si="4"/>
        <v>66</v>
      </c>
      <c r="J44" s="1170">
        <f t="shared" si="5"/>
        <v>67</v>
      </c>
      <c r="K44" s="1004">
        <f t="shared" si="6"/>
        <v>101.51515151515152</v>
      </c>
    </row>
    <row r="45" spans="1:17" ht="25.5">
      <c r="A45" s="49" t="s">
        <v>4441</v>
      </c>
      <c r="B45" s="50" t="s">
        <v>4442</v>
      </c>
      <c r="C45" s="406">
        <v>1091</v>
      </c>
      <c r="D45" s="406">
        <v>495</v>
      </c>
      <c r="E45" s="1003">
        <f t="shared" si="2"/>
        <v>45.371219065077909</v>
      </c>
      <c r="F45" s="272"/>
      <c r="G45" s="272"/>
      <c r="H45" s="1003" t="e">
        <f t="shared" si="3"/>
        <v>#DIV/0!</v>
      </c>
      <c r="I45" s="1170">
        <f t="shared" si="4"/>
        <v>1091</v>
      </c>
      <c r="J45" s="1170">
        <f t="shared" si="5"/>
        <v>495</v>
      </c>
      <c r="K45" s="1004">
        <f t="shared" si="6"/>
        <v>45.371219065077909</v>
      </c>
    </row>
    <row r="46" spans="1:17" ht="25.5">
      <c r="A46" s="49" t="s">
        <v>2720</v>
      </c>
      <c r="B46" s="50" t="s">
        <v>2721</v>
      </c>
      <c r="C46" s="270">
        <v>575</v>
      </c>
      <c r="D46" s="270">
        <v>382</v>
      </c>
      <c r="E46" s="1003">
        <f t="shared" si="2"/>
        <v>66.434782608695656</v>
      </c>
      <c r="F46" s="272"/>
      <c r="G46" s="272"/>
      <c r="H46" s="1003" t="e">
        <f t="shared" si="3"/>
        <v>#DIV/0!</v>
      </c>
      <c r="I46" s="1170">
        <f t="shared" si="4"/>
        <v>575</v>
      </c>
      <c r="J46" s="1170">
        <f t="shared" si="5"/>
        <v>382</v>
      </c>
      <c r="K46" s="1004">
        <f t="shared" si="6"/>
        <v>66.434782608695656</v>
      </c>
    </row>
    <row r="47" spans="1:17" ht="25.5">
      <c r="A47" s="49" t="s">
        <v>2722</v>
      </c>
      <c r="B47" s="50" t="s">
        <v>2723</v>
      </c>
      <c r="C47" s="406">
        <v>4923</v>
      </c>
      <c r="D47" s="406">
        <v>2618</v>
      </c>
      <c r="E47" s="1003">
        <f t="shared" si="2"/>
        <v>53.178955921186265</v>
      </c>
      <c r="F47" s="272"/>
      <c r="G47" s="272"/>
      <c r="H47" s="1003" t="e">
        <f t="shared" si="3"/>
        <v>#DIV/0!</v>
      </c>
      <c r="I47" s="1170">
        <f t="shared" si="4"/>
        <v>4923</v>
      </c>
      <c r="J47" s="1170">
        <f t="shared" si="5"/>
        <v>2618</v>
      </c>
      <c r="K47" s="1004">
        <f t="shared" si="6"/>
        <v>53.178955921186265</v>
      </c>
    </row>
    <row r="48" spans="1:17" ht="38.25">
      <c r="A48" s="49" t="s">
        <v>2724</v>
      </c>
      <c r="B48" s="50" t="s">
        <v>2725</v>
      </c>
      <c r="C48" s="406">
        <v>6277</v>
      </c>
      <c r="D48" s="406">
        <v>3155</v>
      </c>
      <c r="E48" s="1003">
        <f t="shared" si="2"/>
        <v>50.262864425681052</v>
      </c>
      <c r="F48" s="272"/>
      <c r="G48" s="272"/>
      <c r="H48" s="1003" t="e">
        <f t="shared" si="3"/>
        <v>#DIV/0!</v>
      </c>
      <c r="I48" s="1170">
        <f t="shared" si="4"/>
        <v>6277</v>
      </c>
      <c r="J48" s="1170">
        <f t="shared" si="5"/>
        <v>3155</v>
      </c>
      <c r="K48" s="1004">
        <f t="shared" si="6"/>
        <v>50.262864425681052</v>
      </c>
    </row>
    <row r="49" spans="1:11" ht="25.5">
      <c r="A49" s="49" t="s">
        <v>4445</v>
      </c>
      <c r="B49" s="50" t="s">
        <v>633</v>
      </c>
      <c r="C49" s="270">
        <v>223</v>
      </c>
      <c r="D49" s="270">
        <v>115</v>
      </c>
      <c r="E49" s="1003">
        <f t="shared" si="2"/>
        <v>51.569506726457405</v>
      </c>
      <c r="F49" s="272"/>
      <c r="G49" s="272"/>
      <c r="H49" s="1003" t="e">
        <f t="shared" si="3"/>
        <v>#DIV/0!</v>
      </c>
      <c r="I49" s="1170">
        <f t="shared" si="4"/>
        <v>223</v>
      </c>
      <c r="J49" s="1170">
        <f t="shared" si="5"/>
        <v>115</v>
      </c>
      <c r="K49" s="1004">
        <f t="shared" si="6"/>
        <v>51.569506726457405</v>
      </c>
    </row>
    <row r="50" spans="1:11" ht="25.5">
      <c r="A50" s="49" t="s">
        <v>4449</v>
      </c>
      <c r="B50" s="50" t="s">
        <v>993</v>
      </c>
      <c r="C50" s="270">
        <v>86</v>
      </c>
      <c r="D50" s="270">
        <v>43</v>
      </c>
      <c r="E50" s="1003">
        <f t="shared" si="2"/>
        <v>50</v>
      </c>
      <c r="F50" s="272"/>
      <c r="G50" s="272"/>
      <c r="H50" s="1003" t="e">
        <f t="shared" si="3"/>
        <v>#DIV/0!</v>
      </c>
      <c r="I50" s="1170">
        <f t="shared" si="4"/>
        <v>86</v>
      </c>
      <c r="J50" s="1170">
        <f t="shared" si="5"/>
        <v>43</v>
      </c>
      <c r="K50" s="1004">
        <f t="shared" si="6"/>
        <v>50</v>
      </c>
    </row>
    <row r="51" spans="1:11" ht="25.5">
      <c r="A51" s="49" t="s">
        <v>2726</v>
      </c>
      <c r="B51" s="50" t="s">
        <v>994</v>
      </c>
      <c r="C51" s="270">
        <v>2</v>
      </c>
      <c r="D51" s="270"/>
      <c r="E51" s="1003">
        <f t="shared" si="2"/>
        <v>0</v>
      </c>
      <c r="F51" s="272"/>
      <c r="G51" s="272"/>
      <c r="H51" s="1003" t="e">
        <f t="shared" si="3"/>
        <v>#DIV/0!</v>
      </c>
      <c r="I51" s="1170">
        <f t="shared" si="4"/>
        <v>2</v>
      </c>
      <c r="J51" s="1170">
        <f t="shared" si="5"/>
        <v>0</v>
      </c>
      <c r="K51" s="1004">
        <f t="shared" si="6"/>
        <v>0</v>
      </c>
    </row>
    <row r="52" spans="1:11" ht="25.5">
      <c r="A52" s="49" t="s">
        <v>4552</v>
      </c>
      <c r="B52" s="50" t="s">
        <v>1025</v>
      </c>
      <c r="C52" s="406">
        <v>2231</v>
      </c>
      <c r="D52" s="406">
        <v>1052</v>
      </c>
      <c r="E52" s="1003">
        <f t="shared" si="2"/>
        <v>47.153742716270727</v>
      </c>
      <c r="F52" s="272"/>
      <c r="G52" s="272"/>
      <c r="H52" s="1003" t="e">
        <f t="shared" si="3"/>
        <v>#DIV/0!</v>
      </c>
      <c r="I52" s="1170">
        <f t="shared" si="4"/>
        <v>2231</v>
      </c>
      <c r="J52" s="1170">
        <f t="shared" si="5"/>
        <v>1052</v>
      </c>
      <c r="K52" s="1004">
        <f t="shared" si="6"/>
        <v>47.153742716270727</v>
      </c>
    </row>
    <row r="53" spans="1:11" ht="38.25">
      <c r="A53" s="49" t="s">
        <v>2314</v>
      </c>
      <c r="B53" s="50" t="s">
        <v>201</v>
      </c>
      <c r="C53" s="270">
        <v>343</v>
      </c>
      <c r="D53" s="270">
        <v>146</v>
      </c>
      <c r="E53" s="1003">
        <f t="shared" si="2"/>
        <v>42.565597667638485</v>
      </c>
      <c r="F53" s="272"/>
      <c r="G53" s="272"/>
      <c r="H53" s="1003" t="e">
        <f t="shared" si="3"/>
        <v>#DIV/0!</v>
      </c>
      <c r="I53" s="1170">
        <f t="shared" si="4"/>
        <v>343</v>
      </c>
      <c r="J53" s="1170">
        <f t="shared" si="5"/>
        <v>146</v>
      </c>
      <c r="K53" s="1004">
        <f t="shared" si="6"/>
        <v>42.565597667638485</v>
      </c>
    </row>
    <row r="54" spans="1:11">
      <c r="A54" s="49" t="s">
        <v>1374</v>
      </c>
      <c r="B54" s="371" t="s">
        <v>1375</v>
      </c>
      <c r="C54" s="270"/>
      <c r="D54" s="270"/>
      <c r="E54" s="1003" t="e">
        <f t="shared" si="2"/>
        <v>#DIV/0!</v>
      </c>
      <c r="F54" s="272"/>
      <c r="G54" s="272"/>
      <c r="H54" s="1003" t="e">
        <f t="shared" si="3"/>
        <v>#DIV/0!</v>
      </c>
      <c r="I54" s="1170">
        <f t="shared" si="4"/>
        <v>0</v>
      </c>
      <c r="J54" s="1170">
        <f t="shared" si="5"/>
        <v>0</v>
      </c>
      <c r="K54" s="1004" t="e">
        <f t="shared" si="6"/>
        <v>#DIV/0!</v>
      </c>
    </row>
    <row r="55" spans="1:11" ht="25.5">
      <c r="A55" s="49" t="s">
        <v>2468</v>
      </c>
      <c r="B55" s="371" t="s">
        <v>43</v>
      </c>
      <c r="C55" s="270"/>
      <c r="D55" s="270">
        <v>2</v>
      </c>
      <c r="E55" s="1003" t="e">
        <f t="shared" si="2"/>
        <v>#DIV/0!</v>
      </c>
      <c r="F55" s="272"/>
      <c r="G55" s="272"/>
      <c r="H55" s="1003" t="e">
        <f t="shared" si="3"/>
        <v>#DIV/0!</v>
      </c>
      <c r="I55" s="1170">
        <f t="shared" si="4"/>
        <v>0</v>
      </c>
      <c r="J55" s="1170">
        <f t="shared" si="5"/>
        <v>2</v>
      </c>
      <c r="K55" s="1004" t="e">
        <f t="shared" si="6"/>
        <v>#DIV/0!</v>
      </c>
    </row>
    <row r="56" spans="1:11" ht="25.5">
      <c r="A56" s="49" t="s">
        <v>605</v>
      </c>
      <c r="B56" s="371" t="s">
        <v>44</v>
      </c>
      <c r="C56" s="270">
        <v>8</v>
      </c>
      <c r="D56" s="270">
        <v>3</v>
      </c>
      <c r="E56" s="1003">
        <f t="shared" si="2"/>
        <v>37.5</v>
      </c>
      <c r="F56" s="272"/>
      <c r="G56" s="272"/>
      <c r="H56" s="1003" t="e">
        <f t="shared" si="3"/>
        <v>#DIV/0!</v>
      </c>
      <c r="I56" s="1170">
        <f t="shared" si="4"/>
        <v>8</v>
      </c>
      <c r="J56" s="1170">
        <f t="shared" si="5"/>
        <v>3</v>
      </c>
      <c r="K56" s="1004">
        <f t="shared" si="6"/>
        <v>37.5</v>
      </c>
    </row>
    <row r="57" spans="1:11" ht="25.5">
      <c r="A57" s="49" t="s">
        <v>592</v>
      </c>
      <c r="B57" s="371" t="s">
        <v>593</v>
      </c>
      <c r="C57" s="270">
        <v>59</v>
      </c>
      <c r="D57" s="270">
        <v>22</v>
      </c>
      <c r="E57" s="1003">
        <f t="shared" si="2"/>
        <v>37.288135593220339</v>
      </c>
      <c r="F57" s="272"/>
      <c r="G57" s="272"/>
      <c r="H57" s="1003" t="e">
        <f t="shared" si="3"/>
        <v>#DIV/0!</v>
      </c>
      <c r="I57" s="1170">
        <f t="shared" si="4"/>
        <v>59</v>
      </c>
      <c r="J57" s="1170">
        <f t="shared" si="5"/>
        <v>22</v>
      </c>
      <c r="K57" s="1004">
        <f t="shared" si="6"/>
        <v>37.288135593220339</v>
      </c>
    </row>
    <row r="58" spans="1:11" ht="25.5">
      <c r="A58" s="49" t="s">
        <v>1406</v>
      </c>
      <c r="B58" s="371" t="s">
        <v>45</v>
      </c>
      <c r="C58" s="270"/>
      <c r="D58" s="270">
        <v>1</v>
      </c>
      <c r="E58" s="1003" t="e">
        <f t="shared" si="2"/>
        <v>#DIV/0!</v>
      </c>
      <c r="F58" s="272"/>
      <c r="G58" s="272"/>
      <c r="H58" s="1003" t="e">
        <f t="shared" si="3"/>
        <v>#DIV/0!</v>
      </c>
      <c r="I58" s="1170">
        <f t="shared" si="4"/>
        <v>0</v>
      </c>
      <c r="J58" s="1170">
        <f t="shared" si="5"/>
        <v>1</v>
      </c>
      <c r="K58" s="1004" t="e">
        <f t="shared" si="6"/>
        <v>#DIV/0!</v>
      </c>
    </row>
    <row r="59" spans="1:11" ht="25.5">
      <c r="A59" s="49" t="s">
        <v>3574</v>
      </c>
      <c r="B59" s="371" t="s">
        <v>46</v>
      </c>
      <c r="C59" s="270"/>
      <c r="D59" s="270"/>
      <c r="E59" s="1003" t="e">
        <f t="shared" si="2"/>
        <v>#DIV/0!</v>
      </c>
      <c r="F59" s="272"/>
      <c r="G59" s="272"/>
      <c r="H59" s="1003" t="e">
        <f t="shared" si="3"/>
        <v>#DIV/0!</v>
      </c>
      <c r="I59" s="1170">
        <f t="shared" si="4"/>
        <v>0</v>
      </c>
      <c r="J59" s="1170">
        <f t="shared" si="5"/>
        <v>0</v>
      </c>
      <c r="K59" s="1004" t="e">
        <f t="shared" si="6"/>
        <v>#DIV/0!</v>
      </c>
    </row>
    <row r="60" spans="1:11">
      <c r="A60" s="49" t="s">
        <v>1350</v>
      </c>
      <c r="B60" s="371" t="s">
        <v>47</v>
      </c>
      <c r="C60" s="270">
        <v>4</v>
      </c>
      <c r="D60" s="270">
        <v>4</v>
      </c>
      <c r="E60" s="1003">
        <f t="shared" si="2"/>
        <v>100</v>
      </c>
      <c r="F60" s="272"/>
      <c r="G60" s="272"/>
      <c r="H60" s="1003" t="e">
        <f t="shared" si="3"/>
        <v>#DIV/0!</v>
      </c>
      <c r="I60" s="1170">
        <f t="shared" si="4"/>
        <v>4</v>
      </c>
      <c r="J60" s="1170">
        <f t="shared" si="5"/>
        <v>4</v>
      </c>
      <c r="K60" s="1004">
        <f t="shared" si="6"/>
        <v>100</v>
      </c>
    </row>
    <row r="61" spans="1:11">
      <c r="A61" s="49" t="s">
        <v>2456</v>
      </c>
      <c r="B61" s="371" t="s">
        <v>48</v>
      </c>
      <c r="C61" s="270"/>
      <c r="D61" s="270">
        <v>1</v>
      </c>
      <c r="E61" s="1003" t="e">
        <f t="shared" si="2"/>
        <v>#DIV/0!</v>
      </c>
      <c r="F61" s="272"/>
      <c r="G61" s="272"/>
      <c r="H61" s="1003" t="e">
        <f t="shared" si="3"/>
        <v>#DIV/0!</v>
      </c>
      <c r="I61" s="1170">
        <f t="shared" si="4"/>
        <v>0</v>
      </c>
      <c r="J61" s="1170">
        <f t="shared" si="5"/>
        <v>1</v>
      </c>
      <c r="K61" s="1004" t="e">
        <f t="shared" si="6"/>
        <v>#DIV/0!</v>
      </c>
    </row>
    <row r="62" spans="1:11" ht="25.5">
      <c r="A62" s="49" t="s">
        <v>4066</v>
      </c>
      <c r="B62" s="371" t="s">
        <v>4077</v>
      </c>
      <c r="C62" s="270"/>
      <c r="D62" s="270">
        <v>10</v>
      </c>
      <c r="E62" s="1003" t="e">
        <f t="shared" si="2"/>
        <v>#DIV/0!</v>
      </c>
      <c r="F62" s="272"/>
      <c r="G62" s="272"/>
      <c r="H62" s="1003" t="e">
        <f t="shared" si="3"/>
        <v>#DIV/0!</v>
      </c>
      <c r="I62" s="1170">
        <f t="shared" si="4"/>
        <v>0</v>
      </c>
      <c r="J62" s="1170">
        <f t="shared" si="5"/>
        <v>10</v>
      </c>
      <c r="K62" s="1004" t="e">
        <f t="shared" si="6"/>
        <v>#DIV/0!</v>
      </c>
    </row>
    <row r="63" spans="1:11" ht="25.5">
      <c r="A63" s="49" t="s">
        <v>4437</v>
      </c>
      <c r="B63" s="50" t="s">
        <v>3941</v>
      </c>
      <c r="C63" s="270">
        <v>1</v>
      </c>
      <c r="D63" s="270"/>
      <c r="E63" s="1003">
        <f t="shared" si="2"/>
        <v>0</v>
      </c>
      <c r="F63" s="272"/>
      <c r="G63" s="272"/>
      <c r="H63" s="1003" t="e">
        <f t="shared" si="3"/>
        <v>#DIV/0!</v>
      </c>
      <c r="I63" s="1170">
        <f t="shared" si="4"/>
        <v>1</v>
      </c>
      <c r="J63" s="1170">
        <f t="shared" si="5"/>
        <v>0</v>
      </c>
      <c r="K63" s="1004">
        <f t="shared" si="6"/>
        <v>0</v>
      </c>
    </row>
    <row r="64" spans="1:11" ht="38.25">
      <c r="A64" s="49" t="s">
        <v>1002</v>
      </c>
      <c r="B64" s="50" t="s">
        <v>49</v>
      </c>
      <c r="C64" s="270">
        <v>103</v>
      </c>
      <c r="D64" s="270">
        <v>55</v>
      </c>
      <c r="E64" s="1003">
        <f t="shared" si="2"/>
        <v>53.398058252427184</v>
      </c>
      <c r="F64" s="272"/>
      <c r="G64" s="272"/>
      <c r="H64" s="1003" t="e">
        <f t="shared" si="3"/>
        <v>#DIV/0!</v>
      </c>
      <c r="I64" s="1170">
        <f t="shared" si="4"/>
        <v>103</v>
      </c>
      <c r="J64" s="1170">
        <f t="shared" si="5"/>
        <v>55</v>
      </c>
      <c r="K64" s="1004">
        <f t="shared" si="6"/>
        <v>53.398058252427184</v>
      </c>
    </row>
    <row r="65" spans="1:12" ht="38.25">
      <c r="A65" s="49" t="s">
        <v>4554</v>
      </c>
      <c r="B65" s="371" t="s">
        <v>50</v>
      </c>
      <c r="C65" s="270"/>
      <c r="D65" s="270"/>
      <c r="E65" s="1003" t="e">
        <f t="shared" si="2"/>
        <v>#DIV/0!</v>
      </c>
      <c r="F65" s="272"/>
      <c r="G65" s="272"/>
      <c r="H65" s="1003" t="e">
        <f t="shared" si="3"/>
        <v>#DIV/0!</v>
      </c>
      <c r="I65" s="1170">
        <f t="shared" si="4"/>
        <v>0</v>
      </c>
      <c r="J65" s="1170">
        <f t="shared" si="5"/>
        <v>0</v>
      </c>
      <c r="K65" s="1004" t="e">
        <f t="shared" si="6"/>
        <v>#DIV/0!</v>
      </c>
      <c r="L65" s="9"/>
    </row>
    <row r="66" spans="1:12">
      <c r="A66" s="49" t="s">
        <v>2728</v>
      </c>
      <c r="B66" s="371" t="s">
        <v>2729</v>
      </c>
      <c r="C66" s="270"/>
      <c r="D66" s="270"/>
      <c r="E66" s="1003" t="e">
        <f t="shared" si="2"/>
        <v>#DIV/0!</v>
      </c>
      <c r="F66" s="272"/>
      <c r="G66" s="272"/>
      <c r="H66" s="1003" t="e">
        <f t="shared" si="3"/>
        <v>#DIV/0!</v>
      </c>
      <c r="I66" s="1170">
        <f t="shared" si="4"/>
        <v>0</v>
      </c>
      <c r="J66" s="1170">
        <f t="shared" si="5"/>
        <v>0</v>
      </c>
      <c r="K66" s="1004" t="e">
        <f t="shared" si="6"/>
        <v>#DIV/0!</v>
      </c>
    </row>
    <row r="67" spans="1:12">
      <c r="A67" s="49" t="s">
        <v>2711</v>
      </c>
      <c r="B67" s="371" t="s">
        <v>51</v>
      </c>
      <c r="C67" s="270"/>
      <c r="D67" s="270"/>
      <c r="E67" s="1003" t="e">
        <f t="shared" si="2"/>
        <v>#DIV/0!</v>
      </c>
      <c r="F67" s="272"/>
      <c r="G67" s="272"/>
      <c r="H67" s="1003" t="e">
        <f t="shared" si="3"/>
        <v>#DIV/0!</v>
      </c>
      <c r="I67" s="1170">
        <f t="shared" si="4"/>
        <v>0</v>
      </c>
      <c r="J67" s="1170">
        <f t="shared" si="5"/>
        <v>0</v>
      </c>
      <c r="K67" s="1004" t="e">
        <f t="shared" si="6"/>
        <v>#DIV/0!</v>
      </c>
    </row>
    <row r="68" spans="1:12">
      <c r="A68" s="49" t="s">
        <v>3081</v>
      </c>
      <c r="B68" s="371" t="s">
        <v>3082</v>
      </c>
      <c r="C68" s="270">
        <v>3</v>
      </c>
      <c r="D68" s="270">
        <v>3</v>
      </c>
      <c r="E68" s="1003">
        <f t="shared" si="2"/>
        <v>100</v>
      </c>
      <c r="F68" s="272"/>
      <c r="G68" s="272"/>
      <c r="H68" s="1003" t="e">
        <f t="shared" si="3"/>
        <v>#DIV/0!</v>
      </c>
      <c r="I68" s="1170">
        <f t="shared" si="4"/>
        <v>3</v>
      </c>
      <c r="J68" s="1170">
        <f t="shared" si="5"/>
        <v>3</v>
      </c>
      <c r="K68" s="1004">
        <f t="shared" si="6"/>
        <v>100</v>
      </c>
    </row>
    <row r="69" spans="1:12" ht="25.5">
      <c r="A69" s="49" t="s">
        <v>52</v>
      </c>
      <c r="B69" s="371" t="s">
        <v>3007</v>
      </c>
      <c r="C69" s="270"/>
      <c r="D69" s="270"/>
      <c r="E69" s="1003" t="e">
        <f t="shared" si="2"/>
        <v>#DIV/0!</v>
      </c>
      <c r="F69" s="272"/>
      <c r="G69" s="272"/>
      <c r="H69" s="1003" t="e">
        <f t="shared" si="3"/>
        <v>#DIV/0!</v>
      </c>
      <c r="I69" s="1170">
        <f t="shared" si="4"/>
        <v>0</v>
      </c>
      <c r="J69" s="1170">
        <f t="shared" si="5"/>
        <v>0</v>
      </c>
      <c r="K69" s="1004" t="e">
        <f t="shared" si="6"/>
        <v>#DIV/0!</v>
      </c>
    </row>
    <row r="70" spans="1:12">
      <c r="A70" s="49" t="s">
        <v>53</v>
      </c>
      <c r="B70" s="371" t="s">
        <v>54</v>
      </c>
      <c r="C70" s="270">
        <v>1</v>
      </c>
      <c r="D70" s="270"/>
      <c r="E70" s="1003">
        <f t="shared" si="2"/>
        <v>0</v>
      </c>
      <c r="F70" s="272"/>
      <c r="G70" s="272"/>
      <c r="H70" s="1003" t="e">
        <f t="shared" si="3"/>
        <v>#DIV/0!</v>
      </c>
      <c r="I70" s="1170">
        <f t="shared" si="4"/>
        <v>1</v>
      </c>
      <c r="J70" s="1170">
        <f t="shared" si="5"/>
        <v>0</v>
      </c>
      <c r="K70" s="1004">
        <f t="shared" si="6"/>
        <v>0</v>
      </c>
    </row>
    <row r="71" spans="1:12">
      <c r="A71" s="49" t="s">
        <v>55</v>
      </c>
      <c r="B71" s="371" t="s">
        <v>56</v>
      </c>
      <c r="C71" s="270"/>
      <c r="D71" s="270"/>
      <c r="E71" s="1003" t="e">
        <f t="shared" si="2"/>
        <v>#DIV/0!</v>
      </c>
      <c r="F71" s="272"/>
      <c r="G71" s="272"/>
      <c r="H71" s="1003" t="e">
        <f t="shared" si="3"/>
        <v>#DIV/0!</v>
      </c>
      <c r="I71" s="1170">
        <f t="shared" si="4"/>
        <v>0</v>
      </c>
      <c r="J71" s="1170">
        <f t="shared" si="5"/>
        <v>0</v>
      </c>
      <c r="K71" s="1004" t="e">
        <f t="shared" si="6"/>
        <v>#DIV/0!</v>
      </c>
    </row>
    <row r="72" spans="1:12">
      <c r="A72" s="49" t="s">
        <v>3864</v>
      </c>
      <c r="B72" s="371" t="s">
        <v>3865</v>
      </c>
      <c r="C72" s="270"/>
      <c r="D72" s="270"/>
      <c r="E72" s="1003" t="e">
        <f t="shared" si="2"/>
        <v>#DIV/0!</v>
      </c>
      <c r="F72" s="272"/>
      <c r="G72" s="272"/>
      <c r="H72" s="1003" t="e">
        <f t="shared" si="3"/>
        <v>#DIV/0!</v>
      </c>
      <c r="I72" s="1170">
        <f t="shared" si="4"/>
        <v>0</v>
      </c>
      <c r="J72" s="1170">
        <f t="shared" si="5"/>
        <v>0</v>
      </c>
      <c r="K72" s="1004" t="e">
        <f t="shared" si="6"/>
        <v>#DIV/0!</v>
      </c>
    </row>
    <row r="73" spans="1:12">
      <c r="A73" s="49" t="s">
        <v>1344</v>
      </c>
      <c r="B73" s="371" t="s">
        <v>1345</v>
      </c>
      <c r="C73" s="270"/>
      <c r="D73" s="270">
        <v>1</v>
      </c>
      <c r="E73" s="1003" t="e">
        <f t="shared" si="2"/>
        <v>#DIV/0!</v>
      </c>
      <c r="F73" s="272"/>
      <c r="G73" s="272"/>
      <c r="H73" s="1003" t="e">
        <f t="shared" si="3"/>
        <v>#DIV/0!</v>
      </c>
      <c r="I73" s="1170">
        <f t="shared" si="4"/>
        <v>0</v>
      </c>
      <c r="J73" s="1170">
        <f t="shared" si="5"/>
        <v>1</v>
      </c>
      <c r="K73" s="1004" t="e">
        <f t="shared" si="6"/>
        <v>#DIV/0!</v>
      </c>
    </row>
    <row r="74" spans="1:12">
      <c r="A74" s="49" t="s">
        <v>3181</v>
      </c>
      <c r="B74" s="371" t="s">
        <v>3182</v>
      </c>
      <c r="C74" s="270">
        <v>1</v>
      </c>
      <c r="D74" s="270">
        <v>1</v>
      </c>
      <c r="E74" s="1003">
        <f t="shared" si="2"/>
        <v>100</v>
      </c>
      <c r="F74" s="272"/>
      <c r="G74" s="272"/>
      <c r="H74" s="1003" t="e">
        <f t="shared" si="3"/>
        <v>#DIV/0!</v>
      </c>
      <c r="I74" s="1170">
        <f t="shared" si="4"/>
        <v>1</v>
      </c>
      <c r="J74" s="1170">
        <f t="shared" si="5"/>
        <v>1</v>
      </c>
      <c r="K74" s="1004">
        <f t="shared" si="6"/>
        <v>100</v>
      </c>
    </row>
    <row r="75" spans="1:12">
      <c r="A75" s="49" t="s">
        <v>1392</v>
      </c>
      <c r="B75" s="371" t="s">
        <v>1391</v>
      </c>
      <c r="C75" s="270">
        <v>3</v>
      </c>
      <c r="D75" s="270"/>
      <c r="E75" s="1003">
        <f t="shared" si="2"/>
        <v>0</v>
      </c>
      <c r="F75" s="272"/>
      <c r="G75" s="272"/>
      <c r="H75" s="1003" t="e">
        <f t="shared" si="3"/>
        <v>#DIV/0!</v>
      </c>
      <c r="I75" s="1170">
        <f t="shared" si="4"/>
        <v>3</v>
      </c>
      <c r="J75" s="1170">
        <f t="shared" si="5"/>
        <v>0</v>
      </c>
      <c r="K75" s="1004">
        <f t="shared" si="6"/>
        <v>0</v>
      </c>
    </row>
    <row r="76" spans="1:12">
      <c r="A76" s="49" t="s">
        <v>3090</v>
      </c>
      <c r="B76" s="371" t="s">
        <v>3091</v>
      </c>
      <c r="C76" s="270"/>
      <c r="D76" s="270"/>
      <c r="E76" s="1003" t="e">
        <f t="shared" si="2"/>
        <v>#DIV/0!</v>
      </c>
      <c r="F76" s="272"/>
      <c r="G76" s="272"/>
      <c r="H76" s="1003" t="e">
        <f t="shared" si="3"/>
        <v>#DIV/0!</v>
      </c>
      <c r="I76" s="1170">
        <f t="shared" si="4"/>
        <v>0</v>
      </c>
      <c r="J76" s="1170">
        <f t="shared" si="5"/>
        <v>0</v>
      </c>
      <c r="K76" s="1004" t="e">
        <f t="shared" si="6"/>
        <v>#DIV/0!</v>
      </c>
    </row>
    <row r="77" spans="1:12">
      <c r="A77" s="49" t="s">
        <v>1813</v>
      </c>
      <c r="B77" s="371" t="s">
        <v>1814</v>
      </c>
      <c r="C77" s="270"/>
      <c r="D77" s="270"/>
      <c r="E77" s="1003" t="e">
        <f t="shared" ref="E77:E123" si="7">SUM(D77/C77*100)</f>
        <v>#DIV/0!</v>
      </c>
      <c r="F77" s="272"/>
      <c r="G77" s="272"/>
      <c r="H77" s="1003" t="e">
        <f t="shared" ref="H77:H104" si="8">SUM(G77/F77*100)</f>
        <v>#DIV/0!</v>
      </c>
      <c r="I77" s="1170">
        <f t="shared" ref="I77:I104" si="9">C77+F77</f>
        <v>0</v>
      </c>
      <c r="J77" s="1170">
        <f t="shared" ref="J77:J104" si="10">D77+G77</f>
        <v>0</v>
      </c>
      <c r="K77" s="1004" t="e">
        <f t="shared" ref="K77:K104" si="11">SUM(J77/I77*100)</f>
        <v>#DIV/0!</v>
      </c>
    </row>
    <row r="78" spans="1:12" ht="25.5">
      <c r="A78" s="49" t="s">
        <v>27</v>
      </c>
      <c r="B78" s="371" t="s">
        <v>3008</v>
      </c>
      <c r="C78" s="270"/>
      <c r="D78" s="270"/>
      <c r="E78" s="1003" t="e">
        <f t="shared" si="7"/>
        <v>#DIV/0!</v>
      </c>
      <c r="F78" s="272"/>
      <c r="G78" s="272"/>
      <c r="H78" s="1003" t="e">
        <f t="shared" si="8"/>
        <v>#DIV/0!</v>
      </c>
      <c r="I78" s="1170">
        <f t="shared" si="9"/>
        <v>0</v>
      </c>
      <c r="J78" s="1170">
        <f t="shared" si="10"/>
        <v>0</v>
      </c>
      <c r="K78" s="1004" t="e">
        <f t="shared" si="11"/>
        <v>#DIV/0!</v>
      </c>
    </row>
    <row r="79" spans="1:12">
      <c r="A79" s="49" t="s">
        <v>1029</v>
      </c>
      <c r="B79" s="371" t="s">
        <v>3054</v>
      </c>
      <c r="C79" s="270">
        <v>2</v>
      </c>
      <c r="D79" s="270"/>
      <c r="E79" s="1003">
        <f t="shared" si="7"/>
        <v>0</v>
      </c>
      <c r="F79" s="272"/>
      <c r="G79" s="272"/>
      <c r="H79" s="1003" t="e">
        <f t="shared" si="8"/>
        <v>#DIV/0!</v>
      </c>
      <c r="I79" s="1170">
        <f t="shared" si="9"/>
        <v>2</v>
      </c>
      <c r="J79" s="1170">
        <f t="shared" si="10"/>
        <v>0</v>
      </c>
      <c r="K79" s="1004">
        <f t="shared" si="11"/>
        <v>0</v>
      </c>
    </row>
    <row r="80" spans="1:12">
      <c r="A80" s="49" t="s">
        <v>1262</v>
      </c>
      <c r="B80" s="371" t="s">
        <v>1263</v>
      </c>
      <c r="C80" s="270">
        <v>1</v>
      </c>
      <c r="D80" s="270">
        <v>1</v>
      </c>
      <c r="E80" s="1003">
        <f t="shared" si="7"/>
        <v>100</v>
      </c>
      <c r="F80" s="272"/>
      <c r="G80" s="272"/>
      <c r="H80" s="1003" t="e">
        <f t="shared" si="8"/>
        <v>#DIV/0!</v>
      </c>
      <c r="I80" s="1170">
        <f t="shared" si="9"/>
        <v>1</v>
      </c>
      <c r="J80" s="1170">
        <f t="shared" si="10"/>
        <v>1</v>
      </c>
      <c r="K80" s="1004">
        <f t="shared" si="11"/>
        <v>100</v>
      </c>
    </row>
    <row r="81" spans="1:11">
      <c r="A81" s="49" t="s">
        <v>1009</v>
      </c>
      <c r="B81" s="371" t="s">
        <v>4458</v>
      </c>
      <c r="C81" s="270">
        <v>2</v>
      </c>
      <c r="D81" s="270">
        <v>1</v>
      </c>
      <c r="E81" s="1003">
        <f t="shared" si="7"/>
        <v>50</v>
      </c>
      <c r="F81" s="272"/>
      <c r="G81" s="272"/>
      <c r="H81" s="1003" t="e">
        <f t="shared" si="8"/>
        <v>#DIV/0!</v>
      </c>
      <c r="I81" s="1170">
        <f t="shared" si="9"/>
        <v>2</v>
      </c>
      <c r="J81" s="1170">
        <f t="shared" si="10"/>
        <v>1</v>
      </c>
      <c r="K81" s="1004">
        <f t="shared" si="11"/>
        <v>50</v>
      </c>
    </row>
    <row r="82" spans="1:11">
      <c r="A82" s="49" t="s">
        <v>4443</v>
      </c>
      <c r="B82" s="371" t="s">
        <v>4459</v>
      </c>
      <c r="C82" s="270">
        <v>16</v>
      </c>
      <c r="D82" s="270">
        <v>32</v>
      </c>
      <c r="E82" s="1003">
        <f t="shared" si="7"/>
        <v>200</v>
      </c>
      <c r="F82" s="272"/>
      <c r="G82" s="272"/>
      <c r="H82" s="1003" t="e">
        <f t="shared" si="8"/>
        <v>#DIV/0!</v>
      </c>
      <c r="I82" s="1170">
        <f t="shared" si="9"/>
        <v>16</v>
      </c>
      <c r="J82" s="1170">
        <f t="shared" si="10"/>
        <v>32</v>
      </c>
      <c r="K82" s="1004">
        <f t="shared" si="11"/>
        <v>200</v>
      </c>
    </row>
    <row r="83" spans="1:11" ht="25.5">
      <c r="A83" s="49" t="s">
        <v>4053</v>
      </c>
      <c r="B83" s="371" t="s">
        <v>4938</v>
      </c>
      <c r="C83" s="270">
        <v>1</v>
      </c>
      <c r="D83" s="270"/>
      <c r="E83" s="1003">
        <f t="shared" si="7"/>
        <v>0</v>
      </c>
      <c r="F83" s="272"/>
      <c r="G83" s="272"/>
      <c r="H83" s="1003" t="e">
        <f t="shared" si="8"/>
        <v>#DIV/0!</v>
      </c>
      <c r="I83" s="1170">
        <f t="shared" si="9"/>
        <v>1</v>
      </c>
      <c r="J83" s="1170">
        <f t="shared" si="10"/>
        <v>0</v>
      </c>
      <c r="K83" s="1004">
        <f t="shared" si="11"/>
        <v>0</v>
      </c>
    </row>
    <row r="84" spans="1:11" ht="25.5">
      <c r="A84" s="49" t="s">
        <v>4939</v>
      </c>
      <c r="B84" s="371" t="s">
        <v>5026</v>
      </c>
      <c r="C84" s="270">
        <v>1</v>
      </c>
      <c r="D84" s="270">
        <v>1</v>
      </c>
      <c r="E84" s="1003">
        <f t="shared" si="7"/>
        <v>100</v>
      </c>
      <c r="F84" s="272"/>
      <c r="G84" s="272"/>
      <c r="H84" s="1003" t="e">
        <f t="shared" si="8"/>
        <v>#DIV/0!</v>
      </c>
      <c r="I84" s="1170">
        <f t="shared" si="9"/>
        <v>1</v>
      </c>
      <c r="J84" s="1170">
        <f t="shared" si="10"/>
        <v>1</v>
      </c>
      <c r="K84" s="1004">
        <f t="shared" si="11"/>
        <v>100</v>
      </c>
    </row>
    <row r="85" spans="1:11" ht="25.5">
      <c r="A85" s="49" t="s">
        <v>3932</v>
      </c>
      <c r="B85" s="371" t="s">
        <v>3502</v>
      </c>
      <c r="C85" s="270">
        <v>1</v>
      </c>
      <c r="D85" s="270"/>
      <c r="E85" s="1003">
        <f t="shared" si="7"/>
        <v>0</v>
      </c>
      <c r="F85" s="272"/>
      <c r="G85" s="272"/>
      <c r="H85" s="1003" t="e">
        <f t="shared" si="8"/>
        <v>#DIV/0!</v>
      </c>
      <c r="I85" s="1170">
        <f t="shared" si="9"/>
        <v>1</v>
      </c>
      <c r="J85" s="1170">
        <f t="shared" si="10"/>
        <v>0</v>
      </c>
      <c r="K85" s="1004">
        <f t="shared" si="11"/>
        <v>0</v>
      </c>
    </row>
    <row r="86" spans="1:11">
      <c r="A86" s="49" t="s">
        <v>6028</v>
      </c>
      <c r="B86" s="371" t="s">
        <v>4940</v>
      </c>
      <c r="C86" s="270">
        <v>2</v>
      </c>
      <c r="D86" s="270"/>
      <c r="E86" s="1003">
        <f t="shared" si="7"/>
        <v>0</v>
      </c>
      <c r="F86" s="272"/>
      <c r="G86" s="272"/>
      <c r="H86" s="1003" t="e">
        <f t="shared" si="8"/>
        <v>#DIV/0!</v>
      </c>
      <c r="I86" s="1170">
        <f t="shared" si="9"/>
        <v>2</v>
      </c>
      <c r="J86" s="1170">
        <f t="shared" si="10"/>
        <v>0</v>
      </c>
      <c r="K86" s="1004">
        <f t="shared" si="11"/>
        <v>0</v>
      </c>
    </row>
    <row r="87" spans="1:11">
      <c r="A87" s="49" t="s">
        <v>3103</v>
      </c>
      <c r="B87" s="371" t="s">
        <v>4941</v>
      </c>
      <c r="C87" s="270">
        <v>1</v>
      </c>
      <c r="D87" s="270"/>
      <c r="E87" s="1003">
        <f t="shared" si="7"/>
        <v>0</v>
      </c>
      <c r="F87" s="272"/>
      <c r="G87" s="272"/>
      <c r="H87" s="1003" t="e">
        <f t="shared" si="8"/>
        <v>#DIV/0!</v>
      </c>
      <c r="I87" s="1170">
        <f t="shared" si="9"/>
        <v>1</v>
      </c>
      <c r="J87" s="1170">
        <f t="shared" si="10"/>
        <v>0</v>
      </c>
      <c r="K87" s="1004">
        <f t="shared" si="11"/>
        <v>0</v>
      </c>
    </row>
    <row r="88" spans="1:11" ht="25.5">
      <c r="A88" s="49" t="s">
        <v>1278</v>
      </c>
      <c r="B88" s="371" t="s">
        <v>1279</v>
      </c>
      <c r="C88" s="270">
        <v>1</v>
      </c>
      <c r="D88" s="270"/>
      <c r="E88" s="1003">
        <f t="shared" si="7"/>
        <v>0</v>
      </c>
      <c r="F88" s="272"/>
      <c r="G88" s="272"/>
      <c r="H88" s="1003" t="e">
        <f t="shared" si="8"/>
        <v>#DIV/0!</v>
      </c>
      <c r="I88" s="1170">
        <f t="shared" si="9"/>
        <v>1</v>
      </c>
      <c r="J88" s="1170">
        <f t="shared" si="10"/>
        <v>0</v>
      </c>
      <c r="K88" s="1004">
        <f t="shared" si="11"/>
        <v>0</v>
      </c>
    </row>
    <row r="89" spans="1:11">
      <c r="A89" s="49" t="s">
        <v>6020</v>
      </c>
      <c r="B89" s="371" t="s">
        <v>6021</v>
      </c>
      <c r="C89" s="270">
        <v>4</v>
      </c>
      <c r="D89" s="270">
        <v>14</v>
      </c>
      <c r="E89" s="1003">
        <f t="shared" si="7"/>
        <v>350</v>
      </c>
      <c r="F89" s="272"/>
      <c r="G89" s="272"/>
      <c r="H89" s="1003" t="e">
        <f t="shared" si="8"/>
        <v>#DIV/0!</v>
      </c>
      <c r="I89" s="1170">
        <f t="shared" si="9"/>
        <v>4</v>
      </c>
      <c r="J89" s="1170">
        <f t="shared" si="10"/>
        <v>14</v>
      </c>
      <c r="K89" s="1004">
        <f t="shared" si="11"/>
        <v>350</v>
      </c>
    </row>
    <row r="90" spans="1:11" ht="25.5">
      <c r="A90" s="49" t="s">
        <v>2464</v>
      </c>
      <c r="B90" s="371" t="s">
        <v>4666</v>
      </c>
      <c r="C90" s="1128">
        <v>1</v>
      </c>
      <c r="D90" s="1128"/>
      <c r="E90" s="1003">
        <f t="shared" ref="E90" si="12">SUM(D90/C90*100)</f>
        <v>0</v>
      </c>
      <c r="F90" s="272"/>
      <c r="G90" s="272"/>
      <c r="H90" s="1003" t="e">
        <f t="shared" ref="H90" si="13">SUM(G90/F90*100)</f>
        <v>#DIV/0!</v>
      </c>
      <c r="I90" s="1170">
        <f t="shared" si="9"/>
        <v>1</v>
      </c>
      <c r="J90" s="1170">
        <f t="shared" si="10"/>
        <v>0</v>
      </c>
      <c r="K90" s="1004">
        <f t="shared" si="11"/>
        <v>0</v>
      </c>
    </row>
    <row r="91" spans="1:11" ht="25.5">
      <c r="A91" s="49" t="s">
        <v>1280</v>
      </c>
      <c r="B91" s="371" t="s">
        <v>4535</v>
      </c>
      <c r="C91" s="1128"/>
      <c r="D91" s="1128">
        <v>2</v>
      </c>
      <c r="E91" s="1003" t="e">
        <f t="shared" ref="E91:E94" si="14">SUM(D91/C91*100)</f>
        <v>#DIV/0!</v>
      </c>
      <c r="F91" s="272"/>
      <c r="G91" s="272"/>
      <c r="H91" s="1003" t="e">
        <f t="shared" ref="H91:H94" si="15">SUM(G91/F91*100)</f>
        <v>#DIV/0!</v>
      </c>
      <c r="I91" s="1170">
        <f t="shared" si="9"/>
        <v>0</v>
      </c>
      <c r="J91" s="1170">
        <f t="shared" si="10"/>
        <v>2</v>
      </c>
      <c r="K91" s="1004" t="e">
        <f t="shared" si="11"/>
        <v>#DIV/0!</v>
      </c>
    </row>
    <row r="92" spans="1:11">
      <c r="A92" s="49" t="s">
        <v>3021</v>
      </c>
      <c r="B92" s="371" t="s">
        <v>3022</v>
      </c>
      <c r="C92" s="1128"/>
      <c r="D92" s="1128">
        <v>1</v>
      </c>
      <c r="E92" s="1003" t="e">
        <f t="shared" si="14"/>
        <v>#DIV/0!</v>
      </c>
      <c r="F92" s="272"/>
      <c r="G92" s="272"/>
      <c r="H92" s="1003" t="e">
        <f t="shared" si="15"/>
        <v>#DIV/0!</v>
      </c>
      <c r="I92" s="1170">
        <f t="shared" si="9"/>
        <v>0</v>
      </c>
      <c r="J92" s="1170">
        <f t="shared" si="10"/>
        <v>1</v>
      </c>
      <c r="K92" s="1004" t="e">
        <f t="shared" si="11"/>
        <v>#DIV/0!</v>
      </c>
    </row>
    <row r="93" spans="1:11" ht="25.5">
      <c r="A93" s="383" t="s">
        <v>3120</v>
      </c>
      <c r="B93" s="275" t="s">
        <v>6711</v>
      </c>
      <c r="C93" s="1135">
        <v>1</v>
      </c>
      <c r="D93" s="1135"/>
      <c r="E93" s="1003">
        <f t="shared" si="14"/>
        <v>0</v>
      </c>
      <c r="F93" s="195"/>
      <c r="G93" s="195"/>
      <c r="H93" s="1003" t="e">
        <f t="shared" si="15"/>
        <v>#DIV/0!</v>
      </c>
      <c r="I93" s="1170">
        <f t="shared" si="9"/>
        <v>1</v>
      </c>
      <c r="J93" s="1170">
        <f t="shared" si="10"/>
        <v>0</v>
      </c>
      <c r="K93" s="1004">
        <f t="shared" si="11"/>
        <v>0</v>
      </c>
    </row>
    <row r="94" spans="1:11" ht="15">
      <c r="A94" s="383" t="s">
        <v>3211</v>
      </c>
      <c r="B94" s="275" t="s">
        <v>6712</v>
      </c>
      <c r="C94" s="1135">
        <v>1</v>
      </c>
      <c r="D94" s="1135"/>
      <c r="E94" s="1003">
        <f t="shared" si="14"/>
        <v>0</v>
      </c>
      <c r="F94" s="195"/>
      <c r="G94" s="195"/>
      <c r="H94" s="1003" t="e">
        <f t="shared" si="15"/>
        <v>#DIV/0!</v>
      </c>
      <c r="I94" s="1170">
        <f t="shared" si="9"/>
        <v>1</v>
      </c>
      <c r="J94" s="1170">
        <f t="shared" si="10"/>
        <v>0</v>
      </c>
      <c r="K94" s="1004">
        <f t="shared" si="11"/>
        <v>0</v>
      </c>
    </row>
    <row r="95" spans="1:11">
      <c r="A95" s="49" t="s">
        <v>6750</v>
      </c>
      <c r="B95" s="371" t="s">
        <v>6751</v>
      </c>
      <c r="C95" s="1138"/>
      <c r="D95" s="1138">
        <v>2</v>
      </c>
      <c r="E95" s="1003"/>
      <c r="F95" s="272"/>
      <c r="G95" s="272"/>
      <c r="H95" s="1003"/>
      <c r="I95" s="1170">
        <f t="shared" si="9"/>
        <v>0</v>
      </c>
      <c r="J95" s="1170">
        <f t="shared" si="10"/>
        <v>2</v>
      </c>
      <c r="K95" s="1004" t="e">
        <f t="shared" si="11"/>
        <v>#DIV/0!</v>
      </c>
    </row>
    <row r="96" spans="1:11" ht="25.5">
      <c r="A96" s="49" t="s">
        <v>7202</v>
      </c>
      <c r="B96" s="371" t="s">
        <v>7203</v>
      </c>
      <c r="C96" s="1342"/>
      <c r="D96" s="1342">
        <v>1</v>
      </c>
      <c r="E96" s="1003" t="e">
        <f t="shared" ref="E96:E102" si="16">SUM(D96/C96*100)</f>
        <v>#DIV/0!</v>
      </c>
      <c r="F96" s="272"/>
      <c r="G96" s="272"/>
      <c r="H96" s="1003" t="e">
        <f t="shared" ref="H96:H102" si="17">SUM(G96/F96*100)</f>
        <v>#DIV/0!</v>
      </c>
      <c r="I96" s="1341">
        <f t="shared" ref="I96:I102" si="18">C96+F96</f>
        <v>0</v>
      </c>
      <c r="J96" s="1341">
        <f t="shared" ref="J96:J102" si="19">D96+G96</f>
        <v>1</v>
      </c>
      <c r="K96" s="1004" t="e">
        <f t="shared" ref="K96:K102" si="20">SUM(J96/I96*100)</f>
        <v>#DIV/0!</v>
      </c>
    </row>
    <row r="97" spans="1:11">
      <c r="A97" s="49" t="s">
        <v>1161</v>
      </c>
      <c r="B97" s="371" t="s">
        <v>1162</v>
      </c>
      <c r="C97" s="1342"/>
      <c r="D97" s="1342">
        <v>1</v>
      </c>
      <c r="E97" s="1003" t="e">
        <f t="shared" si="16"/>
        <v>#DIV/0!</v>
      </c>
      <c r="F97" s="272"/>
      <c r="G97" s="272"/>
      <c r="H97" s="1003" t="e">
        <f t="shared" si="17"/>
        <v>#DIV/0!</v>
      </c>
      <c r="I97" s="1341">
        <f t="shared" si="18"/>
        <v>0</v>
      </c>
      <c r="J97" s="1341">
        <f t="shared" si="19"/>
        <v>1</v>
      </c>
      <c r="K97" s="1004" t="e">
        <f t="shared" si="20"/>
        <v>#DIV/0!</v>
      </c>
    </row>
    <row r="98" spans="1:11" ht="25.5">
      <c r="A98" s="49" t="s">
        <v>3578</v>
      </c>
      <c r="B98" s="371" t="s">
        <v>3579</v>
      </c>
      <c r="C98" s="1342"/>
      <c r="D98" s="1342">
        <v>1</v>
      </c>
      <c r="E98" s="1003" t="e">
        <f t="shared" si="16"/>
        <v>#DIV/0!</v>
      </c>
      <c r="F98" s="272"/>
      <c r="G98" s="272"/>
      <c r="H98" s="1003" t="e">
        <f t="shared" si="17"/>
        <v>#DIV/0!</v>
      </c>
      <c r="I98" s="1341">
        <f t="shared" si="18"/>
        <v>0</v>
      </c>
      <c r="J98" s="1341">
        <f t="shared" si="19"/>
        <v>1</v>
      </c>
      <c r="K98" s="1004" t="e">
        <f t="shared" si="20"/>
        <v>#DIV/0!</v>
      </c>
    </row>
    <row r="99" spans="1:11">
      <c r="A99" s="49" t="s">
        <v>1390</v>
      </c>
      <c r="B99" s="371" t="s">
        <v>7204</v>
      </c>
      <c r="C99" s="1342"/>
      <c r="D99" s="1342">
        <v>1</v>
      </c>
      <c r="E99" s="1003" t="e">
        <f t="shared" si="16"/>
        <v>#DIV/0!</v>
      </c>
      <c r="F99" s="272"/>
      <c r="G99" s="272"/>
      <c r="H99" s="1003" t="e">
        <f t="shared" si="17"/>
        <v>#DIV/0!</v>
      </c>
      <c r="I99" s="1341">
        <f t="shared" si="18"/>
        <v>0</v>
      </c>
      <c r="J99" s="1341">
        <f t="shared" si="19"/>
        <v>1</v>
      </c>
      <c r="K99" s="1004" t="e">
        <f t="shared" si="20"/>
        <v>#DIV/0!</v>
      </c>
    </row>
    <row r="100" spans="1:11">
      <c r="A100" s="49" t="s">
        <v>3894</v>
      </c>
      <c r="B100" s="371" t="s">
        <v>3895</v>
      </c>
      <c r="C100" s="1342"/>
      <c r="D100" s="1342">
        <v>1</v>
      </c>
      <c r="E100" s="1003" t="e">
        <f t="shared" si="16"/>
        <v>#DIV/0!</v>
      </c>
      <c r="F100" s="272"/>
      <c r="G100" s="272"/>
      <c r="H100" s="1003" t="e">
        <f t="shared" si="17"/>
        <v>#DIV/0!</v>
      </c>
      <c r="I100" s="1341">
        <f t="shared" si="18"/>
        <v>0</v>
      </c>
      <c r="J100" s="1341">
        <f t="shared" si="19"/>
        <v>1</v>
      </c>
      <c r="K100" s="1004" t="e">
        <f t="shared" si="20"/>
        <v>#DIV/0!</v>
      </c>
    </row>
    <row r="101" spans="1:11">
      <c r="A101" s="49" t="s">
        <v>4430</v>
      </c>
      <c r="B101" s="371" t="s">
        <v>7205</v>
      </c>
      <c r="C101" s="1342"/>
      <c r="D101" s="1342">
        <v>7</v>
      </c>
      <c r="E101" s="1003" t="e">
        <f t="shared" si="16"/>
        <v>#DIV/0!</v>
      </c>
      <c r="F101" s="272"/>
      <c r="G101" s="272"/>
      <c r="H101" s="1003" t="e">
        <f t="shared" si="17"/>
        <v>#DIV/0!</v>
      </c>
      <c r="I101" s="1341">
        <f t="shared" si="18"/>
        <v>0</v>
      </c>
      <c r="J101" s="1341">
        <f t="shared" si="19"/>
        <v>7</v>
      </c>
      <c r="K101" s="1004" t="e">
        <f t="shared" si="20"/>
        <v>#DIV/0!</v>
      </c>
    </row>
    <row r="102" spans="1:11">
      <c r="A102" s="49" t="s">
        <v>2703</v>
      </c>
      <c r="B102" s="371" t="s">
        <v>7206</v>
      </c>
      <c r="C102" s="1342"/>
      <c r="D102" s="1342">
        <v>5</v>
      </c>
      <c r="E102" s="1003" t="e">
        <f t="shared" si="16"/>
        <v>#DIV/0!</v>
      </c>
      <c r="F102" s="272"/>
      <c r="G102" s="272"/>
      <c r="H102" s="1003" t="e">
        <f t="shared" si="17"/>
        <v>#DIV/0!</v>
      </c>
      <c r="I102" s="1341">
        <f t="shared" si="18"/>
        <v>0</v>
      </c>
      <c r="J102" s="1341">
        <f t="shared" si="19"/>
        <v>5</v>
      </c>
      <c r="K102" s="1004" t="e">
        <f t="shared" si="20"/>
        <v>#DIV/0!</v>
      </c>
    </row>
    <row r="103" spans="1:11" ht="16.5" customHeight="1">
      <c r="A103" s="49"/>
      <c r="B103" s="371"/>
      <c r="C103" s="270"/>
      <c r="D103" s="270"/>
      <c r="E103" s="1003" t="e">
        <f t="shared" si="7"/>
        <v>#DIV/0!</v>
      </c>
      <c r="F103" s="272"/>
      <c r="G103" s="272"/>
      <c r="H103" s="1003" t="e">
        <f t="shared" si="8"/>
        <v>#DIV/0!</v>
      </c>
      <c r="I103" s="1170">
        <f t="shared" si="9"/>
        <v>0</v>
      </c>
      <c r="J103" s="1170">
        <f t="shared" si="10"/>
        <v>0</v>
      </c>
      <c r="K103" s="1004" t="e">
        <f t="shared" si="11"/>
        <v>#DIV/0!</v>
      </c>
    </row>
    <row r="104" spans="1:11" ht="21" customHeight="1">
      <c r="A104" s="1505" t="s">
        <v>924</v>
      </c>
      <c r="B104" s="1506"/>
      <c r="C104" s="378">
        <f>SUM(C12:C103)</f>
        <v>34480</v>
      </c>
      <c r="D104" s="378">
        <f>SUM(D12:D103)</f>
        <v>17544</v>
      </c>
      <c r="E104" s="1004">
        <f t="shared" si="7"/>
        <v>50.881670533642684</v>
      </c>
      <c r="F104" s="378">
        <f>SUM(F12:F103)</f>
        <v>0</v>
      </c>
      <c r="G104" s="378">
        <f>SUM(G12:G103)</f>
        <v>0</v>
      </c>
      <c r="H104" s="1004" t="e">
        <f t="shared" si="8"/>
        <v>#DIV/0!</v>
      </c>
      <c r="I104" s="1170">
        <f t="shared" si="9"/>
        <v>34480</v>
      </c>
      <c r="J104" s="1170">
        <f t="shared" si="10"/>
        <v>17544</v>
      </c>
      <c r="K104" s="1004">
        <f t="shared" si="11"/>
        <v>50.881670533642684</v>
      </c>
    </row>
    <row r="105" spans="1:11" ht="10.5" customHeight="1">
      <c r="A105" s="384" t="s">
        <v>3992</v>
      </c>
      <c r="B105" s="385"/>
      <c r="C105" s="1422"/>
      <c r="D105" s="1422"/>
      <c r="E105" s="1422"/>
      <c r="F105" s="1422"/>
      <c r="G105" s="1422"/>
      <c r="H105" s="1422"/>
      <c r="I105" s="1422"/>
      <c r="J105" s="1423"/>
      <c r="K105" s="282"/>
    </row>
    <row r="106" spans="1:11" ht="15">
      <c r="A106" s="383" t="s">
        <v>3993</v>
      </c>
      <c r="B106" s="284" t="s">
        <v>3994</v>
      </c>
      <c r="C106" s="112"/>
      <c r="D106" s="112"/>
      <c r="E106" s="1003" t="e">
        <f t="shared" si="7"/>
        <v>#DIV/0!</v>
      </c>
      <c r="F106" s="195"/>
      <c r="G106" s="195"/>
      <c r="H106" s="1003" t="e">
        <f t="shared" ref="H106:H123" si="21">SUM(G106/F106*100)</f>
        <v>#DIV/0!</v>
      </c>
      <c r="I106" s="173">
        <f t="shared" ref="I106:I123" si="22">C106+F106</f>
        <v>0</v>
      </c>
      <c r="J106" s="173">
        <f t="shared" ref="J106:J123" si="23">D106+G106</f>
        <v>0</v>
      </c>
      <c r="K106" s="1004" t="e">
        <f t="shared" ref="K106:K123" si="24">SUM(J106/I106*100)</f>
        <v>#DIV/0!</v>
      </c>
    </row>
    <row r="107" spans="1:11" ht="18" customHeight="1">
      <c r="A107" s="383" t="s">
        <v>3995</v>
      </c>
      <c r="B107" s="284" t="s">
        <v>3996</v>
      </c>
      <c r="C107" s="112"/>
      <c r="D107" s="112"/>
      <c r="E107" s="1003" t="e">
        <f t="shared" si="7"/>
        <v>#DIV/0!</v>
      </c>
      <c r="F107" s="195"/>
      <c r="G107" s="195"/>
      <c r="H107" s="1003" t="e">
        <f t="shared" si="21"/>
        <v>#DIV/0!</v>
      </c>
      <c r="I107" s="173">
        <f t="shared" si="22"/>
        <v>0</v>
      </c>
      <c r="J107" s="173">
        <f t="shared" si="23"/>
        <v>0</v>
      </c>
      <c r="K107" s="1004" t="e">
        <f t="shared" si="24"/>
        <v>#DIV/0!</v>
      </c>
    </row>
    <row r="108" spans="1:11" ht="15" customHeight="1">
      <c r="A108" s="383" t="s">
        <v>3997</v>
      </c>
      <c r="B108" s="284" t="s">
        <v>3998</v>
      </c>
      <c r="C108" s="112"/>
      <c r="D108" s="112"/>
      <c r="E108" s="1003" t="e">
        <f t="shared" si="7"/>
        <v>#DIV/0!</v>
      </c>
      <c r="F108" s="195"/>
      <c r="G108" s="195"/>
      <c r="H108" s="1003" t="e">
        <f t="shared" si="21"/>
        <v>#DIV/0!</v>
      </c>
      <c r="I108" s="173">
        <f t="shared" si="22"/>
        <v>0</v>
      </c>
      <c r="J108" s="173">
        <f t="shared" si="23"/>
        <v>0</v>
      </c>
      <c r="K108" s="1004" t="e">
        <f t="shared" si="24"/>
        <v>#DIV/0!</v>
      </c>
    </row>
    <row r="109" spans="1:11" ht="12.75" customHeight="1">
      <c r="A109" s="383" t="s">
        <v>4494</v>
      </c>
      <c r="B109" s="284" t="s">
        <v>3999</v>
      </c>
      <c r="C109" s="112"/>
      <c r="D109" s="112"/>
      <c r="E109" s="1003" t="e">
        <f t="shared" si="7"/>
        <v>#DIV/0!</v>
      </c>
      <c r="F109" s="195"/>
      <c r="G109" s="195"/>
      <c r="H109" s="1003" t="e">
        <f t="shared" si="21"/>
        <v>#DIV/0!</v>
      </c>
      <c r="I109" s="173">
        <f t="shared" si="22"/>
        <v>0</v>
      </c>
      <c r="J109" s="173">
        <f t="shared" si="23"/>
        <v>0</v>
      </c>
      <c r="K109" s="1004" t="e">
        <f t="shared" si="24"/>
        <v>#DIV/0!</v>
      </c>
    </row>
    <row r="110" spans="1:11" ht="15.75" customHeight="1">
      <c r="A110" s="383" t="s">
        <v>4000</v>
      </c>
      <c r="B110" s="284" t="s">
        <v>4001</v>
      </c>
      <c r="C110" s="112"/>
      <c r="D110" s="112"/>
      <c r="E110" s="1003" t="e">
        <f t="shared" si="7"/>
        <v>#DIV/0!</v>
      </c>
      <c r="F110" s="195"/>
      <c r="G110" s="195"/>
      <c r="H110" s="1003" t="e">
        <f t="shared" si="21"/>
        <v>#DIV/0!</v>
      </c>
      <c r="I110" s="173">
        <f t="shared" si="22"/>
        <v>0</v>
      </c>
      <c r="J110" s="173">
        <f t="shared" si="23"/>
        <v>0</v>
      </c>
      <c r="K110" s="1004" t="e">
        <f t="shared" si="24"/>
        <v>#DIV/0!</v>
      </c>
    </row>
    <row r="111" spans="1:11" ht="13.5" customHeight="1">
      <c r="A111" s="383" t="s">
        <v>4002</v>
      </c>
      <c r="B111" s="284" t="s">
        <v>4003</v>
      </c>
      <c r="C111" s="112"/>
      <c r="D111" s="112"/>
      <c r="E111" s="1003" t="e">
        <f t="shared" si="7"/>
        <v>#DIV/0!</v>
      </c>
      <c r="F111" s="195"/>
      <c r="G111" s="195"/>
      <c r="H111" s="1003" t="e">
        <f t="shared" si="21"/>
        <v>#DIV/0!</v>
      </c>
      <c r="I111" s="173">
        <f t="shared" si="22"/>
        <v>0</v>
      </c>
      <c r="J111" s="173">
        <f t="shared" si="23"/>
        <v>0</v>
      </c>
      <c r="K111" s="1004" t="e">
        <f t="shared" si="24"/>
        <v>#DIV/0!</v>
      </c>
    </row>
    <row r="112" spans="1:11" ht="15.75" customHeight="1">
      <c r="A112" s="383" t="s">
        <v>4004</v>
      </c>
      <c r="B112" s="284" t="s">
        <v>4005</v>
      </c>
      <c r="C112" s="112"/>
      <c r="D112" s="112"/>
      <c r="E112" s="1003" t="e">
        <f t="shared" si="7"/>
        <v>#DIV/0!</v>
      </c>
      <c r="F112" s="195"/>
      <c r="G112" s="195"/>
      <c r="H112" s="1003" t="e">
        <f t="shared" si="21"/>
        <v>#DIV/0!</v>
      </c>
      <c r="I112" s="173">
        <f t="shared" si="22"/>
        <v>0</v>
      </c>
      <c r="J112" s="173">
        <f t="shared" si="23"/>
        <v>0</v>
      </c>
      <c r="K112" s="1004" t="e">
        <f t="shared" si="24"/>
        <v>#DIV/0!</v>
      </c>
    </row>
    <row r="113" spans="1:11" ht="12.75" customHeight="1">
      <c r="A113" s="383" t="s">
        <v>4006</v>
      </c>
      <c r="B113" s="284" t="s">
        <v>4007</v>
      </c>
      <c r="C113" s="112"/>
      <c r="D113" s="112"/>
      <c r="E113" s="1003" t="e">
        <f t="shared" si="7"/>
        <v>#DIV/0!</v>
      </c>
      <c r="F113" s="195"/>
      <c r="G113" s="195"/>
      <c r="H113" s="1003" t="e">
        <f t="shared" si="21"/>
        <v>#DIV/0!</v>
      </c>
      <c r="I113" s="173">
        <f t="shared" si="22"/>
        <v>0</v>
      </c>
      <c r="J113" s="173">
        <f t="shared" si="23"/>
        <v>0</v>
      </c>
      <c r="K113" s="1004" t="e">
        <f t="shared" si="24"/>
        <v>#DIV/0!</v>
      </c>
    </row>
    <row r="114" spans="1:11" ht="15">
      <c r="A114" s="383" t="s">
        <v>4008</v>
      </c>
      <c r="B114" s="284" t="s">
        <v>4009</v>
      </c>
      <c r="C114" s="112"/>
      <c r="D114" s="112"/>
      <c r="E114" s="1003" t="e">
        <f t="shared" si="7"/>
        <v>#DIV/0!</v>
      </c>
      <c r="F114" s="195"/>
      <c r="G114" s="195"/>
      <c r="H114" s="1003" t="e">
        <f t="shared" si="21"/>
        <v>#DIV/0!</v>
      </c>
      <c r="I114" s="173">
        <f t="shared" si="22"/>
        <v>0</v>
      </c>
      <c r="J114" s="173">
        <f t="shared" si="23"/>
        <v>0</v>
      </c>
      <c r="K114" s="1004" t="e">
        <f t="shared" si="24"/>
        <v>#DIV/0!</v>
      </c>
    </row>
    <row r="115" spans="1:11" ht="14.25" customHeight="1">
      <c r="A115" s="383" t="s">
        <v>4010</v>
      </c>
      <c r="B115" s="284" t="s">
        <v>4011</v>
      </c>
      <c r="C115" s="112"/>
      <c r="D115" s="112"/>
      <c r="E115" s="1003" t="e">
        <f t="shared" si="7"/>
        <v>#DIV/0!</v>
      </c>
      <c r="F115" s="195"/>
      <c r="G115" s="195"/>
      <c r="H115" s="1003" t="e">
        <f t="shared" si="21"/>
        <v>#DIV/0!</v>
      </c>
      <c r="I115" s="173">
        <f t="shared" si="22"/>
        <v>0</v>
      </c>
      <c r="J115" s="173">
        <f t="shared" si="23"/>
        <v>0</v>
      </c>
      <c r="K115" s="1004" t="e">
        <f t="shared" si="24"/>
        <v>#DIV/0!</v>
      </c>
    </row>
    <row r="116" spans="1:11" ht="15.75" customHeight="1">
      <c r="A116" s="383" t="s">
        <v>4012</v>
      </c>
      <c r="B116" s="284" t="s">
        <v>4013</v>
      </c>
      <c r="C116" s="112"/>
      <c r="D116" s="112"/>
      <c r="E116" s="1003" t="e">
        <f t="shared" si="7"/>
        <v>#DIV/0!</v>
      </c>
      <c r="F116" s="195"/>
      <c r="G116" s="195"/>
      <c r="H116" s="1003" t="e">
        <f t="shared" si="21"/>
        <v>#DIV/0!</v>
      </c>
      <c r="I116" s="173">
        <f t="shared" si="22"/>
        <v>0</v>
      </c>
      <c r="J116" s="173">
        <f t="shared" si="23"/>
        <v>0</v>
      </c>
      <c r="K116" s="1004" t="e">
        <f t="shared" si="24"/>
        <v>#DIV/0!</v>
      </c>
    </row>
    <row r="117" spans="1:11" ht="15.75" customHeight="1">
      <c r="A117" s="383" t="s">
        <v>4014</v>
      </c>
      <c r="B117" s="284" t="s">
        <v>4015</v>
      </c>
      <c r="C117" s="112"/>
      <c r="D117" s="112"/>
      <c r="E117" s="1003" t="e">
        <f t="shared" si="7"/>
        <v>#DIV/0!</v>
      </c>
      <c r="F117" s="195"/>
      <c r="G117" s="195"/>
      <c r="H117" s="1003" t="e">
        <f t="shared" si="21"/>
        <v>#DIV/0!</v>
      </c>
      <c r="I117" s="173">
        <f t="shared" si="22"/>
        <v>0</v>
      </c>
      <c r="J117" s="173">
        <f t="shared" si="23"/>
        <v>0</v>
      </c>
      <c r="K117" s="1004" t="e">
        <f t="shared" si="24"/>
        <v>#DIV/0!</v>
      </c>
    </row>
    <row r="118" spans="1:11" ht="15.75" customHeight="1">
      <c r="A118" s="383" t="s">
        <v>3120</v>
      </c>
      <c r="B118" s="275" t="s">
        <v>6711</v>
      </c>
      <c r="C118" s="112"/>
      <c r="D118" s="112"/>
      <c r="E118" s="1003" t="e">
        <f t="shared" si="7"/>
        <v>#DIV/0!</v>
      </c>
      <c r="F118" s="195"/>
      <c r="G118" s="195"/>
      <c r="H118" s="1003" t="e">
        <f t="shared" si="21"/>
        <v>#DIV/0!</v>
      </c>
      <c r="I118" s="173">
        <f t="shared" si="22"/>
        <v>0</v>
      </c>
      <c r="J118" s="173">
        <f t="shared" si="23"/>
        <v>0</v>
      </c>
      <c r="K118" s="1004" t="e">
        <f t="shared" si="24"/>
        <v>#DIV/0!</v>
      </c>
    </row>
    <row r="119" spans="1:11" ht="15.75" customHeight="1">
      <c r="A119" s="383" t="s">
        <v>3211</v>
      </c>
      <c r="B119" s="275" t="s">
        <v>6712</v>
      </c>
      <c r="C119" s="112"/>
      <c r="D119" s="112"/>
      <c r="E119" s="1003" t="e">
        <f t="shared" si="7"/>
        <v>#DIV/0!</v>
      </c>
      <c r="F119" s="195"/>
      <c r="G119" s="195"/>
      <c r="H119" s="1003" t="e">
        <f t="shared" si="21"/>
        <v>#DIV/0!</v>
      </c>
      <c r="I119" s="173">
        <f t="shared" si="22"/>
        <v>0</v>
      </c>
      <c r="J119" s="173">
        <f t="shared" si="23"/>
        <v>0</v>
      </c>
      <c r="K119" s="1004" t="e">
        <f t="shared" si="24"/>
        <v>#DIV/0!</v>
      </c>
    </row>
    <row r="120" spans="1:11" ht="15.75" customHeight="1">
      <c r="A120" s="383"/>
      <c r="B120" s="284"/>
      <c r="C120" s="112"/>
      <c r="D120" s="112"/>
      <c r="E120" s="1003" t="e">
        <f t="shared" si="7"/>
        <v>#DIV/0!</v>
      </c>
      <c r="F120" s="195"/>
      <c r="G120" s="195"/>
      <c r="H120" s="1003" t="e">
        <f t="shared" si="21"/>
        <v>#DIV/0!</v>
      </c>
      <c r="I120" s="173">
        <f t="shared" si="22"/>
        <v>0</v>
      </c>
      <c r="J120" s="173">
        <f t="shared" si="23"/>
        <v>0</v>
      </c>
      <c r="K120" s="1004" t="e">
        <f t="shared" si="24"/>
        <v>#DIV/0!</v>
      </c>
    </row>
    <row r="121" spans="1:11" ht="14.25" customHeight="1">
      <c r="A121" s="383"/>
      <c r="B121" s="284"/>
      <c r="C121" s="112"/>
      <c r="D121" s="112"/>
      <c r="E121" s="1003" t="e">
        <f t="shared" si="7"/>
        <v>#DIV/0!</v>
      </c>
      <c r="F121" s="195"/>
      <c r="G121" s="195"/>
      <c r="H121" s="1003" t="e">
        <f t="shared" si="21"/>
        <v>#DIV/0!</v>
      </c>
      <c r="I121" s="173">
        <f t="shared" si="22"/>
        <v>0</v>
      </c>
      <c r="J121" s="173">
        <f t="shared" si="23"/>
        <v>0</v>
      </c>
      <c r="K121" s="1004" t="e">
        <f t="shared" si="24"/>
        <v>#DIV/0!</v>
      </c>
    </row>
    <row r="122" spans="1:11" ht="13.5" customHeight="1">
      <c r="A122" s="384" t="s">
        <v>4016</v>
      </c>
      <c r="B122" s="386"/>
      <c r="C122" s="979">
        <f>SUM(C106:C121)</f>
        <v>0</v>
      </c>
      <c r="D122" s="979">
        <f>SUM(D106:D121)</f>
        <v>0</v>
      </c>
      <c r="E122" s="1004" t="e">
        <f t="shared" si="7"/>
        <v>#DIV/0!</v>
      </c>
      <c r="F122" s="979">
        <f>SUM(F106:F121)</f>
        <v>0</v>
      </c>
      <c r="G122" s="979">
        <f>SUM(G106:G121)</f>
        <v>0</v>
      </c>
      <c r="H122" s="1004" t="e">
        <f t="shared" si="21"/>
        <v>#DIV/0!</v>
      </c>
      <c r="I122" s="173">
        <f t="shared" si="22"/>
        <v>0</v>
      </c>
      <c r="J122" s="173">
        <f t="shared" si="23"/>
        <v>0</v>
      </c>
      <c r="K122" s="1004" t="e">
        <f t="shared" si="24"/>
        <v>#DIV/0!</v>
      </c>
    </row>
    <row r="123" spans="1:11" ht="15" customHeight="1">
      <c r="A123" s="279" t="s">
        <v>4017</v>
      </c>
      <c r="B123" s="277"/>
      <c r="C123" s="278">
        <f>SUM(C104+C122)</f>
        <v>34480</v>
      </c>
      <c r="D123" s="278">
        <f>SUM(D104+D122)</f>
        <v>17544</v>
      </c>
      <c r="E123" s="1004">
        <f t="shared" si="7"/>
        <v>50.881670533642684</v>
      </c>
      <c r="F123" s="278">
        <f>SUM(F104+F122)</f>
        <v>0</v>
      </c>
      <c r="G123" s="278">
        <f>SUM(G104+G122)</f>
        <v>0</v>
      </c>
      <c r="H123" s="1004" t="e">
        <f t="shared" si="21"/>
        <v>#DIV/0!</v>
      </c>
      <c r="I123" s="439">
        <f t="shared" si="22"/>
        <v>34480</v>
      </c>
      <c r="J123" s="439">
        <f t="shared" si="23"/>
        <v>17544</v>
      </c>
      <c r="K123" s="1004">
        <f t="shared" si="24"/>
        <v>50.881670533642684</v>
      </c>
    </row>
    <row r="124" spans="1:11" ht="18.75" customHeight="1">
      <c r="A124" s="1448" t="s">
        <v>4018</v>
      </c>
      <c r="B124" s="1448"/>
      <c r="C124" s="1448"/>
      <c r="D124" s="1448"/>
      <c r="E124" s="1448"/>
      <c r="F124" s="1448"/>
      <c r="G124" s="1448"/>
      <c r="H124" s="1448"/>
      <c r="I124" s="1448"/>
      <c r="J124" s="1490"/>
    </row>
    <row r="125" spans="1:11" ht="28.5" customHeight="1">
      <c r="A125" s="1448" t="s">
        <v>4067</v>
      </c>
      <c r="B125" s="1448"/>
      <c r="C125" s="1448"/>
      <c r="D125" s="1448"/>
      <c r="E125" s="1448"/>
      <c r="F125" s="1448"/>
      <c r="G125" s="1448"/>
      <c r="H125" s="1448"/>
      <c r="I125" s="1448"/>
      <c r="J125" s="1490"/>
    </row>
    <row r="126" spans="1:11" ht="15">
      <c r="A126" s="6"/>
      <c r="B126" s="392"/>
      <c r="C126" s="392"/>
      <c r="D126" s="392"/>
      <c r="E126" s="392"/>
      <c r="F126" s="20"/>
      <c r="G126" s="20"/>
      <c r="H126" s="20"/>
      <c r="I126" s="17"/>
      <c r="J126" s="20"/>
    </row>
  </sheetData>
  <mergeCells count="11">
    <mergeCell ref="C105:J105"/>
    <mergeCell ref="A124:J124"/>
    <mergeCell ref="A125:J125"/>
    <mergeCell ref="A104:B104"/>
    <mergeCell ref="C2:D2"/>
    <mergeCell ref="A7:A8"/>
    <mergeCell ref="B7:B8"/>
    <mergeCell ref="C11:J11"/>
    <mergeCell ref="C7:E7"/>
    <mergeCell ref="F7:H7"/>
    <mergeCell ref="I7:K7"/>
  </mergeCells>
  <phoneticPr fontId="44" type="noConversion"/>
  <pageMargins left="0.75" right="0.75" top="1" bottom="1" header="0.5" footer="0.5"/>
  <pageSetup paperSize="9" scale="59"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96"/>
  <sheetViews>
    <sheetView topLeftCell="A78" workbookViewId="0">
      <selection activeCell="L54" sqref="L54"/>
    </sheetView>
  </sheetViews>
  <sheetFormatPr defaultRowHeight="12.75"/>
  <cols>
    <col min="1" max="1" width="12.7109375" style="11" customWidth="1"/>
    <col min="2" max="2" width="40.5703125" style="11" customWidth="1"/>
    <col min="3" max="4" width="8.28515625" style="11" customWidth="1"/>
    <col min="5" max="5" width="9.42578125" style="11" customWidth="1"/>
    <col min="6" max="7" width="8.7109375" style="11" customWidth="1"/>
    <col min="8" max="8" width="9.28515625" style="11" customWidth="1"/>
    <col min="9" max="9" width="9.42578125" style="11" customWidth="1"/>
    <col min="10" max="10" width="8.85546875" style="11" customWidth="1"/>
    <col min="11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</row>
    <row r="2" spans="1:1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  <c r="K2" s="117"/>
    </row>
    <row r="3" spans="1:11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  <c r="K3" s="117"/>
    </row>
    <row r="4" spans="1:11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  <c r="K4" s="119"/>
    </row>
    <row r="5" spans="1:11" ht="15.75">
      <c r="A5" s="114"/>
      <c r="B5" s="115" t="s">
        <v>4094</v>
      </c>
      <c r="C5" s="266" t="s">
        <v>57</v>
      </c>
      <c r="D5" s="267"/>
      <c r="E5" s="267"/>
      <c r="F5" s="267"/>
      <c r="G5" s="267"/>
      <c r="H5" s="267"/>
      <c r="I5" s="80"/>
      <c r="J5" s="80"/>
      <c r="K5" s="119"/>
    </row>
    <row r="6" spans="1:11" ht="15.7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6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45.75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15.75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1">
      <c r="A10" s="49"/>
      <c r="B10" s="50"/>
      <c r="C10" s="289"/>
      <c r="D10" s="289"/>
      <c r="E10" s="289"/>
      <c r="F10" s="290"/>
      <c r="G10" s="290"/>
      <c r="H10" s="290"/>
      <c r="I10" s="173"/>
      <c r="J10" s="173"/>
      <c r="K10" s="282"/>
    </row>
    <row r="11" spans="1:11" ht="15">
      <c r="A11" s="49"/>
      <c r="B11" s="396" t="s">
        <v>4477</v>
      </c>
      <c r="C11" s="290"/>
      <c r="D11" s="289"/>
      <c r="E11" s="289"/>
      <c r="F11" s="290"/>
      <c r="G11" s="290"/>
      <c r="H11" s="290"/>
      <c r="I11" s="173"/>
      <c r="J11" s="173"/>
      <c r="K11" s="282"/>
    </row>
    <row r="12" spans="1:11">
      <c r="A12" s="49" t="s">
        <v>2433</v>
      </c>
      <c r="B12" s="395" t="s">
        <v>58</v>
      </c>
      <c r="C12" s="272"/>
      <c r="D12" s="270"/>
      <c r="E12" s="926" t="e">
        <f>SUM(D12/C12*100)</f>
        <v>#DIV/0!</v>
      </c>
      <c r="F12" s="272">
        <v>26</v>
      </c>
      <c r="G12" s="272">
        <v>2</v>
      </c>
      <c r="H12" s="926">
        <f>SUM(G12/F12*100)</f>
        <v>7.6923076923076925</v>
      </c>
      <c r="I12" s="173">
        <f t="shared" ref="I12" si="0">C12+F12</f>
        <v>26</v>
      </c>
      <c r="J12" s="173">
        <f t="shared" ref="J12" si="1">D12+G12</f>
        <v>2</v>
      </c>
      <c r="K12" s="927">
        <f>SUM(J12/I12*100)</f>
        <v>7.6923076923076925</v>
      </c>
    </row>
    <row r="13" spans="1:11" ht="25.5">
      <c r="A13" s="49" t="s">
        <v>4073</v>
      </c>
      <c r="B13" s="395" t="s">
        <v>94</v>
      </c>
      <c r="C13" s="272"/>
      <c r="D13" s="270"/>
      <c r="E13" s="926" t="e">
        <f t="shared" ref="E13:E81" si="2">SUM(D13/C13*100)</f>
        <v>#DIV/0!</v>
      </c>
      <c r="F13" s="272">
        <v>30</v>
      </c>
      <c r="G13" s="272"/>
      <c r="H13" s="926">
        <f t="shared" ref="H13:H78" si="3">SUM(G13/F13*100)</f>
        <v>0</v>
      </c>
      <c r="I13" s="1170">
        <f t="shared" ref="I13:I78" si="4">C13+F13</f>
        <v>30</v>
      </c>
      <c r="J13" s="1170">
        <f t="shared" ref="J13:J78" si="5">D13+G13</f>
        <v>0</v>
      </c>
      <c r="K13" s="927">
        <f t="shared" ref="K13:K78" si="6">SUM(J13/I13*100)</f>
        <v>0</v>
      </c>
    </row>
    <row r="14" spans="1:11" ht="25.5">
      <c r="A14" s="49" t="s">
        <v>2707</v>
      </c>
      <c r="B14" s="50" t="s">
        <v>2463</v>
      </c>
      <c r="C14" s="270"/>
      <c r="D14" s="270"/>
      <c r="E14" s="926" t="e">
        <f t="shared" si="2"/>
        <v>#DIV/0!</v>
      </c>
      <c r="F14" s="272">
        <v>29</v>
      </c>
      <c r="G14" s="272">
        <v>1</v>
      </c>
      <c r="H14" s="926">
        <f t="shared" si="3"/>
        <v>3.4482758620689653</v>
      </c>
      <c r="I14" s="1170">
        <f t="shared" si="4"/>
        <v>29</v>
      </c>
      <c r="J14" s="1170">
        <f t="shared" si="5"/>
        <v>1</v>
      </c>
      <c r="K14" s="927">
        <f t="shared" si="6"/>
        <v>3.4482758620689653</v>
      </c>
    </row>
    <row r="15" spans="1:11" ht="25.5">
      <c r="A15" s="49" t="s">
        <v>59</v>
      </c>
      <c r="B15" s="50" t="s">
        <v>3009</v>
      </c>
      <c r="C15" s="270"/>
      <c r="D15" s="270"/>
      <c r="E15" s="926" t="e">
        <f t="shared" si="2"/>
        <v>#DIV/0!</v>
      </c>
      <c r="F15" s="272">
        <v>30</v>
      </c>
      <c r="G15" s="272"/>
      <c r="H15" s="926">
        <f t="shared" si="3"/>
        <v>0</v>
      </c>
      <c r="I15" s="1170">
        <f t="shared" si="4"/>
        <v>30</v>
      </c>
      <c r="J15" s="1170">
        <f t="shared" si="5"/>
        <v>0</v>
      </c>
      <c r="K15" s="927">
        <f t="shared" si="6"/>
        <v>0</v>
      </c>
    </row>
    <row r="16" spans="1:11">
      <c r="A16" s="49" t="s">
        <v>2425</v>
      </c>
      <c r="B16" s="50" t="s">
        <v>60</v>
      </c>
      <c r="C16" s="110"/>
      <c r="D16" s="110"/>
      <c r="E16" s="926" t="e">
        <f t="shared" si="2"/>
        <v>#DIV/0!</v>
      </c>
      <c r="F16" s="185">
        <v>29</v>
      </c>
      <c r="G16" s="185"/>
      <c r="H16" s="926">
        <f t="shared" si="3"/>
        <v>0</v>
      </c>
      <c r="I16" s="1170">
        <f t="shared" si="4"/>
        <v>29</v>
      </c>
      <c r="J16" s="1170">
        <f t="shared" si="5"/>
        <v>0</v>
      </c>
      <c r="K16" s="927">
        <f t="shared" si="6"/>
        <v>0</v>
      </c>
    </row>
    <row r="17" spans="1:11">
      <c r="A17" s="49" t="s">
        <v>19</v>
      </c>
      <c r="B17" s="50" t="s">
        <v>20</v>
      </c>
      <c r="C17" s="110"/>
      <c r="D17" s="110"/>
      <c r="E17" s="926" t="e">
        <f t="shared" si="2"/>
        <v>#DIV/0!</v>
      </c>
      <c r="F17" s="185">
        <v>2</v>
      </c>
      <c r="G17" s="185"/>
      <c r="H17" s="926">
        <f t="shared" si="3"/>
        <v>0</v>
      </c>
      <c r="I17" s="1170">
        <f t="shared" si="4"/>
        <v>2</v>
      </c>
      <c r="J17" s="1170">
        <f t="shared" si="5"/>
        <v>0</v>
      </c>
      <c r="K17" s="927">
        <f t="shared" si="6"/>
        <v>0</v>
      </c>
    </row>
    <row r="18" spans="1:11">
      <c r="A18" s="49" t="s">
        <v>2728</v>
      </c>
      <c r="B18" s="50" t="s">
        <v>2729</v>
      </c>
      <c r="C18" s="110"/>
      <c r="D18" s="110"/>
      <c r="E18" s="926" t="e">
        <f t="shared" si="2"/>
        <v>#DIV/0!</v>
      </c>
      <c r="F18" s="185">
        <v>121</v>
      </c>
      <c r="G18" s="185">
        <v>4</v>
      </c>
      <c r="H18" s="926">
        <f t="shared" si="3"/>
        <v>3.3057851239669422</v>
      </c>
      <c r="I18" s="1170">
        <f t="shared" si="4"/>
        <v>121</v>
      </c>
      <c r="J18" s="1170">
        <f t="shared" si="5"/>
        <v>4</v>
      </c>
      <c r="K18" s="927">
        <f t="shared" si="6"/>
        <v>3.3057851239669422</v>
      </c>
    </row>
    <row r="19" spans="1:11">
      <c r="A19" s="49" t="s">
        <v>6004</v>
      </c>
      <c r="B19" s="50" t="s">
        <v>6005</v>
      </c>
      <c r="C19" s="110"/>
      <c r="D19" s="110"/>
      <c r="E19" s="926" t="e">
        <f t="shared" si="2"/>
        <v>#DIV/0!</v>
      </c>
      <c r="F19" s="185">
        <v>29</v>
      </c>
      <c r="G19" s="185"/>
      <c r="H19" s="926">
        <f t="shared" si="3"/>
        <v>0</v>
      </c>
      <c r="I19" s="1170">
        <f t="shared" si="4"/>
        <v>29</v>
      </c>
      <c r="J19" s="1170">
        <f t="shared" si="5"/>
        <v>0</v>
      </c>
      <c r="K19" s="927">
        <f t="shared" si="6"/>
        <v>0</v>
      </c>
    </row>
    <row r="20" spans="1:11" ht="25.5">
      <c r="A20" s="49" t="s">
        <v>134</v>
      </c>
      <c r="B20" s="371" t="s">
        <v>4087</v>
      </c>
      <c r="C20" s="110"/>
      <c r="D20" s="110"/>
      <c r="E20" s="926" t="e">
        <f t="shared" si="2"/>
        <v>#DIV/0!</v>
      </c>
      <c r="F20" s="185">
        <v>0</v>
      </c>
      <c r="G20" s="185"/>
      <c r="H20" s="926" t="e">
        <f t="shared" si="3"/>
        <v>#DIV/0!</v>
      </c>
      <c r="I20" s="1170">
        <f t="shared" si="4"/>
        <v>0</v>
      </c>
      <c r="J20" s="1170">
        <f t="shared" si="5"/>
        <v>0</v>
      </c>
      <c r="K20" s="927" t="e">
        <f t="shared" si="6"/>
        <v>#DIV/0!</v>
      </c>
    </row>
    <row r="21" spans="1:11">
      <c r="A21" s="49" t="s">
        <v>4482</v>
      </c>
      <c r="B21" s="371" t="s">
        <v>4483</v>
      </c>
      <c r="C21" s="110"/>
      <c r="D21" s="110"/>
      <c r="E21" s="926" t="e">
        <f t="shared" si="2"/>
        <v>#DIV/0!</v>
      </c>
      <c r="F21" s="185">
        <v>71</v>
      </c>
      <c r="G21" s="185"/>
      <c r="H21" s="926">
        <f t="shared" si="3"/>
        <v>0</v>
      </c>
      <c r="I21" s="1170">
        <f t="shared" si="4"/>
        <v>71</v>
      </c>
      <c r="J21" s="1170">
        <f t="shared" si="5"/>
        <v>0</v>
      </c>
      <c r="K21" s="927">
        <f t="shared" si="6"/>
        <v>0</v>
      </c>
    </row>
    <row r="22" spans="1:11">
      <c r="A22" s="49" t="s">
        <v>6006</v>
      </c>
      <c r="B22" s="50" t="s">
        <v>4026</v>
      </c>
      <c r="C22" s="110"/>
      <c r="D22" s="110"/>
      <c r="E22" s="926" t="e">
        <f t="shared" si="2"/>
        <v>#DIV/0!</v>
      </c>
      <c r="F22" s="185">
        <v>2</v>
      </c>
      <c r="G22" s="185"/>
      <c r="H22" s="926">
        <f t="shared" si="3"/>
        <v>0</v>
      </c>
      <c r="I22" s="1170">
        <f t="shared" si="4"/>
        <v>2</v>
      </c>
      <c r="J22" s="1170">
        <f t="shared" si="5"/>
        <v>0</v>
      </c>
      <c r="K22" s="927">
        <f t="shared" si="6"/>
        <v>0</v>
      </c>
    </row>
    <row r="23" spans="1:11">
      <c r="A23" s="49" t="s">
        <v>2370</v>
      </c>
      <c r="B23" s="50" t="s">
        <v>1147</v>
      </c>
      <c r="C23" s="110"/>
      <c r="D23" s="110"/>
      <c r="E23" s="926" t="e">
        <f t="shared" si="2"/>
        <v>#DIV/0!</v>
      </c>
      <c r="F23" s="185">
        <v>32</v>
      </c>
      <c r="G23" s="185">
        <v>2</v>
      </c>
      <c r="H23" s="926">
        <f t="shared" si="3"/>
        <v>6.25</v>
      </c>
      <c r="I23" s="1170">
        <f t="shared" si="4"/>
        <v>32</v>
      </c>
      <c r="J23" s="1170">
        <f t="shared" si="5"/>
        <v>2</v>
      </c>
      <c r="K23" s="927">
        <f t="shared" si="6"/>
        <v>6.25</v>
      </c>
    </row>
    <row r="24" spans="1:11">
      <c r="A24" s="49" t="s">
        <v>3092</v>
      </c>
      <c r="B24" s="50" t="s">
        <v>3093</v>
      </c>
      <c r="C24" s="110"/>
      <c r="D24" s="110"/>
      <c r="E24" s="926" t="e">
        <f t="shared" si="2"/>
        <v>#DIV/0!</v>
      </c>
      <c r="F24" s="185">
        <v>1</v>
      </c>
      <c r="G24" s="185"/>
      <c r="H24" s="926">
        <f t="shared" si="3"/>
        <v>0</v>
      </c>
      <c r="I24" s="1170">
        <f t="shared" si="4"/>
        <v>1</v>
      </c>
      <c r="J24" s="1170">
        <f t="shared" si="5"/>
        <v>0</v>
      </c>
      <c r="K24" s="927">
        <f t="shared" si="6"/>
        <v>0</v>
      </c>
    </row>
    <row r="25" spans="1:11" ht="25.5">
      <c r="A25" s="49" t="s">
        <v>6016</v>
      </c>
      <c r="B25" s="50" t="s">
        <v>3886</v>
      </c>
      <c r="C25" s="110"/>
      <c r="D25" s="110"/>
      <c r="E25" s="926" t="e">
        <f t="shared" si="2"/>
        <v>#DIV/0!</v>
      </c>
      <c r="F25" s="185">
        <v>1</v>
      </c>
      <c r="G25" s="185">
        <v>1</v>
      </c>
      <c r="H25" s="926">
        <f t="shared" si="3"/>
        <v>100</v>
      </c>
      <c r="I25" s="1170">
        <f t="shared" si="4"/>
        <v>1</v>
      </c>
      <c r="J25" s="1170">
        <f t="shared" si="5"/>
        <v>1</v>
      </c>
      <c r="K25" s="927">
        <f t="shared" si="6"/>
        <v>100</v>
      </c>
    </row>
    <row r="26" spans="1:11">
      <c r="A26" s="49" t="s">
        <v>6018</v>
      </c>
      <c r="B26" s="50" t="s">
        <v>4048</v>
      </c>
      <c r="C26" s="110"/>
      <c r="D26" s="110"/>
      <c r="E26" s="926" t="e">
        <f t="shared" si="2"/>
        <v>#DIV/0!</v>
      </c>
      <c r="F26" s="185">
        <v>18</v>
      </c>
      <c r="G26" s="185"/>
      <c r="H26" s="926">
        <f t="shared" si="3"/>
        <v>0</v>
      </c>
      <c r="I26" s="1170">
        <f t="shared" si="4"/>
        <v>18</v>
      </c>
      <c r="J26" s="1170">
        <f t="shared" si="5"/>
        <v>0</v>
      </c>
      <c r="K26" s="927">
        <f t="shared" si="6"/>
        <v>0</v>
      </c>
    </row>
    <row r="27" spans="1:11">
      <c r="A27" s="49" t="s">
        <v>3096</v>
      </c>
      <c r="B27" s="50" t="s">
        <v>61</v>
      </c>
      <c r="C27" s="110"/>
      <c r="D27" s="110"/>
      <c r="E27" s="926" t="e">
        <f t="shared" si="2"/>
        <v>#DIV/0!</v>
      </c>
      <c r="F27" s="185">
        <v>2</v>
      </c>
      <c r="G27" s="185"/>
      <c r="H27" s="926">
        <f t="shared" si="3"/>
        <v>0</v>
      </c>
      <c r="I27" s="1170">
        <f t="shared" si="4"/>
        <v>2</v>
      </c>
      <c r="J27" s="1170">
        <f t="shared" si="5"/>
        <v>0</v>
      </c>
      <c r="K27" s="927">
        <f t="shared" si="6"/>
        <v>0</v>
      </c>
    </row>
    <row r="28" spans="1:11">
      <c r="A28" s="49" t="s">
        <v>63</v>
      </c>
      <c r="B28" s="50" t="s">
        <v>707</v>
      </c>
      <c r="C28" s="110"/>
      <c r="D28" s="110"/>
      <c r="E28" s="926" t="e">
        <f t="shared" si="2"/>
        <v>#DIV/0!</v>
      </c>
      <c r="F28" s="185">
        <v>1</v>
      </c>
      <c r="G28" s="185"/>
      <c r="H28" s="926">
        <f t="shared" si="3"/>
        <v>0</v>
      </c>
      <c r="I28" s="1170">
        <f t="shared" si="4"/>
        <v>1</v>
      </c>
      <c r="J28" s="1170">
        <f t="shared" si="5"/>
        <v>0</v>
      </c>
      <c r="K28" s="927">
        <f t="shared" si="6"/>
        <v>0</v>
      </c>
    </row>
    <row r="29" spans="1:11" ht="25.5">
      <c r="A29" s="49" t="s">
        <v>708</v>
      </c>
      <c r="B29" s="50" t="s">
        <v>709</v>
      </c>
      <c r="C29" s="110"/>
      <c r="D29" s="110"/>
      <c r="E29" s="926" t="e">
        <f t="shared" si="2"/>
        <v>#DIV/0!</v>
      </c>
      <c r="F29" s="185">
        <v>65</v>
      </c>
      <c r="G29" s="185">
        <v>9</v>
      </c>
      <c r="H29" s="926">
        <f t="shared" si="3"/>
        <v>13.846153846153847</v>
      </c>
      <c r="I29" s="1170">
        <f t="shared" si="4"/>
        <v>65</v>
      </c>
      <c r="J29" s="1170">
        <f t="shared" si="5"/>
        <v>9</v>
      </c>
      <c r="K29" s="927">
        <f t="shared" si="6"/>
        <v>13.846153846153847</v>
      </c>
    </row>
    <row r="30" spans="1:11" ht="25.5">
      <c r="A30" s="49" t="s">
        <v>3932</v>
      </c>
      <c r="B30" s="50" t="s">
        <v>3502</v>
      </c>
      <c r="C30" s="110"/>
      <c r="D30" s="110"/>
      <c r="E30" s="926" t="e">
        <f t="shared" si="2"/>
        <v>#DIV/0!</v>
      </c>
      <c r="F30" s="185">
        <v>14</v>
      </c>
      <c r="G30" s="185">
        <v>1</v>
      </c>
      <c r="H30" s="926">
        <f t="shared" si="3"/>
        <v>7.1428571428571423</v>
      </c>
      <c r="I30" s="1170">
        <f t="shared" si="4"/>
        <v>14</v>
      </c>
      <c r="J30" s="1170">
        <f t="shared" si="5"/>
        <v>1</v>
      </c>
      <c r="K30" s="927">
        <f t="shared" si="6"/>
        <v>7.1428571428571423</v>
      </c>
    </row>
    <row r="31" spans="1:11" ht="25.5">
      <c r="A31" s="49" t="s">
        <v>6026</v>
      </c>
      <c r="B31" s="50" t="s">
        <v>710</v>
      </c>
      <c r="C31" s="110"/>
      <c r="D31" s="110"/>
      <c r="E31" s="926" t="e">
        <f t="shared" si="2"/>
        <v>#DIV/0!</v>
      </c>
      <c r="F31" s="185">
        <v>19</v>
      </c>
      <c r="G31" s="185"/>
      <c r="H31" s="926">
        <f t="shared" si="3"/>
        <v>0</v>
      </c>
      <c r="I31" s="1170">
        <f t="shared" si="4"/>
        <v>19</v>
      </c>
      <c r="J31" s="1170">
        <f t="shared" si="5"/>
        <v>0</v>
      </c>
      <c r="K31" s="927">
        <f t="shared" si="6"/>
        <v>0</v>
      </c>
    </row>
    <row r="32" spans="1:11" ht="25.5">
      <c r="A32" s="49" t="s">
        <v>4430</v>
      </c>
      <c r="B32" s="50" t="s">
        <v>3504</v>
      </c>
      <c r="C32" s="110"/>
      <c r="D32" s="110"/>
      <c r="E32" s="926" t="e">
        <f t="shared" si="2"/>
        <v>#DIV/0!</v>
      </c>
      <c r="F32" s="185">
        <v>19</v>
      </c>
      <c r="G32" s="185">
        <v>1</v>
      </c>
      <c r="H32" s="926">
        <f t="shared" si="3"/>
        <v>5.2631578947368416</v>
      </c>
      <c r="I32" s="1170">
        <f t="shared" si="4"/>
        <v>19</v>
      </c>
      <c r="J32" s="1170">
        <f t="shared" si="5"/>
        <v>1</v>
      </c>
      <c r="K32" s="927">
        <f t="shared" si="6"/>
        <v>5.2631578947368416</v>
      </c>
    </row>
    <row r="33" spans="1:11">
      <c r="A33" s="49" t="s">
        <v>4091</v>
      </c>
      <c r="B33" s="50" t="s">
        <v>4092</v>
      </c>
      <c r="C33" s="110"/>
      <c r="D33" s="110"/>
      <c r="E33" s="926" t="e">
        <f t="shared" si="2"/>
        <v>#DIV/0!</v>
      </c>
      <c r="F33" s="185">
        <v>114</v>
      </c>
      <c r="G33" s="185"/>
      <c r="H33" s="926">
        <f t="shared" si="3"/>
        <v>0</v>
      </c>
      <c r="I33" s="1170">
        <f t="shared" si="4"/>
        <v>114</v>
      </c>
      <c r="J33" s="1170">
        <f t="shared" si="5"/>
        <v>0</v>
      </c>
      <c r="K33" s="927">
        <f t="shared" si="6"/>
        <v>0</v>
      </c>
    </row>
    <row r="34" spans="1:11">
      <c r="A34" s="49" t="s">
        <v>3935</v>
      </c>
      <c r="B34" s="50" t="s">
        <v>10</v>
      </c>
      <c r="C34" s="110"/>
      <c r="D34" s="110"/>
      <c r="E34" s="926" t="e">
        <f t="shared" si="2"/>
        <v>#DIV/0!</v>
      </c>
      <c r="F34" s="185">
        <v>106</v>
      </c>
      <c r="G34" s="185"/>
      <c r="H34" s="926">
        <f t="shared" si="3"/>
        <v>0</v>
      </c>
      <c r="I34" s="1170">
        <f t="shared" si="4"/>
        <v>106</v>
      </c>
      <c r="J34" s="1170">
        <f t="shared" si="5"/>
        <v>0</v>
      </c>
      <c r="K34" s="927">
        <f t="shared" si="6"/>
        <v>0</v>
      </c>
    </row>
    <row r="35" spans="1:11">
      <c r="A35" s="49" t="s">
        <v>17</v>
      </c>
      <c r="B35" s="50" t="s">
        <v>711</v>
      </c>
      <c r="C35" s="110"/>
      <c r="D35" s="110"/>
      <c r="E35" s="926" t="e">
        <f t="shared" si="2"/>
        <v>#DIV/0!</v>
      </c>
      <c r="F35" s="185">
        <v>35</v>
      </c>
      <c r="G35" s="185"/>
      <c r="H35" s="926">
        <f t="shared" si="3"/>
        <v>0</v>
      </c>
      <c r="I35" s="1170">
        <f t="shared" si="4"/>
        <v>35</v>
      </c>
      <c r="J35" s="1170">
        <f t="shared" si="5"/>
        <v>0</v>
      </c>
      <c r="K35" s="927">
        <f t="shared" si="6"/>
        <v>0</v>
      </c>
    </row>
    <row r="36" spans="1:11" ht="25.5">
      <c r="A36" s="49" t="s">
        <v>592</v>
      </c>
      <c r="B36" s="50" t="s">
        <v>712</v>
      </c>
      <c r="C36" s="110"/>
      <c r="D36" s="110"/>
      <c r="E36" s="926" t="e">
        <f t="shared" si="2"/>
        <v>#DIV/0!</v>
      </c>
      <c r="F36" s="185">
        <v>8</v>
      </c>
      <c r="G36" s="185"/>
      <c r="H36" s="926">
        <f t="shared" si="3"/>
        <v>0</v>
      </c>
      <c r="I36" s="1170">
        <f t="shared" si="4"/>
        <v>8</v>
      </c>
      <c r="J36" s="1170">
        <f t="shared" si="5"/>
        <v>0</v>
      </c>
      <c r="K36" s="927">
        <f t="shared" si="6"/>
        <v>0</v>
      </c>
    </row>
    <row r="37" spans="1:11">
      <c r="A37" s="49" t="s">
        <v>5368</v>
      </c>
      <c r="B37" s="50" t="s">
        <v>25</v>
      </c>
      <c r="C37" s="110"/>
      <c r="D37" s="110"/>
      <c r="E37" s="926" t="e">
        <f t="shared" si="2"/>
        <v>#DIV/0!</v>
      </c>
      <c r="F37" s="185">
        <v>645</v>
      </c>
      <c r="G37" s="185">
        <v>5</v>
      </c>
      <c r="H37" s="926">
        <f t="shared" si="3"/>
        <v>0.77519379844961245</v>
      </c>
      <c r="I37" s="1170">
        <f t="shared" si="4"/>
        <v>645</v>
      </c>
      <c r="J37" s="1170">
        <f t="shared" si="5"/>
        <v>5</v>
      </c>
      <c r="K37" s="927">
        <f t="shared" si="6"/>
        <v>0.77519379844961245</v>
      </c>
    </row>
    <row r="38" spans="1:11">
      <c r="A38" s="49" t="s">
        <v>713</v>
      </c>
      <c r="B38" s="50" t="s">
        <v>714</v>
      </c>
      <c r="C38" s="110"/>
      <c r="D38" s="110"/>
      <c r="E38" s="926" t="e">
        <f t="shared" si="2"/>
        <v>#DIV/0!</v>
      </c>
      <c r="F38" s="185">
        <v>13</v>
      </c>
      <c r="G38" s="185"/>
      <c r="H38" s="926">
        <f t="shared" si="3"/>
        <v>0</v>
      </c>
      <c r="I38" s="1170">
        <f t="shared" si="4"/>
        <v>13</v>
      </c>
      <c r="J38" s="1170">
        <f t="shared" si="5"/>
        <v>0</v>
      </c>
      <c r="K38" s="927">
        <f t="shared" si="6"/>
        <v>0</v>
      </c>
    </row>
    <row r="39" spans="1:11">
      <c r="A39" s="49" t="s">
        <v>3939</v>
      </c>
      <c r="B39" s="50" t="s">
        <v>3940</v>
      </c>
      <c r="C39" s="110"/>
      <c r="D39" s="110"/>
      <c r="E39" s="926" t="e">
        <f t="shared" si="2"/>
        <v>#DIV/0!</v>
      </c>
      <c r="F39" s="185">
        <v>1</v>
      </c>
      <c r="G39" s="185"/>
      <c r="H39" s="926">
        <f t="shared" si="3"/>
        <v>0</v>
      </c>
      <c r="I39" s="1170">
        <f t="shared" si="4"/>
        <v>1</v>
      </c>
      <c r="J39" s="1170">
        <f t="shared" si="5"/>
        <v>0</v>
      </c>
      <c r="K39" s="927">
        <f t="shared" si="6"/>
        <v>0</v>
      </c>
    </row>
    <row r="40" spans="1:11" ht="25.5">
      <c r="A40" s="49" t="s">
        <v>4433</v>
      </c>
      <c r="B40" s="50" t="s">
        <v>4079</v>
      </c>
      <c r="C40" s="110"/>
      <c r="D40" s="110"/>
      <c r="E40" s="926" t="e">
        <f t="shared" si="2"/>
        <v>#DIV/0!</v>
      </c>
      <c r="F40" s="185">
        <v>2</v>
      </c>
      <c r="G40" s="185"/>
      <c r="H40" s="926">
        <f t="shared" si="3"/>
        <v>0</v>
      </c>
      <c r="I40" s="1170">
        <f t="shared" si="4"/>
        <v>2</v>
      </c>
      <c r="J40" s="1170">
        <f t="shared" si="5"/>
        <v>0</v>
      </c>
      <c r="K40" s="927">
        <f t="shared" si="6"/>
        <v>0</v>
      </c>
    </row>
    <row r="41" spans="1:11" ht="25.5">
      <c r="A41" s="49" t="s">
        <v>4439</v>
      </c>
      <c r="B41" s="50" t="s">
        <v>4081</v>
      </c>
      <c r="C41" s="110"/>
      <c r="D41" s="110"/>
      <c r="E41" s="926" t="e">
        <f t="shared" si="2"/>
        <v>#DIV/0!</v>
      </c>
      <c r="F41" s="185">
        <v>137</v>
      </c>
      <c r="G41" s="185"/>
      <c r="H41" s="926">
        <f t="shared" si="3"/>
        <v>0</v>
      </c>
      <c r="I41" s="1170">
        <f t="shared" si="4"/>
        <v>137</v>
      </c>
      <c r="J41" s="1170">
        <f t="shared" si="5"/>
        <v>0</v>
      </c>
      <c r="K41" s="927">
        <f t="shared" si="6"/>
        <v>0</v>
      </c>
    </row>
    <row r="42" spans="1:11" ht="25.5">
      <c r="A42" s="49" t="s">
        <v>4441</v>
      </c>
      <c r="B42" s="50" t="s">
        <v>4442</v>
      </c>
      <c r="C42" s="110"/>
      <c r="D42" s="110"/>
      <c r="E42" s="926" t="e">
        <f t="shared" si="2"/>
        <v>#DIV/0!</v>
      </c>
      <c r="F42" s="185">
        <v>133</v>
      </c>
      <c r="G42" s="185"/>
      <c r="H42" s="926">
        <f t="shared" si="3"/>
        <v>0</v>
      </c>
      <c r="I42" s="1170">
        <f t="shared" si="4"/>
        <v>133</v>
      </c>
      <c r="J42" s="1170">
        <f t="shared" si="5"/>
        <v>0</v>
      </c>
      <c r="K42" s="927">
        <f t="shared" si="6"/>
        <v>0</v>
      </c>
    </row>
    <row r="43" spans="1:11">
      <c r="A43" s="49" t="s">
        <v>4443</v>
      </c>
      <c r="B43" s="371" t="s">
        <v>639</v>
      </c>
      <c r="C43" s="110"/>
      <c r="D43" s="110"/>
      <c r="E43" s="926" t="e">
        <f t="shared" si="2"/>
        <v>#DIV/0!</v>
      </c>
      <c r="F43" s="185">
        <v>11</v>
      </c>
      <c r="G43" s="185"/>
      <c r="H43" s="926">
        <f t="shared" si="3"/>
        <v>0</v>
      </c>
      <c r="I43" s="1170">
        <f t="shared" si="4"/>
        <v>11</v>
      </c>
      <c r="J43" s="1170">
        <f t="shared" si="5"/>
        <v>0</v>
      </c>
      <c r="K43" s="927">
        <f t="shared" si="6"/>
        <v>0</v>
      </c>
    </row>
    <row r="44" spans="1:11" ht="25.5">
      <c r="A44" s="49" t="s">
        <v>2720</v>
      </c>
      <c r="B44" s="50" t="s">
        <v>2721</v>
      </c>
      <c r="C44" s="110"/>
      <c r="D44" s="110"/>
      <c r="E44" s="926" t="e">
        <f t="shared" si="2"/>
        <v>#DIV/0!</v>
      </c>
      <c r="F44" s="185">
        <v>390</v>
      </c>
      <c r="G44" s="185">
        <v>15</v>
      </c>
      <c r="H44" s="926">
        <f t="shared" si="3"/>
        <v>3.8461538461538463</v>
      </c>
      <c r="I44" s="1170">
        <f t="shared" si="4"/>
        <v>390</v>
      </c>
      <c r="J44" s="1170">
        <f t="shared" si="5"/>
        <v>15</v>
      </c>
      <c r="K44" s="927">
        <f t="shared" si="6"/>
        <v>3.8461538461538463</v>
      </c>
    </row>
    <row r="45" spans="1:11" ht="25.5">
      <c r="A45" s="49" t="s">
        <v>2722</v>
      </c>
      <c r="B45" s="50" t="s">
        <v>2723</v>
      </c>
      <c r="C45" s="110"/>
      <c r="D45" s="110"/>
      <c r="E45" s="926" t="e">
        <f t="shared" si="2"/>
        <v>#DIV/0!</v>
      </c>
      <c r="F45" s="185">
        <v>396</v>
      </c>
      <c r="G45" s="185">
        <v>29</v>
      </c>
      <c r="H45" s="926">
        <f t="shared" si="3"/>
        <v>7.3232323232323235</v>
      </c>
      <c r="I45" s="1170">
        <f t="shared" si="4"/>
        <v>396</v>
      </c>
      <c r="J45" s="1170">
        <f t="shared" si="5"/>
        <v>29</v>
      </c>
      <c r="K45" s="927">
        <f t="shared" si="6"/>
        <v>7.3232323232323235</v>
      </c>
    </row>
    <row r="46" spans="1:11" ht="38.25">
      <c r="A46" s="49" t="s">
        <v>2724</v>
      </c>
      <c r="B46" s="50" t="s">
        <v>2725</v>
      </c>
      <c r="C46" s="110"/>
      <c r="D46" s="110"/>
      <c r="E46" s="926" t="e">
        <f t="shared" si="2"/>
        <v>#DIV/0!</v>
      </c>
      <c r="F46" s="185">
        <v>453</v>
      </c>
      <c r="G46" s="185">
        <v>9</v>
      </c>
      <c r="H46" s="926">
        <f t="shared" si="3"/>
        <v>1.9867549668874174</v>
      </c>
      <c r="I46" s="1170">
        <f t="shared" si="4"/>
        <v>453</v>
      </c>
      <c r="J46" s="1170">
        <f t="shared" si="5"/>
        <v>9</v>
      </c>
      <c r="K46" s="927">
        <f t="shared" si="6"/>
        <v>1.9867549668874174</v>
      </c>
    </row>
    <row r="47" spans="1:11" ht="25.5">
      <c r="A47" s="49" t="s">
        <v>4445</v>
      </c>
      <c r="B47" s="50" t="s">
        <v>633</v>
      </c>
      <c r="C47" s="110"/>
      <c r="D47" s="110"/>
      <c r="E47" s="926" t="e">
        <f t="shared" si="2"/>
        <v>#DIV/0!</v>
      </c>
      <c r="F47" s="185">
        <v>244</v>
      </c>
      <c r="G47" s="185"/>
      <c r="H47" s="926">
        <f t="shared" si="3"/>
        <v>0</v>
      </c>
      <c r="I47" s="1170">
        <f t="shared" si="4"/>
        <v>244</v>
      </c>
      <c r="J47" s="1170">
        <f t="shared" si="5"/>
        <v>0</v>
      </c>
      <c r="K47" s="927">
        <f t="shared" si="6"/>
        <v>0</v>
      </c>
    </row>
    <row r="48" spans="1:11" ht="25.5">
      <c r="A48" s="49" t="s">
        <v>4449</v>
      </c>
      <c r="B48" s="50" t="s">
        <v>993</v>
      </c>
      <c r="C48" s="110"/>
      <c r="D48" s="110"/>
      <c r="E48" s="926" t="e">
        <f t="shared" si="2"/>
        <v>#DIV/0!</v>
      </c>
      <c r="F48" s="185">
        <v>25</v>
      </c>
      <c r="G48" s="185"/>
      <c r="H48" s="926">
        <f t="shared" si="3"/>
        <v>0</v>
      </c>
      <c r="I48" s="1170">
        <f t="shared" si="4"/>
        <v>25</v>
      </c>
      <c r="J48" s="1170">
        <f t="shared" si="5"/>
        <v>0</v>
      </c>
      <c r="K48" s="927">
        <f t="shared" si="6"/>
        <v>0</v>
      </c>
    </row>
    <row r="49" spans="1:11" ht="25.5">
      <c r="A49" s="49" t="s">
        <v>715</v>
      </c>
      <c r="B49" s="50" t="s">
        <v>716</v>
      </c>
      <c r="C49" s="110"/>
      <c r="D49" s="110"/>
      <c r="E49" s="926" t="e">
        <f t="shared" si="2"/>
        <v>#DIV/0!</v>
      </c>
      <c r="F49" s="185">
        <v>2</v>
      </c>
      <c r="G49" s="185"/>
      <c r="H49" s="926">
        <f t="shared" si="3"/>
        <v>0</v>
      </c>
      <c r="I49" s="1170">
        <f t="shared" si="4"/>
        <v>2</v>
      </c>
      <c r="J49" s="1170">
        <f t="shared" si="5"/>
        <v>0</v>
      </c>
      <c r="K49" s="927">
        <f t="shared" si="6"/>
        <v>0</v>
      </c>
    </row>
    <row r="50" spans="1:11" ht="25.5">
      <c r="A50" s="274" t="s">
        <v>2726</v>
      </c>
      <c r="B50" s="377" t="s">
        <v>31</v>
      </c>
      <c r="C50" s="110"/>
      <c r="D50" s="110"/>
      <c r="E50" s="926" t="e">
        <f t="shared" si="2"/>
        <v>#DIV/0!</v>
      </c>
      <c r="F50" s="185">
        <v>21</v>
      </c>
      <c r="G50" s="185"/>
      <c r="H50" s="926">
        <f t="shared" si="3"/>
        <v>0</v>
      </c>
      <c r="I50" s="1170">
        <f t="shared" si="4"/>
        <v>21</v>
      </c>
      <c r="J50" s="1170">
        <f t="shared" si="5"/>
        <v>0</v>
      </c>
      <c r="K50" s="927">
        <f t="shared" si="6"/>
        <v>0</v>
      </c>
    </row>
    <row r="51" spans="1:11">
      <c r="A51" s="49" t="s">
        <v>4452</v>
      </c>
      <c r="B51" s="377" t="s">
        <v>717</v>
      </c>
      <c r="C51" s="110"/>
      <c r="D51" s="110"/>
      <c r="E51" s="926" t="e">
        <f t="shared" si="2"/>
        <v>#DIV/0!</v>
      </c>
      <c r="F51" s="185">
        <v>0</v>
      </c>
      <c r="G51" s="185"/>
      <c r="H51" s="926" t="e">
        <f t="shared" si="3"/>
        <v>#DIV/0!</v>
      </c>
      <c r="I51" s="1170">
        <f t="shared" si="4"/>
        <v>0</v>
      </c>
      <c r="J51" s="1170">
        <f t="shared" si="5"/>
        <v>0</v>
      </c>
      <c r="K51" s="927" t="e">
        <f t="shared" si="6"/>
        <v>#DIV/0!</v>
      </c>
    </row>
    <row r="52" spans="1:11">
      <c r="A52" s="49" t="s">
        <v>2312</v>
      </c>
      <c r="B52" s="377" t="s">
        <v>718</v>
      </c>
      <c r="C52" s="110"/>
      <c r="D52" s="110"/>
      <c r="E52" s="926" t="e">
        <f t="shared" si="2"/>
        <v>#DIV/0!</v>
      </c>
      <c r="F52" s="185">
        <v>47</v>
      </c>
      <c r="G52" s="185"/>
      <c r="H52" s="926">
        <f t="shared" si="3"/>
        <v>0</v>
      </c>
      <c r="I52" s="1170">
        <f t="shared" si="4"/>
        <v>47</v>
      </c>
      <c r="J52" s="1170">
        <f t="shared" si="5"/>
        <v>0</v>
      </c>
      <c r="K52" s="927">
        <f t="shared" si="6"/>
        <v>0</v>
      </c>
    </row>
    <row r="53" spans="1:11" ht="25.5">
      <c r="A53" s="49" t="s">
        <v>4552</v>
      </c>
      <c r="B53" s="377" t="s">
        <v>719</v>
      </c>
      <c r="C53" s="110"/>
      <c r="D53" s="110"/>
      <c r="E53" s="926" t="e">
        <f t="shared" si="2"/>
        <v>#DIV/0!</v>
      </c>
      <c r="F53" s="185">
        <v>384</v>
      </c>
      <c r="G53" s="185">
        <v>13</v>
      </c>
      <c r="H53" s="926">
        <f t="shared" si="3"/>
        <v>3.3854166666666665</v>
      </c>
      <c r="I53" s="1170">
        <f t="shared" si="4"/>
        <v>384</v>
      </c>
      <c r="J53" s="1170">
        <f t="shared" si="5"/>
        <v>13</v>
      </c>
      <c r="K53" s="927">
        <f t="shared" si="6"/>
        <v>3.3854166666666665</v>
      </c>
    </row>
    <row r="54" spans="1:11" ht="25.5">
      <c r="A54" s="49" t="s">
        <v>2316</v>
      </c>
      <c r="B54" s="50" t="s">
        <v>720</v>
      </c>
      <c r="C54" s="110"/>
      <c r="D54" s="110"/>
      <c r="E54" s="926" t="e">
        <f t="shared" si="2"/>
        <v>#DIV/0!</v>
      </c>
      <c r="F54" s="185">
        <v>1</v>
      </c>
      <c r="G54" s="185"/>
      <c r="H54" s="926">
        <f t="shared" si="3"/>
        <v>0</v>
      </c>
      <c r="I54" s="1170">
        <f t="shared" si="4"/>
        <v>1</v>
      </c>
      <c r="J54" s="1170">
        <f t="shared" si="5"/>
        <v>0</v>
      </c>
      <c r="K54" s="927">
        <f t="shared" si="6"/>
        <v>0</v>
      </c>
    </row>
    <row r="55" spans="1:11" ht="25.5">
      <c r="A55" s="49" t="s">
        <v>2314</v>
      </c>
      <c r="B55" s="50" t="s">
        <v>721</v>
      </c>
      <c r="C55" s="110"/>
      <c r="D55" s="110"/>
      <c r="E55" s="926" t="e">
        <f t="shared" si="2"/>
        <v>#DIV/0!</v>
      </c>
      <c r="F55" s="185">
        <v>12</v>
      </c>
      <c r="G55" s="185"/>
      <c r="H55" s="926">
        <f t="shared" si="3"/>
        <v>0</v>
      </c>
      <c r="I55" s="1170">
        <f t="shared" si="4"/>
        <v>12</v>
      </c>
      <c r="J55" s="1170">
        <f t="shared" si="5"/>
        <v>0</v>
      </c>
      <c r="K55" s="927">
        <f t="shared" si="6"/>
        <v>0</v>
      </c>
    </row>
    <row r="56" spans="1:11">
      <c r="A56" s="49" t="s">
        <v>3912</v>
      </c>
      <c r="B56" s="50" t="s">
        <v>3913</v>
      </c>
      <c r="C56" s="110"/>
      <c r="D56" s="110"/>
      <c r="E56" s="926" t="e">
        <f t="shared" si="2"/>
        <v>#DIV/0!</v>
      </c>
      <c r="F56" s="185">
        <v>8</v>
      </c>
      <c r="G56" s="185"/>
      <c r="H56" s="926">
        <f t="shared" si="3"/>
        <v>0</v>
      </c>
      <c r="I56" s="1170">
        <f t="shared" si="4"/>
        <v>8</v>
      </c>
      <c r="J56" s="1170">
        <f t="shared" si="5"/>
        <v>0</v>
      </c>
      <c r="K56" s="927">
        <f t="shared" si="6"/>
        <v>0</v>
      </c>
    </row>
    <row r="57" spans="1:11" ht="25.5">
      <c r="A57" s="49" t="s">
        <v>1081</v>
      </c>
      <c r="B57" s="50" t="s">
        <v>722</v>
      </c>
      <c r="C57" s="110"/>
      <c r="D57" s="110"/>
      <c r="E57" s="926" t="e">
        <f t="shared" si="2"/>
        <v>#DIV/0!</v>
      </c>
      <c r="F57" s="185">
        <v>4</v>
      </c>
      <c r="G57" s="185"/>
      <c r="H57" s="926">
        <f t="shared" si="3"/>
        <v>0</v>
      </c>
      <c r="I57" s="1170">
        <f t="shared" si="4"/>
        <v>4</v>
      </c>
      <c r="J57" s="1170">
        <f t="shared" si="5"/>
        <v>0</v>
      </c>
      <c r="K57" s="927">
        <f t="shared" si="6"/>
        <v>0</v>
      </c>
    </row>
    <row r="58" spans="1:11">
      <c r="A58" s="49" t="s">
        <v>3917</v>
      </c>
      <c r="B58" s="50" t="s">
        <v>3918</v>
      </c>
      <c r="C58" s="110"/>
      <c r="D58" s="110"/>
      <c r="E58" s="926" t="e">
        <f t="shared" si="2"/>
        <v>#DIV/0!</v>
      </c>
      <c r="F58" s="185">
        <v>1</v>
      </c>
      <c r="G58" s="185"/>
      <c r="H58" s="926">
        <f t="shared" si="3"/>
        <v>0</v>
      </c>
      <c r="I58" s="1170">
        <f t="shared" si="4"/>
        <v>1</v>
      </c>
      <c r="J58" s="1170">
        <f t="shared" si="5"/>
        <v>0</v>
      </c>
      <c r="K58" s="927">
        <f t="shared" si="6"/>
        <v>0</v>
      </c>
    </row>
    <row r="59" spans="1:11">
      <c r="A59" s="49" t="s">
        <v>6024</v>
      </c>
      <c r="B59" s="50" t="s">
        <v>6025</v>
      </c>
      <c r="C59" s="110"/>
      <c r="D59" s="110"/>
      <c r="E59" s="926" t="e">
        <f t="shared" si="2"/>
        <v>#DIV/0!</v>
      </c>
      <c r="F59" s="185">
        <v>1</v>
      </c>
      <c r="G59" s="185"/>
      <c r="H59" s="926">
        <f t="shared" si="3"/>
        <v>0</v>
      </c>
      <c r="I59" s="1170">
        <f t="shared" si="4"/>
        <v>1</v>
      </c>
      <c r="J59" s="1170">
        <f t="shared" si="5"/>
        <v>0</v>
      </c>
      <c r="K59" s="927">
        <f t="shared" si="6"/>
        <v>0</v>
      </c>
    </row>
    <row r="60" spans="1:11" ht="25.5">
      <c r="A60" s="49" t="s">
        <v>723</v>
      </c>
      <c r="B60" s="50" t="s">
        <v>724</v>
      </c>
      <c r="C60" s="110"/>
      <c r="D60" s="110"/>
      <c r="E60" s="926" t="e">
        <f t="shared" si="2"/>
        <v>#DIV/0!</v>
      </c>
      <c r="F60" s="185">
        <v>0</v>
      </c>
      <c r="G60" s="185"/>
      <c r="H60" s="926" t="e">
        <f t="shared" si="3"/>
        <v>#DIV/0!</v>
      </c>
      <c r="I60" s="1170">
        <f t="shared" si="4"/>
        <v>0</v>
      </c>
      <c r="J60" s="1170">
        <f t="shared" si="5"/>
        <v>0</v>
      </c>
      <c r="K60" s="927" t="e">
        <f t="shared" si="6"/>
        <v>#DIV/0!</v>
      </c>
    </row>
    <row r="61" spans="1:11">
      <c r="A61" s="49" t="s">
        <v>725</v>
      </c>
      <c r="B61" s="50" t="s">
        <v>726</v>
      </c>
      <c r="C61" s="110"/>
      <c r="D61" s="110"/>
      <c r="E61" s="926" t="e">
        <f t="shared" si="2"/>
        <v>#DIV/0!</v>
      </c>
      <c r="F61" s="185">
        <v>1</v>
      </c>
      <c r="G61" s="185"/>
      <c r="H61" s="926">
        <f t="shared" si="3"/>
        <v>0</v>
      </c>
      <c r="I61" s="1170">
        <f t="shared" si="4"/>
        <v>1</v>
      </c>
      <c r="J61" s="1170">
        <f t="shared" si="5"/>
        <v>0</v>
      </c>
      <c r="K61" s="927">
        <f t="shared" si="6"/>
        <v>0</v>
      </c>
    </row>
    <row r="62" spans="1:11">
      <c r="A62" s="49" t="s">
        <v>4551</v>
      </c>
      <c r="B62" s="50" t="s">
        <v>727</v>
      </c>
      <c r="C62" s="110"/>
      <c r="D62" s="110"/>
      <c r="E62" s="926" t="e">
        <f t="shared" si="2"/>
        <v>#DIV/0!</v>
      </c>
      <c r="F62" s="185">
        <v>13</v>
      </c>
      <c r="G62" s="185">
        <v>2</v>
      </c>
      <c r="H62" s="926">
        <f t="shared" si="3"/>
        <v>15.384615384615385</v>
      </c>
      <c r="I62" s="1170">
        <f t="shared" si="4"/>
        <v>13</v>
      </c>
      <c r="J62" s="1170">
        <f t="shared" si="5"/>
        <v>2</v>
      </c>
      <c r="K62" s="927">
        <f t="shared" si="6"/>
        <v>15.384615384615385</v>
      </c>
    </row>
    <row r="63" spans="1:11" ht="25.5">
      <c r="A63" s="49" t="s">
        <v>4022</v>
      </c>
      <c r="B63" s="50" t="s">
        <v>4023</v>
      </c>
      <c r="C63" s="110"/>
      <c r="D63" s="110"/>
      <c r="E63" s="926" t="e">
        <f t="shared" si="2"/>
        <v>#DIV/0!</v>
      </c>
      <c r="F63" s="185">
        <v>1</v>
      </c>
      <c r="G63" s="185"/>
      <c r="H63" s="926">
        <f t="shared" si="3"/>
        <v>0</v>
      </c>
      <c r="I63" s="1170">
        <f t="shared" si="4"/>
        <v>1</v>
      </c>
      <c r="J63" s="1170">
        <f t="shared" si="5"/>
        <v>0</v>
      </c>
      <c r="K63" s="927">
        <f t="shared" si="6"/>
        <v>0</v>
      </c>
    </row>
    <row r="64" spans="1:11">
      <c r="A64" s="49" t="s">
        <v>1262</v>
      </c>
      <c r="B64" s="50" t="s">
        <v>1263</v>
      </c>
      <c r="C64" s="110"/>
      <c r="D64" s="110"/>
      <c r="E64" s="926" t="e">
        <f t="shared" si="2"/>
        <v>#DIV/0!</v>
      </c>
      <c r="F64" s="185">
        <v>1</v>
      </c>
      <c r="G64" s="185"/>
      <c r="H64" s="926">
        <f t="shared" si="3"/>
        <v>0</v>
      </c>
      <c r="I64" s="1170">
        <f t="shared" si="4"/>
        <v>1</v>
      </c>
      <c r="J64" s="1170">
        <f t="shared" si="5"/>
        <v>0</v>
      </c>
      <c r="K64" s="927">
        <f t="shared" si="6"/>
        <v>0</v>
      </c>
    </row>
    <row r="65" spans="1:11">
      <c r="A65" s="49" t="s">
        <v>3887</v>
      </c>
      <c r="B65" s="50" t="s">
        <v>3010</v>
      </c>
      <c r="C65" s="110"/>
      <c r="D65" s="110"/>
      <c r="E65" s="926" t="e">
        <f t="shared" si="2"/>
        <v>#DIV/0!</v>
      </c>
      <c r="F65" s="185">
        <v>1</v>
      </c>
      <c r="G65" s="185"/>
      <c r="H65" s="926">
        <f t="shared" si="3"/>
        <v>0</v>
      </c>
      <c r="I65" s="1170">
        <f t="shared" si="4"/>
        <v>1</v>
      </c>
      <c r="J65" s="1170">
        <f t="shared" si="5"/>
        <v>0</v>
      </c>
      <c r="K65" s="927">
        <f t="shared" si="6"/>
        <v>0</v>
      </c>
    </row>
    <row r="66" spans="1:11">
      <c r="A66" s="49" t="s">
        <v>2566</v>
      </c>
      <c r="B66" s="50" t="s">
        <v>3011</v>
      </c>
      <c r="C66" s="110"/>
      <c r="D66" s="110"/>
      <c r="E66" s="926" t="e">
        <f t="shared" si="2"/>
        <v>#DIV/0!</v>
      </c>
      <c r="F66" s="185">
        <v>2</v>
      </c>
      <c r="G66" s="185"/>
      <c r="H66" s="926">
        <f t="shared" si="3"/>
        <v>0</v>
      </c>
      <c r="I66" s="1170">
        <f t="shared" si="4"/>
        <v>2</v>
      </c>
      <c r="J66" s="1170">
        <f t="shared" si="5"/>
        <v>0</v>
      </c>
      <c r="K66" s="927">
        <f t="shared" si="6"/>
        <v>0</v>
      </c>
    </row>
    <row r="67" spans="1:11">
      <c r="A67" s="49" t="s">
        <v>4428</v>
      </c>
      <c r="B67" s="50" t="s">
        <v>4429</v>
      </c>
      <c r="C67" s="110"/>
      <c r="D67" s="110"/>
      <c r="E67" s="926" t="e">
        <f t="shared" si="2"/>
        <v>#DIV/0!</v>
      </c>
      <c r="F67" s="185">
        <v>1</v>
      </c>
      <c r="G67" s="185"/>
      <c r="H67" s="926">
        <f t="shared" si="3"/>
        <v>0</v>
      </c>
      <c r="I67" s="1170">
        <f t="shared" si="4"/>
        <v>1</v>
      </c>
      <c r="J67" s="1170">
        <f t="shared" si="5"/>
        <v>0</v>
      </c>
      <c r="K67" s="927">
        <f t="shared" si="6"/>
        <v>0</v>
      </c>
    </row>
    <row r="68" spans="1:11">
      <c r="A68" s="49" t="s">
        <v>2598</v>
      </c>
      <c r="B68" s="50" t="s">
        <v>346</v>
      </c>
      <c r="C68" s="110"/>
      <c r="D68" s="110"/>
      <c r="E68" s="926" t="e">
        <f t="shared" si="2"/>
        <v>#DIV/0!</v>
      </c>
      <c r="F68" s="185">
        <v>1</v>
      </c>
      <c r="G68" s="185"/>
      <c r="H68" s="926">
        <f t="shared" si="3"/>
        <v>0</v>
      </c>
      <c r="I68" s="1170">
        <f t="shared" si="4"/>
        <v>1</v>
      </c>
      <c r="J68" s="1170">
        <f t="shared" si="5"/>
        <v>0</v>
      </c>
      <c r="K68" s="927">
        <f t="shared" si="6"/>
        <v>0</v>
      </c>
    </row>
    <row r="69" spans="1:11" ht="25.5">
      <c r="A69" s="49" t="s">
        <v>594</v>
      </c>
      <c r="B69" s="50" t="s">
        <v>595</v>
      </c>
      <c r="C69" s="110"/>
      <c r="D69" s="110"/>
      <c r="E69" s="926" t="e">
        <f t="shared" si="2"/>
        <v>#DIV/0!</v>
      </c>
      <c r="F69" s="185">
        <v>1</v>
      </c>
      <c r="G69" s="185"/>
      <c r="H69" s="926">
        <f t="shared" si="3"/>
        <v>0</v>
      </c>
      <c r="I69" s="1170">
        <f t="shared" si="4"/>
        <v>1</v>
      </c>
      <c r="J69" s="1170">
        <f t="shared" si="5"/>
        <v>0</v>
      </c>
      <c r="K69" s="927">
        <f t="shared" si="6"/>
        <v>0</v>
      </c>
    </row>
    <row r="70" spans="1:11">
      <c r="A70" s="49" t="s">
        <v>2318</v>
      </c>
      <c r="B70" s="50" t="s">
        <v>3012</v>
      </c>
      <c r="C70" s="110"/>
      <c r="D70" s="110"/>
      <c r="E70" s="926" t="e">
        <f t="shared" si="2"/>
        <v>#DIV/0!</v>
      </c>
      <c r="F70" s="185">
        <v>1</v>
      </c>
      <c r="G70" s="185"/>
      <c r="H70" s="926">
        <f t="shared" si="3"/>
        <v>0</v>
      </c>
      <c r="I70" s="1170">
        <f t="shared" si="4"/>
        <v>1</v>
      </c>
      <c r="J70" s="1170">
        <f t="shared" si="5"/>
        <v>0</v>
      </c>
      <c r="K70" s="927">
        <f t="shared" si="6"/>
        <v>0</v>
      </c>
    </row>
    <row r="71" spans="1:11" ht="25.5">
      <c r="A71" s="49" t="s">
        <v>3953</v>
      </c>
      <c r="B71" s="50" t="s">
        <v>3013</v>
      </c>
      <c r="C71" s="110"/>
      <c r="D71" s="110"/>
      <c r="E71" s="926" t="e">
        <f t="shared" si="2"/>
        <v>#DIV/0!</v>
      </c>
      <c r="F71" s="185">
        <v>6</v>
      </c>
      <c r="G71" s="185"/>
      <c r="H71" s="926">
        <f t="shared" si="3"/>
        <v>0</v>
      </c>
      <c r="I71" s="1170">
        <f t="shared" si="4"/>
        <v>6</v>
      </c>
      <c r="J71" s="1170">
        <f t="shared" si="5"/>
        <v>0</v>
      </c>
      <c r="K71" s="927">
        <f t="shared" si="6"/>
        <v>0</v>
      </c>
    </row>
    <row r="72" spans="1:11" ht="25.5">
      <c r="A72" s="49" t="s">
        <v>4435</v>
      </c>
      <c r="B72" s="50" t="s">
        <v>1543</v>
      </c>
      <c r="C72" s="110"/>
      <c r="D72" s="110"/>
      <c r="E72" s="926" t="e">
        <f t="shared" si="2"/>
        <v>#DIV/0!</v>
      </c>
      <c r="F72" s="185">
        <v>1</v>
      </c>
      <c r="G72" s="185"/>
      <c r="H72" s="926">
        <f t="shared" si="3"/>
        <v>0</v>
      </c>
      <c r="I72" s="1170">
        <f t="shared" si="4"/>
        <v>1</v>
      </c>
      <c r="J72" s="1170">
        <f t="shared" si="5"/>
        <v>0</v>
      </c>
      <c r="K72" s="927">
        <f t="shared" si="6"/>
        <v>0</v>
      </c>
    </row>
    <row r="73" spans="1:11" ht="38.25">
      <c r="A73" s="49" t="s">
        <v>2718</v>
      </c>
      <c r="B73" s="50" t="s">
        <v>1544</v>
      </c>
      <c r="C73" s="110"/>
      <c r="D73" s="110"/>
      <c r="E73" s="926" t="e">
        <f t="shared" si="2"/>
        <v>#DIV/0!</v>
      </c>
      <c r="F73" s="185">
        <v>13</v>
      </c>
      <c r="G73" s="185"/>
      <c r="H73" s="926">
        <f t="shared" si="3"/>
        <v>0</v>
      </c>
      <c r="I73" s="1170">
        <f t="shared" si="4"/>
        <v>13</v>
      </c>
      <c r="J73" s="1170">
        <f t="shared" si="5"/>
        <v>0</v>
      </c>
      <c r="K73" s="927">
        <f t="shared" si="6"/>
        <v>0</v>
      </c>
    </row>
    <row r="74" spans="1:11" ht="38.25">
      <c r="A74" s="52" t="s">
        <v>1002</v>
      </c>
      <c r="B74" s="425" t="s">
        <v>1545</v>
      </c>
      <c r="C74" s="110"/>
      <c r="D74" s="110"/>
      <c r="E74" s="926" t="e">
        <f t="shared" ref="E74:E76" si="7">SUM(D74/C74*100)</f>
        <v>#DIV/0!</v>
      </c>
      <c r="F74" s="1340">
        <v>1</v>
      </c>
      <c r="G74" s="1340"/>
      <c r="H74" s="926">
        <f t="shared" ref="H74:H76" si="8">SUM(G74/F74*100)</f>
        <v>0</v>
      </c>
      <c r="I74" s="1341">
        <f t="shared" ref="I74:I76" si="9">C74+F74</f>
        <v>1</v>
      </c>
      <c r="J74" s="1341">
        <f t="shared" ref="J74:J76" si="10">D74+G74</f>
        <v>0</v>
      </c>
      <c r="K74" s="927">
        <f t="shared" ref="K74:K76" si="11">SUM(J74/I74*100)</f>
        <v>0</v>
      </c>
    </row>
    <row r="75" spans="1:11">
      <c r="A75" s="52" t="s">
        <v>1606</v>
      </c>
      <c r="B75" s="425" t="s">
        <v>6144</v>
      </c>
      <c r="C75" s="110"/>
      <c r="D75" s="110"/>
      <c r="E75" s="926" t="e">
        <f t="shared" si="7"/>
        <v>#DIV/0!</v>
      </c>
      <c r="F75" s="1340"/>
      <c r="G75" s="1340">
        <v>1</v>
      </c>
      <c r="H75" s="926" t="e">
        <f t="shared" si="8"/>
        <v>#DIV/0!</v>
      </c>
      <c r="I75" s="1341">
        <f t="shared" si="9"/>
        <v>0</v>
      </c>
      <c r="J75" s="1341">
        <f t="shared" si="10"/>
        <v>1</v>
      </c>
      <c r="K75" s="927" t="e">
        <f t="shared" si="11"/>
        <v>#DIV/0!</v>
      </c>
    </row>
    <row r="76" spans="1:11">
      <c r="A76" s="52"/>
      <c r="B76" s="425"/>
      <c r="C76" s="110"/>
      <c r="D76" s="110"/>
      <c r="E76" s="926" t="e">
        <f t="shared" si="7"/>
        <v>#DIV/0!</v>
      </c>
      <c r="F76" s="1340"/>
      <c r="G76" s="1340"/>
      <c r="H76" s="926" t="e">
        <f t="shared" si="8"/>
        <v>#DIV/0!</v>
      </c>
      <c r="I76" s="1341">
        <f t="shared" si="9"/>
        <v>0</v>
      </c>
      <c r="J76" s="1341">
        <f t="shared" si="10"/>
        <v>0</v>
      </c>
      <c r="K76" s="927" t="e">
        <f t="shared" si="11"/>
        <v>#DIV/0!</v>
      </c>
    </row>
    <row r="77" spans="1:11">
      <c r="A77" s="52"/>
      <c r="B77" s="425"/>
      <c r="C77" s="110"/>
      <c r="D77" s="110"/>
      <c r="E77" s="926" t="e">
        <f t="shared" si="2"/>
        <v>#DIV/0!</v>
      </c>
      <c r="F77" s="185"/>
      <c r="G77" s="185"/>
      <c r="H77" s="926" t="e">
        <f t="shared" si="3"/>
        <v>#DIV/0!</v>
      </c>
      <c r="I77" s="1170">
        <f t="shared" si="4"/>
        <v>0</v>
      </c>
      <c r="J77" s="1170">
        <f t="shared" si="5"/>
        <v>0</v>
      </c>
      <c r="K77" s="927" t="e">
        <f t="shared" si="6"/>
        <v>#DIV/0!</v>
      </c>
    </row>
    <row r="78" spans="1:11" ht="18.75" customHeight="1">
      <c r="A78" s="1505" t="s">
        <v>924</v>
      </c>
      <c r="B78" s="1506"/>
      <c r="C78" s="288">
        <f>SUM(C12:C77)</f>
        <v>0</v>
      </c>
      <c r="D78" s="288">
        <f>SUM(D12:D77)</f>
        <v>0</v>
      </c>
      <c r="E78" s="927" t="e">
        <f t="shared" si="2"/>
        <v>#DIV/0!</v>
      </c>
      <c r="F78" s="288">
        <f>SUM(F12:F77)</f>
        <v>3779</v>
      </c>
      <c r="G78" s="288">
        <f>SUM(G12:G77)</f>
        <v>95</v>
      </c>
      <c r="H78" s="927">
        <f t="shared" si="3"/>
        <v>2.5138925641704155</v>
      </c>
      <c r="I78" s="1170">
        <f t="shared" si="4"/>
        <v>3779</v>
      </c>
      <c r="J78" s="1170">
        <f t="shared" si="5"/>
        <v>95</v>
      </c>
      <c r="K78" s="927">
        <f t="shared" si="6"/>
        <v>2.5138925641704155</v>
      </c>
    </row>
    <row r="79" spans="1:11" ht="13.5" customHeight="1">
      <c r="A79" s="384" t="s">
        <v>3992</v>
      </c>
      <c r="B79" s="385"/>
      <c r="C79" s="1422"/>
      <c r="D79" s="1422"/>
      <c r="E79" s="1422"/>
      <c r="F79" s="1422"/>
      <c r="G79" s="1422"/>
      <c r="H79" s="1422"/>
      <c r="I79" s="1422"/>
      <c r="J79" s="1423"/>
      <c r="K79" s="282"/>
    </row>
    <row r="80" spans="1:11" ht="13.5" customHeight="1">
      <c r="A80" s="383" t="s">
        <v>3993</v>
      </c>
      <c r="B80" s="284" t="s">
        <v>3994</v>
      </c>
      <c r="C80" s="112"/>
      <c r="D80" s="112"/>
      <c r="E80" s="926" t="e">
        <f t="shared" si="2"/>
        <v>#DIV/0!</v>
      </c>
      <c r="F80" s="195"/>
      <c r="G80" s="195"/>
      <c r="H80" s="926" t="e">
        <f t="shared" ref="H80:H93" si="12">SUM(G80/F80*100)</f>
        <v>#DIV/0!</v>
      </c>
      <c r="I80" s="173">
        <f t="shared" ref="I80:I93" si="13">C80+F80</f>
        <v>0</v>
      </c>
      <c r="J80" s="173">
        <f t="shared" ref="J80:J93" si="14">D80+G80</f>
        <v>0</v>
      </c>
      <c r="K80" s="927" t="e">
        <f t="shared" ref="K80:K93" si="15">SUM(J80/I80*100)</f>
        <v>#DIV/0!</v>
      </c>
    </row>
    <row r="81" spans="1:13" ht="13.5" customHeight="1">
      <c r="A81" s="383" t="s">
        <v>3995</v>
      </c>
      <c r="B81" s="284" t="s">
        <v>3996</v>
      </c>
      <c r="C81" s="112"/>
      <c r="D81" s="112"/>
      <c r="E81" s="926" t="e">
        <f t="shared" si="2"/>
        <v>#DIV/0!</v>
      </c>
      <c r="F81" s="195"/>
      <c r="G81" s="195"/>
      <c r="H81" s="926" t="e">
        <f t="shared" si="12"/>
        <v>#DIV/0!</v>
      </c>
      <c r="I81" s="173">
        <f t="shared" si="13"/>
        <v>0</v>
      </c>
      <c r="J81" s="173">
        <f t="shared" si="14"/>
        <v>0</v>
      </c>
      <c r="K81" s="927" t="e">
        <f t="shared" si="15"/>
        <v>#DIV/0!</v>
      </c>
    </row>
    <row r="82" spans="1:13" ht="13.5" customHeight="1">
      <c r="A82" s="383" t="s">
        <v>3997</v>
      </c>
      <c r="B82" s="284" t="s">
        <v>3998</v>
      </c>
      <c r="C82" s="112"/>
      <c r="D82" s="112"/>
      <c r="E82" s="926" t="e">
        <f t="shared" ref="E82:E93" si="16">SUM(D82/C82*100)</f>
        <v>#DIV/0!</v>
      </c>
      <c r="F82" s="195"/>
      <c r="G82" s="195"/>
      <c r="H82" s="926" t="e">
        <f t="shared" si="12"/>
        <v>#DIV/0!</v>
      </c>
      <c r="I82" s="173">
        <f t="shared" si="13"/>
        <v>0</v>
      </c>
      <c r="J82" s="173">
        <f t="shared" si="14"/>
        <v>0</v>
      </c>
      <c r="K82" s="927" t="e">
        <f t="shared" si="15"/>
        <v>#DIV/0!</v>
      </c>
      <c r="M82" s="469"/>
    </row>
    <row r="83" spans="1:13" ht="13.5" customHeight="1">
      <c r="A83" s="383" t="s">
        <v>4494</v>
      </c>
      <c r="B83" s="284" t="s">
        <v>3999</v>
      </c>
      <c r="C83" s="112"/>
      <c r="D83" s="112"/>
      <c r="E83" s="926" t="e">
        <f t="shared" si="16"/>
        <v>#DIV/0!</v>
      </c>
      <c r="F83" s="195"/>
      <c r="G83" s="195"/>
      <c r="H83" s="926" t="e">
        <f t="shared" si="12"/>
        <v>#DIV/0!</v>
      </c>
      <c r="I83" s="173">
        <f t="shared" si="13"/>
        <v>0</v>
      </c>
      <c r="J83" s="173">
        <f t="shared" si="14"/>
        <v>0</v>
      </c>
      <c r="K83" s="927" t="e">
        <f t="shared" si="15"/>
        <v>#DIV/0!</v>
      </c>
    </row>
    <row r="84" spans="1:13" ht="15">
      <c r="A84" s="383" t="s">
        <v>4000</v>
      </c>
      <c r="B84" s="284" t="s">
        <v>4001</v>
      </c>
      <c r="C84" s="112"/>
      <c r="D84" s="112"/>
      <c r="E84" s="926" t="e">
        <f t="shared" si="16"/>
        <v>#DIV/0!</v>
      </c>
      <c r="F84" s="195"/>
      <c r="G84" s="195"/>
      <c r="H84" s="926" t="e">
        <f t="shared" si="12"/>
        <v>#DIV/0!</v>
      </c>
      <c r="I84" s="173">
        <f t="shared" si="13"/>
        <v>0</v>
      </c>
      <c r="J84" s="173">
        <f t="shared" si="14"/>
        <v>0</v>
      </c>
      <c r="K84" s="927" t="e">
        <f t="shared" si="15"/>
        <v>#DIV/0!</v>
      </c>
    </row>
    <row r="85" spans="1:13" ht="13.5" customHeight="1">
      <c r="A85" s="383" t="s">
        <v>4002</v>
      </c>
      <c r="B85" s="284" t="s">
        <v>4003</v>
      </c>
      <c r="C85" s="112"/>
      <c r="D85" s="112"/>
      <c r="E85" s="926" t="e">
        <f t="shared" si="16"/>
        <v>#DIV/0!</v>
      </c>
      <c r="F85" s="195"/>
      <c r="G85" s="195"/>
      <c r="H85" s="926" t="e">
        <f t="shared" si="12"/>
        <v>#DIV/0!</v>
      </c>
      <c r="I85" s="173">
        <f t="shared" si="13"/>
        <v>0</v>
      </c>
      <c r="J85" s="173">
        <f t="shared" si="14"/>
        <v>0</v>
      </c>
      <c r="K85" s="927" t="e">
        <f t="shared" si="15"/>
        <v>#DIV/0!</v>
      </c>
    </row>
    <row r="86" spans="1:13" ht="19.5" customHeight="1">
      <c r="A86" s="383" t="s">
        <v>4004</v>
      </c>
      <c r="B86" s="284" t="s">
        <v>4005</v>
      </c>
      <c r="C86" s="112"/>
      <c r="D86" s="112"/>
      <c r="E86" s="926" t="e">
        <f t="shared" si="16"/>
        <v>#DIV/0!</v>
      </c>
      <c r="F86" s="195"/>
      <c r="G86" s="195"/>
      <c r="H86" s="926" t="e">
        <f t="shared" si="12"/>
        <v>#DIV/0!</v>
      </c>
      <c r="I86" s="173">
        <f t="shared" si="13"/>
        <v>0</v>
      </c>
      <c r="J86" s="173">
        <f t="shared" si="14"/>
        <v>0</v>
      </c>
      <c r="K86" s="927" t="e">
        <f t="shared" si="15"/>
        <v>#DIV/0!</v>
      </c>
    </row>
    <row r="87" spans="1:13" ht="13.5" customHeight="1">
      <c r="A87" s="383" t="s">
        <v>4006</v>
      </c>
      <c r="B87" s="284" t="s">
        <v>4007</v>
      </c>
      <c r="C87" s="112"/>
      <c r="D87" s="112"/>
      <c r="E87" s="926" t="e">
        <f t="shared" si="16"/>
        <v>#DIV/0!</v>
      </c>
      <c r="F87" s="195"/>
      <c r="G87" s="195"/>
      <c r="H87" s="926" t="e">
        <f t="shared" si="12"/>
        <v>#DIV/0!</v>
      </c>
      <c r="I87" s="173">
        <f t="shared" si="13"/>
        <v>0</v>
      </c>
      <c r="J87" s="173">
        <f t="shared" si="14"/>
        <v>0</v>
      </c>
      <c r="K87" s="927" t="e">
        <f t="shared" si="15"/>
        <v>#DIV/0!</v>
      </c>
    </row>
    <row r="88" spans="1:13" ht="19.5" customHeight="1">
      <c r="A88" s="383" t="s">
        <v>4008</v>
      </c>
      <c r="B88" s="284" t="s">
        <v>4009</v>
      </c>
      <c r="C88" s="112"/>
      <c r="D88" s="112"/>
      <c r="E88" s="926" t="e">
        <f t="shared" si="16"/>
        <v>#DIV/0!</v>
      </c>
      <c r="F88" s="195"/>
      <c r="G88" s="195"/>
      <c r="H88" s="926" t="e">
        <f t="shared" si="12"/>
        <v>#DIV/0!</v>
      </c>
      <c r="I88" s="173">
        <f t="shared" si="13"/>
        <v>0</v>
      </c>
      <c r="J88" s="173">
        <f t="shared" si="14"/>
        <v>0</v>
      </c>
      <c r="K88" s="927" t="e">
        <f t="shared" si="15"/>
        <v>#DIV/0!</v>
      </c>
    </row>
    <row r="89" spans="1:13" ht="15" customHeight="1">
      <c r="A89" s="383" t="s">
        <v>4010</v>
      </c>
      <c r="B89" s="284" t="s">
        <v>4011</v>
      </c>
      <c r="C89" s="112"/>
      <c r="D89" s="112"/>
      <c r="E89" s="926" t="e">
        <f t="shared" si="16"/>
        <v>#DIV/0!</v>
      </c>
      <c r="F89" s="195"/>
      <c r="G89" s="195"/>
      <c r="H89" s="926" t="e">
        <f t="shared" si="12"/>
        <v>#DIV/0!</v>
      </c>
      <c r="I89" s="173">
        <f t="shared" si="13"/>
        <v>0</v>
      </c>
      <c r="J89" s="173">
        <f t="shared" si="14"/>
        <v>0</v>
      </c>
      <c r="K89" s="927" t="e">
        <f t="shared" si="15"/>
        <v>#DIV/0!</v>
      </c>
    </row>
    <row r="90" spans="1:13" ht="15" customHeight="1">
      <c r="A90" s="383" t="s">
        <v>4012</v>
      </c>
      <c r="B90" s="284" t="s">
        <v>4013</v>
      </c>
      <c r="C90" s="112"/>
      <c r="D90" s="112"/>
      <c r="E90" s="926" t="e">
        <f t="shared" si="16"/>
        <v>#DIV/0!</v>
      </c>
      <c r="F90" s="195"/>
      <c r="G90" s="195"/>
      <c r="H90" s="926" t="e">
        <f t="shared" si="12"/>
        <v>#DIV/0!</v>
      </c>
      <c r="I90" s="173">
        <f t="shared" si="13"/>
        <v>0</v>
      </c>
      <c r="J90" s="173">
        <f t="shared" si="14"/>
        <v>0</v>
      </c>
      <c r="K90" s="927" t="e">
        <f t="shared" si="15"/>
        <v>#DIV/0!</v>
      </c>
    </row>
    <row r="91" spans="1:13" ht="16.5" customHeight="1">
      <c r="A91" s="383" t="s">
        <v>4014</v>
      </c>
      <c r="B91" s="284" t="s">
        <v>4015</v>
      </c>
      <c r="C91" s="112"/>
      <c r="D91" s="112"/>
      <c r="E91" s="926" t="e">
        <f t="shared" si="16"/>
        <v>#DIV/0!</v>
      </c>
      <c r="F91" s="195"/>
      <c r="G91" s="195"/>
      <c r="H91" s="926" t="e">
        <f t="shared" si="12"/>
        <v>#DIV/0!</v>
      </c>
      <c r="I91" s="173">
        <f t="shared" si="13"/>
        <v>0</v>
      </c>
      <c r="J91" s="173">
        <f t="shared" si="14"/>
        <v>0</v>
      </c>
      <c r="K91" s="927" t="e">
        <f t="shared" si="15"/>
        <v>#DIV/0!</v>
      </c>
    </row>
    <row r="92" spans="1:13">
      <c r="A92" s="384" t="s">
        <v>4016</v>
      </c>
      <c r="B92" s="386"/>
      <c r="C92" s="979">
        <f>SUM(C80:C91)</f>
        <v>0</v>
      </c>
      <c r="D92" s="979">
        <f>SUM(D80:D91)</f>
        <v>0</v>
      </c>
      <c r="E92" s="927" t="e">
        <f t="shared" si="16"/>
        <v>#DIV/0!</v>
      </c>
      <c r="F92" s="979">
        <f>SUM(F80:F91)</f>
        <v>0</v>
      </c>
      <c r="G92" s="979">
        <f>SUM(G80:G91)</f>
        <v>0</v>
      </c>
      <c r="H92" s="927" t="e">
        <f t="shared" si="12"/>
        <v>#DIV/0!</v>
      </c>
      <c r="I92" s="173">
        <f t="shared" si="13"/>
        <v>0</v>
      </c>
      <c r="J92" s="173">
        <f t="shared" si="14"/>
        <v>0</v>
      </c>
      <c r="K92" s="927" t="e">
        <f t="shared" si="15"/>
        <v>#DIV/0!</v>
      </c>
    </row>
    <row r="93" spans="1:13">
      <c r="A93" s="279" t="s">
        <v>4017</v>
      </c>
      <c r="B93" s="277"/>
      <c r="C93" s="278">
        <f>SUM(C78+C92)</f>
        <v>0</v>
      </c>
      <c r="D93" s="278">
        <f>SUM(D78+D92)</f>
        <v>0</v>
      </c>
      <c r="E93" s="927" t="e">
        <f t="shared" si="16"/>
        <v>#DIV/0!</v>
      </c>
      <c r="F93" s="278">
        <f>SUM(F78+F92)</f>
        <v>3779</v>
      </c>
      <c r="G93" s="278">
        <f>SUM(G78+G92)</f>
        <v>95</v>
      </c>
      <c r="H93" s="927">
        <f t="shared" si="12"/>
        <v>2.5138925641704155</v>
      </c>
      <c r="I93" s="439">
        <f t="shared" si="13"/>
        <v>3779</v>
      </c>
      <c r="J93" s="439">
        <f t="shared" si="14"/>
        <v>95</v>
      </c>
      <c r="K93" s="927">
        <f t="shared" si="15"/>
        <v>2.5138925641704155</v>
      </c>
    </row>
    <row r="94" spans="1:13" ht="18.75" customHeight="1">
      <c r="A94" s="1448" t="s">
        <v>4018</v>
      </c>
      <c r="B94" s="1448"/>
      <c r="C94" s="1448"/>
      <c r="D94" s="1448"/>
      <c r="E94" s="1448"/>
      <c r="F94" s="1448"/>
      <c r="G94" s="1448"/>
      <c r="H94" s="1448"/>
      <c r="I94" s="1448"/>
      <c r="J94" s="1448"/>
    </row>
    <row r="95" spans="1:13" ht="28.5" customHeight="1">
      <c r="A95" s="1448" t="s">
        <v>4067</v>
      </c>
      <c r="B95" s="1448"/>
      <c r="C95" s="1448"/>
      <c r="D95" s="1448"/>
      <c r="E95" s="1448"/>
      <c r="F95" s="1448"/>
      <c r="G95" s="1448"/>
      <c r="H95" s="1448"/>
      <c r="I95" s="1448"/>
      <c r="J95" s="1448"/>
    </row>
    <row r="96" spans="1:13" ht="15">
      <c r="A96" s="6"/>
      <c r="B96" s="392"/>
      <c r="C96" s="392"/>
      <c r="D96" s="392"/>
      <c r="E96" s="392"/>
      <c r="F96" s="20"/>
      <c r="G96" s="20"/>
      <c r="H96" s="20"/>
      <c r="I96" s="17"/>
      <c r="J96" s="20"/>
    </row>
  </sheetData>
  <mergeCells count="10">
    <mergeCell ref="A95:J95"/>
    <mergeCell ref="A7:A8"/>
    <mergeCell ref="B7:B8"/>
    <mergeCell ref="C79:J79"/>
    <mergeCell ref="A78:B78"/>
    <mergeCell ref="C2:D2"/>
    <mergeCell ref="C7:E7"/>
    <mergeCell ref="F7:H7"/>
    <mergeCell ref="I7:K7"/>
    <mergeCell ref="A94:J94"/>
  </mergeCells>
  <phoneticPr fontId="44" type="noConversion"/>
  <pageMargins left="0.71" right="0.71" top="0.75" bottom="0.75" header="0.31" footer="0.31"/>
  <pageSetup paperSize="9" scale="6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203"/>
  <sheetViews>
    <sheetView topLeftCell="A186" workbookViewId="0">
      <selection activeCell="M124" sqref="M124"/>
    </sheetView>
  </sheetViews>
  <sheetFormatPr defaultRowHeight="12.75"/>
  <cols>
    <col min="1" max="1" width="9.140625" style="11"/>
    <col min="2" max="2" width="57.85546875" style="11" customWidth="1"/>
    <col min="3" max="5" width="8.85546875" style="11" customWidth="1"/>
    <col min="6" max="8" width="9" style="11" customWidth="1"/>
    <col min="9" max="9" width="9.42578125" style="11" customWidth="1"/>
    <col min="10" max="10" width="8.42578125" style="11" customWidth="1"/>
    <col min="11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</row>
    <row r="2" spans="1:1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</row>
    <row r="3" spans="1:11">
      <c r="A3" s="114"/>
      <c r="B3" s="115"/>
      <c r="C3" s="69" t="s">
        <v>7086</v>
      </c>
      <c r="D3" s="116"/>
      <c r="E3" s="116"/>
      <c r="F3" s="116"/>
      <c r="G3" s="116"/>
      <c r="H3" s="116"/>
      <c r="I3" s="116"/>
      <c r="J3" s="116"/>
    </row>
    <row r="4" spans="1:11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</row>
    <row r="5" spans="1:11" ht="15.75">
      <c r="A5" s="114"/>
      <c r="B5" s="115" t="s">
        <v>4094</v>
      </c>
      <c r="C5" s="266" t="s">
        <v>71</v>
      </c>
      <c r="D5" s="267"/>
      <c r="E5" s="267"/>
      <c r="F5" s="267"/>
      <c r="G5" s="267"/>
      <c r="H5" s="267"/>
      <c r="I5" s="80"/>
      <c r="J5" s="80"/>
    </row>
    <row r="6" spans="1:11" ht="15.75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1" ht="12.7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45.75" customHeight="1" thickBot="1">
      <c r="A8" s="1452"/>
      <c r="B8" s="1452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15.75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1">
      <c r="A10" s="470" t="s">
        <v>728</v>
      </c>
      <c r="B10" s="409" t="s">
        <v>729</v>
      </c>
      <c r="C10" s="272"/>
      <c r="D10" s="272"/>
      <c r="E10" s="271" t="e">
        <f>SUM(D10/C10*100)</f>
        <v>#DIV/0!</v>
      </c>
      <c r="F10" s="272"/>
      <c r="G10" s="272"/>
      <c r="H10" s="271" t="e">
        <f>SUM(G10/F10*100)</f>
        <v>#DIV/0!</v>
      </c>
      <c r="I10" s="173">
        <f t="shared" ref="I10:I41" si="0">C10+F10</f>
        <v>0</v>
      </c>
      <c r="J10" s="173">
        <f t="shared" ref="J10:J41" si="1">D10+G10</f>
        <v>0</v>
      </c>
      <c r="K10" s="273" t="e">
        <f>SUM(J10/I10*100)</f>
        <v>#DIV/0!</v>
      </c>
    </row>
    <row r="11" spans="1:11">
      <c r="A11" s="470" t="s">
        <v>2638</v>
      </c>
      <c r="B11" s="409" t="s">
        <v>732</v>
      </c>
      <c r="C11" s="272"/>
      <c r="D11" s="272"/>
      <c r="E11" s="271" t="e">
        <f t="shared" ref="E11:E81" si="2">SUM(D11/C11*100)</f>
        <v>#DIV/0!</v>
      </c>
      <c r="F11" s="272">
        <v>2</v>
      </c>
      <c r="G11" s="272">
        <v>11</v>
      </c>
      <c r="H11" s="271">
        <f t="shared" ref="H11:H69" si="3">SUM(G11/F11*100)</f>
        <v>550</v>
      </c>
      <c r="I11" s="173">
        <f t="shared" si="0"/>
        <v>2</v>
      </c>
      <c r="J11" s="173">
        <f t="shared" si="1"/>
        <v>11</v>
      </c>
      <c r="K11" s="273">
        <f t="shared" ref="K11:K69" si="4">SUM(J11/I11*100)</f>
        <v>550</v>
      </c>
    </row>
    <row r="12" spans="1:11">
      <c r="A12" s="470" t="s">
        <v>1339</v>
      </c>
      <c r="B12" s="409" t="s">
        <v>733</v>
      </c>
      <c r="C12" s="272"/>
      <c r="D12" s="272"/>
      <c r="E12" s="271" t="e">
        <f t="shared" si="2"/>
        <v>#DIV/0!</v>
      </c>
      <c r="F12" s="272">
        <v>2</v>
      </c>
      <c r="G12" s="272">
        <v>4</v>
      </c>
      <c r="H12" s="271">
        <f t="shared" si="3"/>
        <v>200</v>
      </c>
      <c r="I12" s="173">
        <f t="shared" si="0"/>
        <v>2</v>
      </c>
      <c r="J12" s="173">
        <f t="shared" si="1"/>
        <v>4</v>
      </c>
      <c r="K12" s="273">
        <f t="shared" si="4"/>
        <v>200</v>
      </c>
    </row>
    <row r="13" spans="1:11">
      <c r="A13" s="470" t="s">
        <v>1341</v>
      </c>
      <c r="B13" s="409" t="s">
        <v>1342</v>
      </c>
      <c r="C13" s="272"/>
      <c r="D13" s="272"/>
      <c r="E13" s="271" t="e">
        <f t="shared" si="2"/>
        <v>#DIV/0!</v>
      </c>
      <c r="F13" s="272">
        <v>2</v>
      </c>
      <c r="G13" s="272">
        <v>2</v>
      </c>
      <c r="H13" s="271">
        <f t="shared" si="3"/>
        <v>100</v>
      </c>
      <c r="I13" s="173">
        <f t="shared" si="0"/>
        <v>2</v>
      </c>
      <c r="J13" s="173">
        <f t="shared" si="1"/>
        <v>2</v>
      </c>
      <c r="K13" s="273">
        <f t="shared" si="4"/>
        <v>100</v>
      </c>
    </row>
    <row r="14" spans="1:11">
      <c r="A14" s="470" t="s">
        <v>734</v>
      </c>
      <c r="B14" s="409" t="s">
        <v>735</v>
      </c>
      <c r="C14" s="272"/>
      <c r="D14" s="272"/>
      <c r="E14" s="271" t="e">
        <f t="shared" si="2"/>
        <v>#DIV/0!</v>
      </c>
      <c r="F14" s="272"/>
      <c r="G14" s="272"/>
      <c r="H14" s="271" t="e">
        <f t="shared" si="3"/>
        <v>#DIV/0!</v>
      </c>
      <c r="I14" s="173">
        <f t="shared" si="0"/>
        <v>0</v>
      </c>
      <c r="J14" s="173">
        <f t="shared" si="1"/>
        <v>0</v>
      </c>
      <c r="K14" s="273" t="e">
        <f t="shared" si="4"/>
        <v>#DIV/0!</v>
      </c>
    </row>
    <row r="15" spans="1:11">
      <c r="A15" s="470" t="s">
        <v>736</v>
      </c>
      <c r="B15" s="409" t="s">
        <v>737</v>
      </c>
      <c r="C15" s="272"/>
      <c r="D15" s="272"/>
      <c r="E15" s="271" t="e">
        <f t="shared" si="2"/>
        <v>#DIV/0!</v>
      </c>
      <c r="F15" s="272">
        <v>2</v>
      </c>
      <c r="G15" s="272">
        <v>2</v>
      </c>
      <c r="H15" s="271">
        <f t="shared" si="3"/>
        <v>100</v>
      </c>
      <c r="I15" s="173">
        <f t="shared" si="0"/>
        <v>2</v>
      </c>
      <c r="J15" s="173">
        <f t="shared" si="1"/>
        <v>2</v>
      </c>
      <c r="K15" s="273">
        <f t="shared" si="4"/>
        <v>100</v>
      </c>
    </row>
    <row r="16" spans="1:11">
      <c r="A16" s="470" t="s">
        <v>1343</v>
      </c>
      <c r="B16" s="409" t="s">
        <v>738</v>
      </c>
      <c r="C16" s="272"/>
      <c r="D16" s="272"/>
      <c r="E16" s="271" t="e">
        <f t="shared" si="2"/>
        <v>#DIV/0!</v>
      </c>
      <c r="F16" s="272">
        <v>9</v>
      </c>
      <c r="G16" s="272">
        <v>11</v>
      </c>
      <c r="H16" s="271">
        <f t="shared" si="3"/>
        <v>122.22222222222223</v>
      </c>
      <c r="I16" s="173">
        <f t="shared" si="0"/>
        <v>9</v>
      </c>
      <c r="J16" s="173">
        <f t="shared" si="1"/>
        <v>11</v>
      </c>
      <c r="K16" s="273">
        <f t="shared" si="4"/>
        <v>122.22222222222223</v>
      </c>
    </row>
    <row r="17" spans="1:11">
      <c r="A17" s="470" t="s">
        <v>739</v>
      </c>
      <c r="B17" s="409" t="s">
        <v>740</v>
      </c>
      <c r="C17" s="272"/>
      <c r="D17" s="272"/>
      <c r="E17" s="271" t="e">
        <f t="shared" si="2"/>
        <v>#DIV/0!</v>
      </c>
      <c r="F17" s="272"/>
      <c r="G17" s="272">
        <v>2</v>
      </c>
      <c r="H17" s="271" t="e">
        <f t="shared" si="3"/>
        <v>#DIV/0!</v>
      </c>
      <c r="I17" s="173">
        <f t="shared" si="0"/>
        <v>0</v>
      </c>
      <c r="J17" s="173">
        <f t="shared" si="1"/>
        <v>2</v>
      </c>
      <c r="K17" s="273" t="e">
        <f t="shared" si="4"/>
        <v>#DIV/0!</v>
      </c>
    </row>
    <row r="18" spans="1:11">
      <c r="A18" s="471" t="s">
        <v>741</v>
      </c>
      <c r="B18" s="409" t="s">
        <v>742</v>
      </c>
      <c r="C18" s="272"/>
      <c r="D18" s="272"/>
      <c r="E18" s="271" t="e">
        <f t="shared" si="2"/>
        <v>#DIV/0!</v>
      </c>
      <c r="F18" s="272"/>
      <c r="G18" s="272">
        <v>2</v>
      </c>
      <c r="H18" s="271" t="e">
        <f t="shared" si="3"/>
        <v>#DIV/0!</v>
      </c>
      <c r="I18" s="173">
        <f t="shared" si="0"/>
        <v>0</v>
      </c>
      <c r="J18" s="173">
        <f t="shared" si="1"/>
        <v>2</v>
      </c>
      <c r="K18" s="273" t="e">
        <f t="shared" si="4"/>
        <v>#DIV/0!</v>
      </c>
    </row>
    <row r="19" spans="1:11" ht="24">
      <c r="A19" s="470" t="s">
        <v>1377</v>
      </c>
      <c r="B19" s="702" t="s">
        <v>295</v>
      </c>
      <c r="C19" s="272"/>
      <c r="D19" s="272"/>
      <c r="E19" s="271" t="e">
        <f t="shared" si="2"/>
        <v>#DIV/0!</v>
      </c>
      <c r="F19" s="272"/>
      <c r="G19" s="272"/>
      <c r="H19" s="271" t="e">
        <f t="shared" si="3"/>
        <v>#DIV/0!</v>
      </c>
      <c r="I19" s="173">
        <f t="shared" si="0"/>
        <v>0</v>
      </c>
      <c r="J19" s="173">
        <f t="shared" si="1"/>
        <v>0</v>
      </c>
      <c r="K19" s="273" t="e">
        <f t="shared" si="4"/>
        <v>#DIV/0!</v>
      </c>
    </row>
    <row r="20" spans="1:11">
      <c r="A20" s="470" t="s">
        <v>743</v>
      </c>
      <c r="B20" s="409" t="s">
        <v>3018</v>
      </c>
      <c r="C20" s="270"/>
      <c r="D20" s="270"/>
      <c r="E20" s="271" t="e">
        <f t="shared" si="2"/>
        <v>#DIV/0!</v>
      </c>
      <c r="F20" s="272"/>
      <c r="G20" s="272"/>
      <c r="H20" s="271" t="e">
        <f t="shared" si="3"/>
        <v>#DIV/0!</v>
      </c>
      <c r="I20" s="173">
        <f t="shared" si="0"/>
        <v>0</v>
      </c>
      <c r="J20" s="173">
        <f t="shared" si="1"/>
        <v>0</v>
      </c>
      <c r="K20" s="273" t="e">
        <f t="shared" si="4"/>
        <v>#DIV/0!</v>
      </c>
    </row>
    <row r="21" spans="1:11">
      <c r="A21" s="470" t="s">
        <v>744</v>
      </c>
      <c r="B21" s="409" t="s">
        <v>745</v>
      </c>
      <c r="C21" s="272"/>
      <c r="D21" s="272"/>
      <c r="E21" s="271" t="e">
        <f t="shared" si="2"/>
        <v>#DIV/0!</v>
      </c>
      <c r="F21" s="272"/>
      <c r="G21" s="272">
        <v>1</v>
      </c>
      <c r="H21" s="271" t="e">
        <f t="shared" si="3"/>
        <v>#DIV/0!</v>
      </c>
      <c r="I21" s="173">
        <f t="shared" si="0"/>
        <v>0</v>
      </c>
      <c r="J21" s="173">
        <f t="shared" si="1"/>
        <v>1</v>
      </c>
      <c r="K21" s="273" t="e">
        <f t="shared" si="4"/>
        <v>#DIV/0!</v>
      </c>
    </row>
    <row r="22" spans="1:11">
      <c r="A22" s="470" t="s">
        <v>746</v>
      </c>
      <c r="B22" s="409" t="s">
        <v>747</v>
      </c>
      <c r="C22" s="272"/>
      <c r="D22" s="272"/>
      <c r="E22" s="271" t="e">
        <f t="shared" si="2"/>
        <v>#DIV/0!</v>
      </c>
      <c r="F22" s="272">
        <v>10</v>
      </c>
      <c r="G22" s="272">
        <v>4</v>
      </c>
      <c r="H22" s="271">
        <f t="shared" si="3"/>
        <v>40</v>
      </c>
      <c r="I22" s="173">
        <f t="shared" si="0"/>
        <v>10</v>
      </c>
      <c r="J22" s="173">
        <f t="shared" si="1"/>
        <v>4</v>
      </c>
      <c r="K22" s="273">
        <f t="shared" si="4"/>
        <v>40</v>
      </c>
    </row>
    <row r="23" spans="1:11">
      <c r="A23" s="470" t="s">
        <v>748</v>
      </c>
      <c r="B23" s="409" t="s">
        <v>749</v>
      </c>
      <c r="C23" s="272"/>
      <c r="D23" s="272"/>
      <c r="E23" s="271" t="e">
        <f t="shared" si="2"/>
        <v>#DIV/0!</v>
      </c>
      <c r="F23" s="272"/>
      <c r="G23" s="272"/>
      <c r="H23" s="271" t="e">
        <f t="shared" si="3"/>
        <v>#DIV/0!</v>
      </c>
      <c r="I23" s="173">
        <f t="shared" si="0"/>
        <v>0</v>
      </c>
      <c r="J23" s="173">
        <f t="shared" si="1"/>
        <v>0</v>
      </c>
      <c r="K23" s="273" t="e">
        <f t="shared" si="4"/>
        <v>#DIV/0!</v>
      </c>
    </row>
    <row r="24" spans="1:11" ht="24">
      <c r="A24" s="470" t="s">
        <v>750</v>
      </c>
      <c r="B24" s="702" t="s">
        <v>751</v>
      </c>
      <c r="C24" s="272"/>
      <c r="D24" s="272"/>
      <c r="E24" s="271" t="e">
        <f t="shared" si="2"/>
        <v>#DIV/0!</v>
      </c>
      <c r="F24" s="272"/>
      <c r="G24" s="272">
        <v>1</v>
      </c>
      <c r="H24" s="271" t="e">
        <f t="shared" si="3"/>
        <v>#DIV/0!</v>
      </c>
      <c r="I24" s="173">
        <f t="shared" si="0"/>
        <v>0</v>
      </c>
      <c r="J24" s="173">
        <f t="shared" si="1"/>
        <v>1</v>
      </c>
      <c r="K24" s="273" t="e">
        <f t="shared" si="4"/>
        <v>#DIV/0!</v>
      </c>
    </row>
    <row r="25" spans="1:11">
      <c r="A25" s="470" t="s">
        <v>752</v>
      </c>
      <c r="B25" s="472" t="s">
        <v>753</v>
      </c>
      <c r="C25" s="272"/>
      <c r="D25" s="272"/>
      <c r="E25" s="271" t="e">
        <f t="shared" si="2"/>
        <v>#DIV/0!</v>
      </c>
      <c r="F25" s="272"/>
      <c r="G25" s="272">
        <v>1</v>
      </c>
      <c r="H25" s="271" t="e">
        <f t="shared" si="3"/>
        <v>#DIV/0!</v>
      </c>
      <c r="I25" s="173">
        <f t="shared" si="0"/>
        <v>0</v>
      </c>
      <c r="J25" s="173">
        <f t="shared" si="1"/>
        <v>1</v>
      </c>
      <c r="K25" s="273" t="e">
        <f t="shared" si="4"/>
        <v>#DIV/0!</v>
      </c>
    </row>
    <row r="26" spans="1:11" ht="24">
      <c r="A26" s="470" t="s">
        <v>754</v>
      </c>
      <c r="B26" s="702" t="s">
        <v>755</v>
      </c>
      <c r="C26" s="270"/>
      <c r="D26" s="270"/>
      <c r="E26" s="271" t="e">
        <f t="shared" si="2"/>
        <v>#DIV/0!</v>
      </c>
      <c r="F26" s="272"/>
      <c r="G26" s="272"/>
      <c r="H26" s="271" t="e">
        <f t="shared" si="3"/>
        <v>#DIV/0!</v>
      </c>
      <c r="I26" s="173">
        <f t="shared" si="0"/>
        <v>0</v>
      </c>
      <c r="J26" s="173">
        <f t="shared" si="1"/>
        <v>0</v>
      </c>
      <c r="K26" s="273" t="e">
        <f t="shared" si="4"/>
        <v>#DIV/0!</v>
      </c>
    </row>
    <row r="27" spans="1:11">
      <c r="A27" s="470" t="s">
        <v>756</v>
      </c>
      <c r="B27" s="409" t="s">
        <v>757</v>
      </c>
      <c r="C27" s="272"/>
      <c r="D27" s="272"/>
      <c r="E27" s="271" t="e">
        <f t="shared" si="2"/>
        <v>#DIV/0!</v>
      </c>
      <c r="F27" s="272">
        <v>1</v>
      </c>
      <c r="G27" s="272">
        <v>5</v>
      </c>
      <c r="H27" s="271">
        <f t="shared" si="3"/>
        <v>500</v>
      </c>
      <c r="I27" s="173">
        <f t="shared" si="0"/>
        <v>1</v>
      </c>
      <c r="J27" s="173">
        <f t="shared" si="1"/>
        <v>5</v>
      </c>
      <c r="K27" s="273">
        <f t="shared" si="4"/>
        <v>500</v>
      </c>
    </row>
    <row r="28" spans="1:11">
      <c r="A28" s="470" t="s">
        <v>758</v>
      </c>
      <c r="B28" s="409" t="s">
        <v>759</v>
      </c>
      <c r="C28" s="272"/>
      <c r="D28" s="272"/>
      <c r="E28" s="271" t="e">
        <f t="shared" si="2"/>
        <v>#DIV/0!</v>
      </c>
      <c r="F28" s="272"/>
      <c r="G28" s="272"/>
      <c r="H28" s="271" t="e">
        <f t="shared" si="3"/>
        <v>#DIV/0!</v>
      </c>
      <c r="I28" s="173">
        <f t="shared" si="0"/>
        <v>0</v>
      </c>
      <c r="J28" s="173">
        <f t="shared" si="1"/>
        <v>0</v>
      </c>
      <c r="K28" s="273" t="e">
        <f t="shared" si="4"/>
        <v>#DIV/0!</v>
      </c>
    </row>
    <row r="29" spans="1:11">
      <c r="A29" s="470" t="s">
        <v>760</v>
      </c>
      <c r="B29" s="409" t="s">
        <v>761</v>
      </c>
      <c r="C29" s="270"/>
      <c r="D29" s="270"/>
      <c r="E29" s="271" t="e">
        <f t="shared" si="2"/>
        <v>#DIV/0!</v>
      </c>
      <c r="F29" s="272"/>
      <c r="G29" s="272"/>
      <c r="H29" s="271" t="e">
        <f t="shared" si="3"/>
        <v>#DIV/0!</v>
      </c>
      <c r="I29" s="173">
        <f t="shared" si="0"/>
        <v>0</v>
      </c>
      <c r="J29" s="173">
        <f t="shared" si="1"/>
        <v>0</v>
      </c>
      <c r="K29" s="273" t="e">
        <f t="shared" si="4"/>
        <v>#DIV/0!</v>
      </c>
    </row>
    <row r="30" spans="1:11">
      <c r="A30" s="470" t="s">
        <v>5284</v>
      </c>
      <c r="B30" s="409" t="s">
        <v>763</v>
      </c>
      <c r="C30" s="270"/>
      <c r="D30" s="270"/>
      <c r="E30" s="271" t="e">
        <f t="shared" si="2"/>
        <v>#DIV/0!</v>
      </c>
      <c r="F30" s="272">
        <v>1</v>
      </c>
      <c r="G30" s="272"/>
      <c r="H30" s="271">
        <f t="shared" si="3"/>
        <v>0</v>
      </c>
      <c r="I30" s="173">
        <f t="shared" si="0"/>
        <v>1</v>
      </c>
      <c r="J30" s="173">
        <f t="shared" si="1"/>
        <v>0</v>
      </c>
      <c r="K30" s="273">
        <f t="shared" si="4"/>
        <v>0</v>
      </c>
    </row>
    <row r="31" spans="1:11">
      <c r="A31" s="470" t="s">
        <v>764</v>
      </c>
      <c r="B31" s="409" t="s">
        <v>765</v>
      </c>
      <c r="C31" s="272"/>
      <c r="D31" s="272"/>
      <c r="E31" s="271" t="e">
        <f t="shared" si="2"/>
        <v>#DIV/0!</v>
      </c>
      <c r="F31" s="272"/>
      <c r="G31" s="272">
        <v>2</v>
      </c>
      <c r="H31" s="271" t="e">
        <f t="shared" si="3"/>
        <v>#DIV/0!</v>
      </c>
      <c r="I31" s="173">
        <f t="shared" si="0"/>
        <v>0</v>
      </c>
      <c r="J31" s="173">
        <f t="shared" si="1"/>
        <v>2</v>
      </c>
      <c r="K31" s="273" t="e">
        <f t="shared" si="4"/>
        <v>#DIV/0!</v>
      </c>
    </row>
    <row r="32" spans="1:11">
      <c r="A32" s="470" t="s">
        <v>766</v>
      </c>
      <c r="B32" s="409" t="s">
        <v>767</v>
      </c>
      <c r="C32" s="272"/>
      <c r="D32" s="272"/>
      <c r="E32" s="271" t="e">
        <f t="shared" si="2"/>
        <v>#DIV/0!</v>
      </c>
      <c r="F32" s="272"/>
      <c r="G32" s="272">
        <v>1</v>
      </c>
      <c r="H32" s="271" t="e">
        <f t="shared" si="3"/>
        <v>#DIV/0!</v>
      </c>
      <c r="I32" s="173">
        <f t="shared" si="0"/>
        <v>0</v>
      </c>
      <c r="J32" s="173">
        <f t="shared" si="1"/>
        <v>1</v>
      </c>
      <c r="K32" s="273" t="e">
        <f t="shared" si="4"/>
        <v>#DIV/0!</v>
      </c>
    </row>
    <row r="33" spans="1:12">
      <c r="A33" s="470" t="s">
        <v>768</v>
      </c>
      <c r="B33" s="409" t="s">
        <v>769</v>
      </c>
      <c r="C33" s="272"/>
      <c r="D33" s="272"/>
      <c r="E33" s="271" t="e">
        <f t="shared" si="2"/>
        <v>#DIV/0!</v>
      </c>
      <c r="F33" s="272"/>
      <c r="G33" s="272"/>
      <c r="H33" s="271" t="e">
        <f t="shared" si="3"/>
        <v>#DIV/0!</v>
      </c>
      <c r="I33" s="173">
        <f t="shared" si="0"/>
        <v>0</v>
      </c>
      <c r="J33" s="173">
        <f t="shared" si="1"/>
        <v>0</v>
      </c>
      <c r="K33" s="273" t="e">
        <f t="shared" si="4"/>
        <v>#DIV/0!</v>
      </c>
    </row>
    <row r="34" spans="1:12">
      <c r="A34" s="470" t="s">
        <v>770</v>
      </c>
      <c r="B34" s="409" t="s">
        <v>771</v>
      </c>
      <c r="C34" s="272"/>
      <c r="D34" s="272"/>
      <c r="E34" s="271" t="e">
        <f t="shared" si="2"/>
        <v>#DIV/0!</v>
      </c>
      <c r="F34" s="272"/>
      <c r="G34" s="272"/>
      <c r="H34" s="271" t="e">
        <f t="shared" si="3"/>
        <v>#DIV/0!</v>
      </c>
      <c r="I34" s="173">
        <f t="shared" si="0"/>
        <v>0</v>
      </c>
      <c r="J34" s="173">
        <f t="shared" si="1"/>
        <v>0</v>
      </c>
      <c r="K34" s="273" t="e">
        <f t="shared" si="4"/>
        <v>#DIV/0!</v>
      </c>
    </row>
    <row r="35" spans="1:12">
      <c r="A35" s="470" t="s">
        <v>772</v>
      </c>
      <c r="B35" s="409" t="s">
        <v>773</v>
      </c>
      <c r="C35" s="272"/>
      <c r="D35" s="272"/>
      <c r="E35" s="271" t="e">
        <f t="shared" si="2"/>
        <v>#DIV/0!</v>
      </c>
      <c r="F35" s="272"/>
      <c r="G35" s="272">
        <v>1</v>
      </c>
      <c r="H35" s="271" t="e">
        <f t="shared" si="3"/>
        <v>#DIV/0!</v>
      </c>
      <c r="I35" s="173">
        <f t="shared" si="0"/>
        <v>0</v>
      </c>
      <c r="J35" s="173">
        <f t="shared" si="1"/>
        <v>1</v>
      </c>
      <c r="K35" s="273" t="e">
        <f t="shared" si="4"/>
        <v>#DIV/0!</v>
      </c>
    </row>
    <row r="36" spans="1:12">
      <c r="A36" s="471" t="s">
        <v>774</v>
      </c>
      <c r="B36" s="50" t="s">
        <v>775</v>
      </c>
      <c r="C36" s="272"/>
      <c r="D36" s="272"/>
      <c r="E36" s="271" t="e">
        <f t="shared" si="2"/>
        <v>#DIV/0!</v>
      </c>
      <c r="F36" s="272"/>
      <c r="G36" s="272">
        <v>1</v>
      </c>
      <c r="H36" s="271" t="e">
        <f t="shared" si="3"/>
        <v>#DIV/0!</v>
      </c>
      <c r="I36" s="173">
        <f t="shared" si="0"/>
        <v>0</v>
      </c>
      <c r="J36" s="173">
        <f t="shared" si="1"/>
        <v>1</v>
      </c>
      <c r="K36" s="273" t="e">
        <f t="shared" si="4"/>
        <v>#DIV/0!</v>
      </c>
    </row>
    <row r="37" spans="1:12" ht="25.5">
      <c r="A37" s="471" t="s">
        <v>776</v>
      </c>
      <c r="B37" s="50" t="s">
        <v>777</v>
      </c>
      <c r="C37" s="272"/>
      <c r="D37" s="272"/>
      <c r="E37" s="271" t="e">
        <f t="shared" si="2"/>
        <v>#DIV/0!</v>
      </c>
      <c r="F37" s="272"/>
      <c r="G37" s="272"/>
      <c r="H37" s="271" t="e">
        <f t="shared" si="3"/>
        <v>#DIV/0!</v>
      </c>
      <c r="I37" s="173">
        <f t="shared" si="0"/>
        <v>0</v>
      </c>
      <c r="J37" s="173">
        <f t="shared" si="1"/>
        <v>0</v>
      </c>
      <c r="K37" s="273" t="e">
        <f t="shared" si="4"/>
        <v>#DIV/0!</v>
      </c>
    </row>
    <row r="38" spans="1:12">
      <c r="A38" s="471" t="s">
        <v>778</v>
      </c>
      <c r="B38" s="50" t="s">
        <v>779</v>
      </c>
      <c r="C38" s="272"/>
      <c r="D38" s="272"/>
      <c r="E38" s="271" t="e">
        <f t="shared" si="2"/>
        <v>#DIV/0!</v>
      </c>
      <c r="F38" s="272"/>
      <c r="G38" s="272"/>
      <c r="H38" s="271" t="e">
        <f t="shared" si="3"/>
        <v>#DIV/0!</v>
      </c>
      <c r="I38" s="173">
        <f t="shared" si="0"/>
        <v>0</v>
      </c>
      <c r="J38" s="173">
        <f t="shared" si="1"/>
        <v>0</v>
      </c>
      <c r="K38" s="273" t="e">
        <f t="shared" si="4"/>
        <v>#DIV/0!</v>
      </c>
      <c r="L38" s="473"/>
    </row>
    <row r="39" spans="1:12">
      <c r="A39" s="471" t="s">
        <v>1278</v>
      </c>
      <c r="B39" s="50" t="s">
        <v>3565</v>
      </c>
      <c r="C39" s="272"/>
      <c r="D39" s="272"/>
      <c r="E39" s="271" t="e">
        <f t="shared" si="2"/>
        <v>#DIV/0!</v>
      </c>
      <c r="F39" s="272"/>
      <c r="G39" s="272"/>
      <c r="H39" s="271" t="e">
        <f t="shared" si="3"/>
        <v>#DIV/0!</v>
      </c>
      <c r="I39" s="173">
        <f t="shared" si="0"/>
        <v>0</v>
      </c>
      <c r="J39" s="173">
        <f t="shared" si="1"/>
        <v>0</v>
      </c>
      <c r="K39" s="273" t="e">
        <f t="shared" si="4"/>
        <v>#DIV/0!</v>
      </c>
    </row>
    <row r="40" spans="1:12">
      <c r="A40" s="471" t="s">
        <v>780</v>
      </c>
      <c r="B40" s="50" t="s">
        <v>781</v>
      </c>
      <c r="C40" s="272"/>
      <c r="D40" s="272"/>
      <c r="E40" s="271" t="e">
        <f t="shared" si="2"/>
        <v>#DIV/0!</v>
      </c>
      <c r="F40" s="272"/>
      <c r="G40" s="272"/>
      <c r="H40" s="271" t="e">
        <f t="shared" si="3"/>
        <v>#DIV/0!</v>
      </c>
      <c r="I40" s="173">
        <f t="shared" si="0"/>
        <v>0</v>
      </c>
      <c r="J40" s="173">
        <f t="shared" si="1"/>
        <v>0</v>
      </c>
      <c r="K40" s="273" t="e">
        <f t="shared" si="4"/>
        <v>#DIV/0!</v>
      </c>
    </row>
    <row r="41" spans="1:12">
      <c r="A41" s="471" t="s">
        <v>782</v>
      </c>
      <c r="B41" s="50" t="s">
        <v>1806</v>
      </c>
      <c r="C41" s="272"/>
      <c r="D41" s="272"/>
      <c r="E41" s="271" t="e">
        <f t="shared" si="2"/>
        <v>#DIV/0!</v>
      </c>
      <c r="F41" s="272">
        <v>1</v>
      </c>
      <c r="G41" s="272"/>
      <c r="H41" s="271">
        <f t="shared" si="3"/>
        <v>0</v>
      </c>
      <c r="I41" s="173">
        <f t="shared" si="0"/>
        <v>1</v>
      </c>
      <c r="J41" s="173">
        <f t="shared" si="1"/>
        <v>0</v>
      </c>
      <c r="K41" s="273">
        <f t="shared" si="4"/>
        <v>0</v>
      </c>
    </row>
    <row r="42" spans="1:12" ht="25.5">
      <c r="A42" s="471" t="s">
        <v>1807</v>
      </c>
      <c r="B42" s="50" t="s">
        <v>1808</v>
      </c>
      <c r="C42" s="270"/>
      <c r="D42" s="270"/>
      <c r="E42" s="271" t="e">
        <f t="shared" si="2"/>
        <v>#DIV/0!</v>
      </c>
      <c r="F42" s="272"/>
      <c r="G42" s="272"/>
      <c r="H42" s="271" t="e">
        <f t="shared" si="3"/>
        <v>#DIV/0!</v>
      </c>
      <c r="I42" s="173">
        <f t="shared" ref="I42:I69" si="5">C42+F42</f>
        <v>0</v>
      </c>
      <c r="J42" s="173">
        <f t="shared" ref="J42:J69" si="6">D42+G42</f>
        <v>0</v>
      </c>
      <c r="K42" s="273" t="e">
        <f t="shared" si="4"/>
        <v>#DIV/0!</v>
      </c>
    </row>
    <row r="43" spans="1:12">
      <c r="A43" s="471" t="s">
        <v>1809</v>
      </c>
      <c r="B43" s="50" t="s">
        <v>1810</v>
      </c>
      <c r="C43" s="272"/>
      <c r="D43" s="272"/>
      <c r="E43" s="271" t="e">
        <f t="shared" si="2"/>
        <v>#DIV/0!</v>
      </c>
      <c r="F43" s="272"/>
      <c r="G43" s="272">
        <v>2</v>
      </c>
      <c r="H43" s="271" t="e">
        <f t="shared" si="3"/>
        <v>#DIV/0!</v>
      </c>
      <c r="I43" s="173">
        <f t="shared" si="5"/>
        <v>0</v>
      </c>
      <c r="J43" s="173">
        <f t="shared" si="6"/>
        <v>2</v>
      </c>
      <c r="K43" s="273" t="e">
        <f t="shared" si="4"/>
        <v>#DIV/0!</v>
      </c>
    </row>
    <row r="44" spans="1:12">
      <c r="A44" s="471" t="s">
        <v>1811</v>
      </c>
      <c r="B44" s="50" t="s">
        <v>1812</v>
      </c>
      <c r="C44" s="272"/>
      <c r="D44" s="272"/>
      <c r="E44" s="271" t="e">
        <f t="shared" si="2"/>
        <v>#DIV/0!</v>
      </c>
      <c r="F44" s="272"/>
      <c r="G44" s="272"/>
      <c r="H44" s="271" t="e">
        <f t="shared" si="3"/>
        <v>#DIV/0!</v>
      </c>
      <c r="I44" s="173">
        <f t="shared" si="5"/>
        <v>0</v>
      </c>
      <c r="J44" s="173">
        <f t="shared" si="6"/>
        <v>0</v>
      </c>
      <c r="K44" s="273" t="e">
        <f t="shared" si="4"/>
        <v>#DIV/0!</v>
      </c>
    </row>
    <row r="45" spans="1:12">
      <c r="A45" s="471" t="s">
        <v>1813</v>
      </c>
      <c r="B45" s="50" t="s">
        <v>1814</v>
      </c>
      <c r="C45" s="272"/>
      <c r="D45" s="272"/>
      <c r="E45" s="271" t="e">
        <f t="shared" si="2"/>
        <v>#DIV/0!</v>
      </c>
      <c r="F45" s="272"/>
      <c r="G45" s="272"/>
      <c r="H45" s="271" t="e">
        <f t="shared" si="3"/>
        <v>#DIV/0!</v>
      </c>
      <c r="I45" s="173">
        <f t="shared" si="5"/>
        <v>0</v>
      </c>
      <c r="J45" s="173">
        <f t="shared" si="6"/>
        <v>0</v>
      </c>
      <c r="K45" s="273" t="e">
        <f t="shared" si="4"/>
        <v>#DIV/0!</v>
      </c>
    </row>
    <row r="46" spans="1:12">
      <c r="A46" s="471" t="s">
        <v>1294</v>
      </c>
      <c r="B46" s="50" t="s">
        <v>1295</v>
      </c>
      <c r="C46" s="272"/>
      <c r="D46" s="272"/>
      <c r="E46" s="271" t="e">
        <f t="shared" si="2"/>
        <v>#DIV/0!</v>
      </c>
      <c r="F46" s="272"/>
      <c r="G46" s="272"/>
      <c r="H46" s="271" t="e">
        <f t="shared" si="3"/>
        <v>#DIV/0!</v>
      </c>
      <c r="I46" s="173">
        <f t="shared" si="5"/>
        <v>0</v>
      </c>
      <c r="J46" s="173">
        <f t="shared" si="6"/>
        <v>0</v>
      </c>
      <c r="K46" s="273" t="e">
        <f t="shared" si="4"/>
        <v>#DIV/0!</v>
      </c>
    </row>
    <row r="47" spans="1:12">
      <c r="A47" s="471" t="s">
        <v>2634</v>
      </c>
      <c r="B47" s="50" t="s">
        <v>2635</v>
      </c>
      <c r="C47" s="272"/>
      <c r="D47" s="272"/>
      <c r="E47" s="271" t="e">
        <f t="shared" si="2"/>
        <v>#DIV/0!</v>
      </c>
      <c r="F47" s="272"/>
      <c r="G47" s="272"/>
      <c r="H47" s="271" t="e">
        <f t="shared" si="3"/>
        <v>#DIV/0!</v>
      </c>
      <c r="I47" s="173">
        <f t="shared" si="5"/>
        <v>0</v>
      </c>
      <c r="J47" s="173">
        <f t="shared" si="6"/>
        <v>0</v>
      </c>
      <c r="K47" s="273" t="e">
        <f t="shared" si="4"/>
        <v>#DIV/0!</v>
      </c>
    </row>
    <row r="48" spans="1:12">
      <c r="A48" s="471" t="s">
        <v>1815</v>
      </c>
      <c r="B48" s="50" t="s">
        <v>798</v>
      </c>
      <c r="C48" s="272"/>
      <c r="D48" s="272"/>
      <c r="E48" s="271" t="e">
        <f t="shared" si="2"/>
        <v>#DIV/0!</v>
      </c>
      <c r="F48" s="272"/>
      <c r="G48" s="272"/>
      <c r="H48" s="271" t="e">
        <f t="shared" si="3"/>
        <v>#DIV/0!</v>
      </c>
      <c r="I48" s="173">
        <f t="shared" si="5"/>
        <v>0</v>
      </c>
      <c r="J48" s="173">
        <f t="shared" si="6"/>
        <v>0</v>
      </c>
      <c r="K48" s="273" t="e">
        <f t="shared" si="4"/>
        <v>#DIV/0!</v>
      </c>
    </row>
    <row r="49" spans="1:11">
      <c r="A49" s="471" t="s">
        <v>1324</v>
      </c>
      <c r="B49" s="50" t="s">
        <v>1325</v>
      </c>
      <c r="C49" s="272"/>
      <c r="D49" s="272"/>
      <c r="E49" s="271" t="e">
        <f t="shared" si="2"/>
        <v>#DIV/0!</v>
      </c>
      <c r="F49" s="272"/>
      <c r="G49" s="272"/>
      <c r="H49" s="271" t="e">
        <f t="shared" si="3"/>
        <v>#DIV/0!</v>
      </c>
      <c r="I49" s="173">
        <f t="shared" si="5"/>
        <v>0</v>
      </c>
      <c r="J49" s="173">
        <f t="shared" si="6"/>
        <v>0</v>
      </c>
      <c r="K49" s="273" t="e">
        <f t="shared" si="4"/>
        <v>#DIV/0!</v>
      </c>
    </row>
    <row r="50" spans="1:11">
      <c r="A50" s="471" t="s">
        <v>1351</v>
      </c>
      <c r="B50" s="50" t="s">
        <v>799</v>
      </c>
      <c r="C50" s="272"/>
      <c r="D50" s="272"/>
      <c r="E50" s="271" t="e">
        <f t="shared" si="2"/>
        <v>#DIV/0!</v>
      </c>
      <c r="F50" s="272"/>
      <c r="G50" s="272"/>
      <c r="H50" s="271" t="e">
        <f t="shared" si="3"/>
        <v>#DIV/0!</v>
      </c>
      <c r="I50" s="173">
        <f t="shared" si="5"/>
        <v>0</v>
      </c>
      <c r="J50" s="173">
        <f t="shared" si="6"/>
        <v>0</v>
      </c>
      <c r="K50" s="273" t="e">
        <f t="shared" si="4"/>
        <v>#DIV/0!</v>
      </c>
    </row>
    <row r="51" spans="1:11">
      <c r="A51" s="471" t="s">
        <v>3019</v>
      </c>
      <c r="B51" s="50" t="s">
        <v>3020</v>
      </c>
      <c r="C51" s="272"/>
      <c r="D51" s="272"/>
      <c r="E51" s="271" t="e">
        <f t="shared" si="2"/>
        <v>#DIV/0!</v>
      </c>
      <c r="F51" s="272"/>
      <c r="G51" s="272"/>
      <c r="H51" s="271" t="e">
        <f t="shared" si="3"/>
        <v>#DIV/0!</v>
      </c>
      <c r="I51" s="173">
        <f t="shared" si="5"/>
        <v>0</v>
      </c>
      <c r="J51" s="173">
        <f t="shared" si="6"/>
        <v>0</v>
      </c>
      <c r="K51" s="273" t="e">
        <f t="shared" si="4"/>
        <v>#DIV/0!</v>
      </c>
    </row>
    <row r="52" spans="1:11">
      <c r="A52" s="471" t="s">
        <v>3024</v>
      </c>
      <c r="B52" s="50" t="s">
        <v>3025</v>
      </c>
      <c r="C52" s="272"/>
      <c r="D52" s="272"/>
      <c r="E52" s="271" t="e">
        <f t="shared" si="2"/>
        <v>#DIV/0!</v>
      </c>
      <c r="F52" s="272"/>
      <c r="G52" s="272"/>
      <c r="H52" s="271" t="e">
        <f t="shared" si="3"/>
        <v>#DIV/0!</v>
      </c>
      <c r="I52" s="173">
        <f t="shared" si="5"/>
        <v>0</v>
      </c>
      <c r="J52" s="173">
        <f t="shared" si="6"/>
        <v>0</v>
      </c>
      <c r="K52" s="273" t="e">
        <f t="shared" si="4"/>
        <v>#DIV/0!</v>
      </c>
    </row>
    <row r="53" spans="1:11">
      <c r="A53" s="471" t="s">
        <v>3023</v>
      </c>
      <c r="B53" s="50" t="s">
        <v>3026</v>
      </c>
      <c r="C53" s="272"/>
      <c r="D53" s="272"/>
      <c r="E53" s="271" t="e">
        <f t="shared" si="2"/>
        <v>#DIV/0!</v>
      </c>
      <c r="F53" s="272"/>
      <c r="G53" s="272"/>
      <c r="H53" s="271" t="e">
        <f t="shared" si="3"/>
        <v>#DIV/0!</v>
      </c>
      <c r="I53" s="173">
        <f t="shared" si="5"/>
        <v>0</v>
      </c>
      <c r="J53" s="173">
        <f t="shared" si="6"/>
        <v>0</v>
      </c>
      <c r="K53" s="273" t="e">
        <f t="shared" si="4"/>
        <v>#DIV/0!</v>
      </c>
    </row>
    <row r="54" spans="1:11">
      <c r="A54" s="471" t="s">
        <v>3027</v>
      </c>
      <c r="B54" s="50" t="s">
        <v>3028</v>
      </c>
      <c r="C54" s="272"/>
      <c r="D54" s="272"/>
      <c r="E54" s="271" t="e">
        <f t="shared" si="2"/>
        <v>#DIV/0!</v>
      </c>
      <c r="F54" s="272"/>
      <c r="G54" s="272">
        <v>1</v>
      </c>
      <c r="H54" s="271" t="e">
        <f t="shared" si="3"/>
        <v>#DIV/0!</v>
      </c>
      <c r="I54" s="173">
        <f t="shared" si="5"/>
        <v>0</v>
      </c>
      <c r="J54" s="173">
        <f t="shared" si="6"/>
        <v>1</v>
      </c>
      <c r="K54" s="273" t="e">
        <f t="shared" si="4"/>
        <v>#DIV/0!</v>
      </c>
    </row>
    <row r="55" spans="1:11">
      <c r="A55" s="471" t="s">
        <v>3029</v>
      </c>
      <c r="B55" s="50" t="s">
        <v>3030</v>
      </c>
      <c r="C55" s="272"/>
      <c r="D55" s="272"/>
      <c r="E55" s="271" t="e">
        <f t="shared" si="2"/>
        <v>#DIV/0!</v>
      </c>
      <c r="F55" s="272"/>
      <c r="G55" s="272"/>
      <c r="H55" s="271" t="e">
        <f t="shared" si="3"/>
        <v>#DIV/0!</v>
      </c>
      <c r="I55" s="173">
        <f t="shared" si="5"/>
        <v>0</v>
      </c>
      <c r="J55" s="173">
        <f t="shared" si="6"/>
        <v>0</v>
      </c>
      <c r="K55" s="273" t="e">
        <f t="shared" si="4"/>
        <v>#DIV/0!</v>
      </c>
    </row>
    <row r="56" spans="1:11">
      <c r="A56" s="471" t="s">
        <v>3031</v>
      </c>
      <c r="B56" s="50" t="s">
        <v>3032</v>
      </c>
      <c r="C56" s="272"/>
      <c r="D56" s="272"/>
      <c r="E56" s="271" t="e">
        <f t="shared" si="2"/>
        <v>#DIV/0!</v>
      </c>
      <c r="F56" s="272"/>
      <c r="G56" s="272"/>
      <c r="H56" s="271" t="e">
        <f t="shared" si="3"/>
        <v>#DIV/0!</v>
      </c>
      <c r="I56" s="173">
        <f t="shared" si="5"/>
        <v>0</v>
      </c>
      <c r="J56" s="173">
        <f t="shared" si="6"/>
        <v>0</v>
      </c>
      <c r="K56" s="273" t="e">
        <f t="shared" si="4"/>
        <v>#DIV/0!</v>
      </c>
    </row>
    <row r="57" spans="1:11">
      <c r="A57" s="471" t="s">
        <v>762</v>
      </c>
      <c r="B57" s="50" t="s">
        <v>3056</v>
      </c>
      <c r="C57" s="272"/>
      <c r="D57" s="272"/>
      <c r="E57" s="271" t="e">
        <f t="shared" si="2"/>
        <v>#DIV/0!</v>
      </c>
      <c r="F57" s="272"/>
      <c r="G57" s="272"/>
      <c r="H57" s="271" t="e">
        <f t="shared" si="3"/>
        <v>#DIV/0!</v>
      </c>
      <c r="I57" s="173">
        <f t="shared" si="5"/>
        <v>0</v>
      </c>
      <c r="J57" s="173">
        <f t="shared" si="6"/>
        <v>0</v>
      </c>
      <c r="K57" s="273" t="e">
        <f t="shared" si="4"/>
        <v>#DIV/0!</v>
      </c>
    </row>
    <row r="58" spans="1:11">
      <c r="A58" s="49" t="s">
        <v>2632</v>
      </c>
      <c r="B58" s="50" t="s">
        <v>2633</v>
      </c>
      <c r="C58" s="270"/>
      <c r="D58" s="270"/>
      <c r="E58" s="271" t="e">
        <f t="shared" si="2"/>
        <v>#DIV/0!</v>
      </c>
      <c r="F58" s="272">
        <v>1</v>
      </c>
      <c r="G58" s="272"/>
      <c r="H58" s="271">
        <f t="shared" si="3"/>
        <v>0</v>
      </c>
      <c r="I58" s="173">
        <f t="shared" si="5"/>
        <v>1</v>
      </c>
      <c r="J58" s="173">
        <f t="shared" si="6"/>
        <v>0</v>
      </c>
      <c r="K58" s="273">
        <f t="shared" si="4"/>
        <v>0</v>
      </c>
    </row>
    <row r="59" spans="1:11">
      <c r="A59" s="49" t="s">
        <v>4881</v>
      </c>
      <c r="B59" s="50" t="s">
        <v>4882</v>
      </c>
      <c r="C59" s="270"/>
      <c r="D59" s="270"/>
      <c r="E59" s="271" t="e">
        <f t="shared" si="2"/>
        <v>#DIV/0!</v>
      </c>
      <c r="F59" s="272">
        <v>1</v>
      </c>
      <c r="G59" s="272">
        <v>1</v>
      </c>
      <c r="H59" s="271">
        <f t="shared" si="3"/>
        <v>100</v>
      </c>
      <c r="I59" s="173">
        <f t="shared" si="5"/>
        <v>1</v>
      </c>
      <c r="J59" s="173">
        <f t="shared" si="6"/>
        <v>1</v>
      </c>
      <c r="K59" s="273">
        <f t="shared" si="4"/>
        <v>100</v>
      </c>
    </row>
    <row r="60" spans="1:11">
      <c r="A60" s="49" t="s">
        <v>6748</v>
      </c>
      <c r="B60" s="50" t="s">
        <v>6749</v>
      </c>
      <c r="C60" s="270"/>
      <c r="D60" s="270"/>
      <c r="E60" s="271" t="e">
        <f t="shared" si="2"/>
        <v>#DIV/0!</v>
      </c>
      <c r="F60" s="272">
        <v>1</v>
      </c>
      <c r="G60" s="272"/>
      <c r="H60" s="271">
        <f t="shared" si="3"/>
        <v>0</v>
      </c>
      <c r="I60" s="173">
        <f t="shared" si="5"/>
        <v>1</v>
      </c>
      <c r="J60" s="173">
        <f t="shared" si="6"/>
        <v>0</v>
      </c>
      <c r="K60" s="273">
        <f t="shared" si="4"/>
        <v>0</v>
      </c>
    </row>
    <row r="61" spans="1:11">
      <c r="A61" s="49" t="s">
        <v>1329</v>
      </c>
      <c r="B61" s="50" t="s">
        <v>7029</v>
      </c>
      <c r="C61" s="1143"/>
      <c r="D61" s="1143"/>
      <c r="E61" s="271" t="e">
        <f t="shared" ref="E61:E67" si="7">SUM(D61/C61*100)</f>
        <v>#DIV/0!</v>
      </c>
      <c r="F61" s="272"/>
      <c r="G61" s="272">
        <v>1</v>
      </c>
      <c r="H61" s="271" t="e">
        <f t="shared" ref="H61:H67" si="8">SUM(G61/F61*100)</f>
        <v>#DIV/0!</v>
      </c>
      <c r="I61" s="1142">
        <f t="shared" ref="I61:I67" si="9">C61+F61</f>
        <v>0</v>
      </c>
      <c r="J61" s="1142">
        <f t="shared" ref="J61:J67" si="10">D61+G61</f>
        <v>1</v>
      </c>
      <c r="K61" s="273" t="e">
        <f t="shared" ref="K61:K67" si="11">SUM(J61/I61*100)</f>
        <v>#DIV/0!</v>
      </c>
    </row>
    <row r="62" spans="1:11">
      <c r="A62" s="49" t="s">
        <v>7030</v>
      </c>
      <c r="B62" s="50" t="s">
        <v>7031</v>
      </c>
      <c r="C62" s="1143"/>
      <c r="D62" s="1143"/>
      <c r="E62" s="271" t="e">
        <f t="shared" si="7"/>
        <v>#DIV/0!</v>
      </c>
      <c r="F62" s="272"/>
      <c r="G62" s="272">
        <v>1</v>
      </c>
      <c r="H62" s="271" t="e">
        <f t="shared" si="8"/>
        <v>#DIV/0!</v>
      </c>
      <c r="I62" s="1142">
        <f t="shared" si="9"/>
        <v>0</v>
      </c>
      <c r="J62" s="1142">
        <f t="shared" si="10"/>
        <v>1</v>
      </c>
      <c r="K62" s="273" t="e">
        <f t="shared" si="11"/>
        <v>#DIV/0!</v>
      </c>
    </row>
    <row r="63" spans="1:11">
      <c r="A63" s="49" t="s">
        <v>7032</v>
      </c>
      <c r="B63" s="50" t="s">
        <v>7033</v>
      </c>
      <c r="C63" s="1143"/>
      <c r="D63" s="1143"/>
      <c r="E63" s="271" t="e">
        <f t="shared" si="7"/>
        <v>#DIV/0!</v>
      </c>
      <c r="F63" s="272"/>
      <c r="G63" s="272">
        <v>2</v>
      </c>
      <c r="H63" s="271" t="e">
        <f t="shared" si="8"/>
        <v>#DIV/0!</v>
      </c>
      <c r="I63" s="1142">
        <f t="shared" si="9"/>
        <v>0</v>
      </c>
      <c r="J63" s="1142">
        <f t="shared" si="10"/>
        <v>2</v>
      </c>
      <c r="K63" s="273" t="e">
        <f t="shared" si="11"/>
        <v>#DIV/0!</v>
      </c>
    </row>
    <row r="64" spans="1:11">
      <c r="A64" s="49" t="s">
        <v>7210</v>
      </c>
      <c r="B64" s="50" t="s">
        <v>7211</v>
      </c>
      <c r="C64" s="1345"/>
      <c r="D64" s="1345"/>
      <c r="E64" s="271" t="e">
        <f t="shared" si="7"/>
        <v>#DIV/0!</v>
      </c>
      <c r="F64" s="272"/>
      <c r="G64" s="272">
        <v>1</v>
      </c>
      <c r="H64" s="271" t="e">
        <f t="shared" si="8"/>
        <v>#DIV/0!</v>
      </c>
      <c r="I64" s="1344">
        <f t="shared" si="9"/>
        <v>0</v>
      </c>
      <c r="J64" s="1344">
        <f t="shared" si="10"/>
        <v>1</v>
      </c>
      <c r="K64" s="273" t="e">
        <f t="shared" si="11"/>
        <v>#DIV/0!</v>
      </c>
    </row>
    <row r="65" spans="1:11">
      <c r="A65" s="49" t="s">
        <v>7212</v>
      </c>
      <c r="B65" s="50" t="s">
        <v>7213</v>
      </c>
      <c r="C65" s="1345"/>
      <c r="D65" s="1345"/>
      <c r="E65" s="271" t="e">
        <f t="shared" si="7"/>
        <v>#DIV/0!</v>
      </c>
      <c r="F65" s="272"/>
      <c r="G65" s="272">
        <v>1</v>
      </c>
      <c r="H65" s="271" t="e">
        <f t="shared" si="8"/>
        <v>#DIV/0!</v>
      </c>
      <c r="I65" s="1344">
        <f t="shared" si="9"/>
        <v>0</v>
      </c>
      <c r="J65" s="1344">
        <f t="shared" si="10"/>
        <v>1</v>
      </c>
      <c r="K65" s="273" t="e">
        <f t="shared" si="11"/>
        <v>#DIV/0!</v>
      </c>
    </row>
    <row r="66" spans="1:11">
      <c r="A66" s="470" t="s">
        <v>802</v>
      </c>
      <c r="B66" s="409" t="s">
        <v>803</v>
      </c>
      <c r="C66" s="1345"/>
      <c r="D66" s="1345"/>
      <c r="E66" s="271" t="e">
        <f t="shared" si="7"/>
        <v>#DIV/0!</v>
      </c>
      <c r="F66" s="272"/>
      <c r="G66" s="272">
        <v>1</v>
      </c>
      <c r="H66" s="271" t="e">
        <f t="shared" si="8"/>
        <v>#DIV/0!</v>
      </c>
      <c r="I66" s="439">
        <f t="shared" si="9"/>
        <v>0</v>
      </c>
      <c r="J66" s="439">
        <f t="shared" si="10"/>
        <v>1</v>
      </c>
      <c r="K66" s="273" t="e">
        <f t="shared" si="11"/>
        <v>#DIV/0!</v>
      </c>
    </row>
    <row r="67" spans="1:11">
      <c r="A67" s="49"/>
      <c r="B67" s="50"/>
      <c r="C67" s="1345"/>
      <c r="D67" s="1345"/>
      <c r="E67" s="271" t="e">
        <f t="shared" si="7"/>
        <v>#DIV/0!</v>
      </c>
      <c r="F67" s="272"/>
      <c r="G67" s="272"/>
      <c r="H67" s="271" t="e">
        <f t="shared" si="8"/>
        <v>#DIV/0!</v>
      </c>
      <c r="I67" s="1344">
        <f t="shared" si="9"/>
        <v>0</v>
      </c>
      <c r="J67" s="1344">
        <f t="shared" si="10"/>
        <v>0</v>
      </c>
      <c r="K67" s="273" t="e">
        <f t="shared" si="11"/>
        <v>#DIV/0!</v>
      </c>
    </row>
    <row r="68" spans="1:11">
      <c r="A68" s="49"/>
      <c r="B68" s="50"/>
      <c r="C68" s="270"/>
      <c r="D68" s="270"/>
      <c r="E68" s="271" t="e">
        <f t="shared" si="2"/>
        <v>#DIV/0!</v>
      </c>
      <c r="F68" s="272"/>
      <c r="G68" s="272"/>
      <c r="H68" s="271" t="e">
        <f t="shared" si="3"/>
        <v>#DIV/0!</v>
      </c>
      <c r="I68" s="173">
        <f t="shared" si="5"/>
        <v>0</v>
      </c>
      <c r="J68" s="173">
        <f t="shared" si="6"/>
        <v>0</v>
      </c>
      <c r="K68" s="273" t="e">
        <f t="shared" si="4"/>
        <v>#DIV/0!</v>
      </c>
    </row>
    <row r="69" spans="1:11">
      <c r="A69" s="376" t="s">
        <v>4476</v>
      </c>
      <c r="B69" s="462"/>
      <c r="C69" s="302">
        <f>SUM(C10:C68)</f>
        <v>0</v>
      </c>
      <c r="D69" s="302">
        <f>SUM(D10:D68)</f>
        <v>0</v>
      </c>
      <c r="E69" s="273" t="e">
        <f t="shared" si="2"/>
        <v>#DIV/0!</v>
      </c>
      <c r="F69" s="302">
        <f>SUM(F10:F68)</f>
        <v>33</v>
      </c>
      <c r="G69" s="302">
        <f>SUM(G10:G68)</f>
        <v>62</v>
      </c>
      <c r="H69" s="273">
        <f t="shared" si="3"/>
        <v>187.87878787878788</v>
      </c>
      <c r="I69" s="173">
        <f t="shared" si="5"/>
        <v>33</v>
      </c>
      <c r="J69" s="173">
        <f t="shared" si="6"/>
        <v>62</v>
      </c>
      <c r="K69" s="273">
        <f t="shared" si="4"/>
        <v>187.87878787878788</v>
      </c>
    </row>
    <row r="70" spans="1:11" ht="15">
      <c r="A70" s="49"/>
      <c r="B70" s="474" t="s">
        <v>4477</v>
      </c>
      <c r="C70" s="1507"/>
      <c r="D70" s="1507"/>
      <c r="E70" s="1507"/>
      <c r="F70" s="1507"/>
      <c r="G70" s="1507"/>
      <c r="H70" s="1507"/>
      <c r="I70" s="1507"/>
      <c r="J70" s="1508"/>
      <c r="K70" s="282"/>
    </row>
    <row r="71" spans="1:11" ht="25.5">
      <c r="A71" s="470" t="s">
        <v>4024</v>
      </c>
      <c r="B71" s="407" t="s">
        <v>4025</v>
      </c>
      <c r="C71" s="272"/>
      <c r="D71" s="272"/>
      <c r="E71" s="271" t="e">
        <f t="shared" si="2"/>
        <v>#DIV/0!</v>
      </c>
      <c r="F71" s="272"/>
      <c r="G71" s="272"/>
      <c r="H71" s="271" t="e">
        <f t="shared" ref="H71:H134" si="12">SUM(G71/F71*100)</f>
        <v>#DIV/0!</v>
      </c>
      <c r="I71" s="439">
        <f t="shared" ref="I71" si="13">C71+F71</f>
        <v>0</v>
      </c>
      <c r="J71" s="439">
        <f t="shared" ref="J71" si="14">D71+G71</f>
        <v>0</v>
      </c>
      <c r="K71" s="273" t="e">
        <f t="shared" ref="K71" si="15">SUM(J71/I71*100)</f>
        <v>#DIV/0!</v>
      </c>
    </row>
    <row r="72" spans="1:11">
      <c r="A72" s="470" t="s">
        <v>4482</v>
      </c>
      <c r="B72" s="409" t="s">
        <v>4483</v>
      </c>
      <c r="C72" s="270">
        <v>100</v>
      </c>
      <c r="D72" s="270">
        <v>93</v>
      </c>
      <c r="E72" s="271">
        <f t="shared" si="2"/>
        <v>93</v>
      </c>
      <c r="F72" s="272">
        <v>114</v>
      </c>
      <c r="G72" s="272">
        <v>149</v>
      </c>
      <c r="H72" s="271">
        <f t="shared" si="12"/>
        <v>130.70175438596493</v>
      </c>
      <c r="I72" s="439">
        <f t="shared" ref="I72:I135" si="16">C72+F72</f>
        <v>214</v>
      </c>
      <c r="J72" s="439">
        <f t="shared" ref="J72:J135" si="17">D72+G72</f>
        <v>242</v>
      </c>
      <c r="K72" s="273">
        <f t="shared" ref="K72:K135" si="18">SUM(J72/I72*100)</f>
        <v>113.08411214953271</v>
      </c>
    </row>
    <row r="73" spans="1:11">
      <c r="A73" s="470" t="s">
        <v>995</v>
      </c>
      <c r="B73" s="409" t="s">
        <v>996</v>
      </c>
      <c r="C73" s="270">
        <v>40</v>
      </c>
      <c r="D73" s="270">
        <v>50</v>
      </c>
      <c r="E73" s="271">
        <f t="shared" si="2"/>
        <v>125</v>
      </c>
      <c r="F73" s="272">
        <v>11</v>
      </c>
      <c r="G73" s="272">
        <v>17</v>
      </c>
      <c r="H73" s="271">
        <f t="shared" si="12"/>
        <v>154.54545454545453</v>
      </c>
      <c r="I73" s="439">
        <f t="shared" si="16"/>
        <v>51</v>
      </c>
      <c r="J73" s="439">
        <f t="shared" si="17"/>
        <v>67</v>
      </c>
      <c r="K73" s="273">
        <f t="shared" si="18"/>
        <v>131.37254901960785</v>
      </c>
    </row>
    <row r="74" spans="1:11">
      <c r="A74" s="470" t="s">
        <v>6006</v>
      </c>
      <c r="B74" s="409" t="s">
        <v>4026</v>
      </c>
      <c r="C74" s="270">
        <v>313</v>
      </c>
      <c r="D74" s="270">
        <v>231</v>
      </c>
      <c r="E74" s="271">
        <f t="shared" si="2"/>
        <v>73.801916932907346</v>
      </c>
      <c r="F74" s="272">
        <v>60</v>
      </c>
      <c r="G74" s="272">
        <v>55</v>
      </c>
      <c r="H74" s="271">
        <f t="shared" si="12"/>
        <v>91.666666666666657</v>
      </c>
      <c r="I74" s="439">
        <f t="shared" si="16"/>
        <v>373</v>
      </c>
      <c r="J74" s="439">
        <f t="shared" si="17"/>
        <v>286</v>
      </c>
      <c r="K74" s="273">
        <f t="shared" si="18"/>
        <v>76.675603217158169</v>
      </c>
    </row>
    <row r="75" spans="1:11">
      <c r="A75" s="470" t="s">
        <v>774</v>
      </c>
      <c r="B75" s="409" t="s">
        <v>775</v>
      </c>
      <c r="C75" s="270">
        <v>39</v>
      </c>
      <c r="D75" s="270">
        <v>39</v>
      </c>
      <c r="E75" s="271">
        <f t="shared" si="2"/>
        <v>100</v>
      </c>
      <c r="F75" s="272">
        <v>9</v>
      </c>
      <c r="G75" s="272">
        <v>10</v>
      </c>
      <c r="H75" s="271">
        <f t="shared" si="12"/>
        <v>111.11111111111111</v>
      </c>
      <c r="I75" s="439">
        <f t="shared" si="16"/>
        <v>48</v>
      </c>
      <c r="J75" s="439">
        <f t="shared" si="17"/>
        <v>49</v>
      </c>
      <c r="K75" s="273">
        <f t="shared" si="18"/>
        <v>102.08333333333333</v>
      </c>
    </row>
    <row r="76" spans="1:11">
      <c r="A76" s="470" t="s">
        <v>800</v>
      </c>
      <c r="B76" s="409" t="s">
        <v>801</v>
      </c>
      <c r="C76" s="270"/>
      <c r="D76" s="270"/>
      <c r="E76" s="271" t="e">
        <f t="shared" si="2"/>
        <v>#DIV/0!</v>
      </c>
      <c r="F76" s="272"/>
      <c r="G76" s="272"/>
      <c r="H76" s="271" t="e">
        <f t="shared" si="12"/>
        <v>#DIV/0!</v>
      </c>
      <c r="I76" s="439">
        <f t="shared" si="16"/>
        <v>0</v>
      </c>
      <c r="J76" s="439">
        <f t="shared" si="17"/>
        <v>0</v>
      </c>
      <c r="K76" s="273" t="e">
        <f t="shared" si="18"/>
        <v>#DIV/0!</v>
      </c>
    </row>
    <row r="77" spans="1:11">
      <c r="A77" s="470" t="s">
        <v>802</v>
      </c>
      <c r="B77" s="409" t="s">
        <v>803</v>
      </c>
      <c r="C77" s="270">
        <v>44</v>
      </c>
      <c r="D77" s="270">
        <v>20</v>
      </c>
      <c r="E77" s="271">
        <f t="shared" si="2"/>
        <v>45.454545454545453</v>
      </c>
      <c r="F77" s="272"/>
      <c r="G77" s="272"/>
      <c r="H77" s="271" t="e">
        <f t="shared" si="12"/>
        <v>#DIV/0!</v>
      </c>
      <c r="I77" s="439">
        <f t="shared" si="16"/>
        <v>44</v>
      </c>
      <c r="J77" s="439">
        <f t="shared" si="17"/>
        <v>20</v>
      </c>
      <c r="K77" s="273">
        <f t="shared" si="18"/>
        <v>45.454545454545453</v>
      </c>
    </row>
    <row r="78" spans="1:11">
      <c r="A78" s="470" t="s">
        <v>1101</v>
      </c>
      <c r="B78" s="409" t="s">
        <v>1102</v>
      </c>
      <c r="C78" s="270">
        <v>795</v>
      </c>
      <c r="D78" s="270">
        <v>225</v>
      </c>
      <c r="E78" s="271">
        <f t="shared" si="2"/>
        <v>28.30188679245283</v>
      </c>
      <c r="F78" s="272">
        <v>4</v>
      </c>
      <c r="G78" s="272">
        <v>12</v>
      </c>
      <c r="H78" s="271">
        <f t="shared" si="12"/>
        <v>300</v>
      </c>
      <c r="I78" s="439">
        <f t="shared" si="16"/>
        <v>799</v>
      </c>
      <c r="J78" s="439">
        <f t="shared" si="17"/>
        <v>237</v>
      </c>
      <c r="K78" s="273">
        <f t="shared" si="18"/>
        <v>29.662077596996244</v>
      </c>
    </row>
    <row r="79" spans="1:11">
      <c r="A79" s="470" t="s">
        <v>3872</v>
      </c>
      <c r="B79" s="409" t="s">
        <v>3873</v>
      </c>
      <c r="C79" s="270">
        <v>40</v>
      </c>
      <c r="D79" s="270">
        <v>28</v>
      </c>
      <c r="E79" s="271">
        <f t="shared" si="2"/>
        <v>70</v>
      </c>
      <c r="F79" s="272"/>
      <c r="G79" s="272"/>
      <c r="H79" s="271" t="e">
        <f t="shared" si="12"/>
        <v>#DIV/0!</v>
      </c>
      <c r="I79" s="439">
        <f t="shared" si="16"/>
        <v>40</v>
      </c>
      <c r="J79" s="439">
        <f t="shared" si="17"/>
        <v>28</v>
      </c>
      <c r="K79" s="273">
        <f t="shared" si="18"/>
        <v>70</v>
      </c>
    </row>
    <row r="80" spans="1:11">
      <c r="A80" s="470" t="s">
        <v>3946</v>
      </c>
      <c r="B80" s="409" t="s">
        <v>3947</v>
      </c>
      <c r="C80" s="270">
        <v>430</v>
      </c>
      <c r="D80" s="270">
        <v>150</v>
      </c>
      <c r="E80" s="271">
        <f t="shared" si="2"/>
        <v>34.883720930232556</v>
      </c>
      <c r="F80" s="272">
        <v>13</v>
      </c>
      <c r="G80" s="272">
        <v>27</v>
      </c>
      <c r="H80" s="271">
        <f t="shared" si="12"/>
        <v>207.69230769230771</v>
      </c>
      <c r="I80" s="439">
        <f t="shared" si="16"/>
        <v>443</v>
      </c>
      <c r="J80" s="439">
        <f t="shared" si="17"/>
        <v>177</v>
      </c>
      <c r="K80" s="273">
        <f t="shared" si="18"/>
        <v>39.954853273137694</v>
      </c>
    </row>
    <row r="81" spans="1:11">
      <c r="A81" s="470" t="s">
        <v>804</v>
      </c>
      <c r="B81" s="409" t="s">
        <v>805</v>
      </c>
      <c r="C81" s="270">
        <v>1</v>
      </c>
      <c r="D81" s="270"/>
      <c r="E81" s="271">
        <f t="shared" si="2"/>
        <v>0</v>
      </c>
      <c r="F81" s="272"/>
      <c r="G81" s="272"/>
      <c r="H81" s="271" t="e">
        <f t="shared" si="12"/>
        <v>#DIV/0!</v>
      </c>
      <c r="I81" s="439">
        <f t="shared" si="16"/>
        <v>1</v>
      </c>
      <c r="J81" s="439">
        <f t="shared" si="17"/>
        <v>0</v>
      </c>
      <c r="K81" s="273">
        <f t="shared" si="18"/>
        <v>0</v>
      </c>
    </row>
    <row r="82" spans="1:11">
      <c r="A82" s="470" t="s">
        <v>808</v>
      </c>
      <c r="B82" s="409" t="s">
        <v>809</v>
      </c>
      <c r="C82" s="270"/>
      <c r="D82" s="270"/>
      <c r="E82" s="271" t="e">
        <f t="shared" ref="E82:E145" si="19">SUM(D82/C82*100)</f>
        <v>#DIV/0!</v>
      </c>
      <c r="F82" s="272"/>
      <c r="G82" s="272"/>
      <c r="H82" s="271" t="e">
        <f t="shared" si="12"/>
        <v>#DIV/0!</v>
      </c>
      <c r="I82" s="439">
        <f t="shared" si="16"/>
        <v>0</v>
      </c>
      <c r="J82" s="439">
        <f t="shared" si="17"/>
        <v>0</v>
      </c>
      <c r="K82" s="273" t="e">
        <f t="shared" si="18"/>
        <v>#DIV/0!</v>
      </c>
    </row>
    <row r="83" spans="1:11">
      <c r="A83" s="470" t="s">
        <v>2703</v>
      </c>
      <c r="B83" s="409" t="s">
        <v>810</v>
      </c>
      <c r="C83" s="270"/>
      <c r="D83" s="270"/>
      <c r="E83" s="271" t="e">
        <f t="shared" si="19"/>
        <v>#DIV/0!</v>
      </c>
      <c r="F83" s="272">
        <v>10</v>
      </c>
      <c r="G83" s="272">
        <v>13</v>
      </c>
      <c r="H83" s="271">
        <f t="shared" si="12"/>
        <v>130</v>
      </c>
      <c r="I83" s="439">
        <f t="shared" si="16"/>
        <v>10</v>
      </c>
      <c r="J83" s="439">
        <f t="shared" si="17"/>
        <v>13</v>
      </c>
      <c r="K83" s="273">
        <f t="shared" si="18"/>
        <v>130</v>
      </c>
    </row>
    <row r="84" spans="1:11">
      <c r="A84" s="470" t="s">
        <v>2707</v>
      </c>
      <c r="B84" s="409" t="s">
        <v>811</v>
      </c>
      <c r="C84" s="270">
        <v>1</v>
      </c>
      <c r="D84" s="270"/>
      <c r="E84" s="271">
        <f t="shared" si="19"/>
        <v>0</v>
      </c>
      <c r="F84" s="272">
        <v>23</v>
      </c>
      <c r="G84" s="272">
        <v>80</v>
      </c>
      <c r="H84" s="271">
        <f t="shared" si="12"/>
        <v>347.82608695652175</v>
      </c>
      <c r="I84" s="439">
        <f t="shared" si="16"/>
        <v>24</v>
      </c>
      <c r="J84" s="439">
        <f t="shared" si="17"/>
        <v>80</v>
      </c>
      <c r="K84" s="273">
        <f t="shared" si="18"/>
        <v>333.33333333333337</v>
      </c>
    </row>
    <row r="85" spans="1:11">
      <c r="A85" s="470" t="s">
        <v>2464</v>
      </c>
      <c r="B85" s="409" t="s">
        <v>2465</v>
      </c>
      <c r="C85" s="270"/>
      <c r="D85" s="270"/>
      <c r="E85" s="271" t="e">
        <f t="shared" si="19"/>
        <v>#DIV/0!</v>
      </c>
      <c r="F85" s="272"/>
      <c r="G85" s="272"/>
      <c r="H85" s="271" t="e">
        <f t="shared" si="12"/>
        <v>#DIV/0!</v>
      </c>
      <c r="I85" s="439">
        <f t="shared" si="16"/>
        <v>0</v>
      </c>
      <c r="J85" s="439">
        <f t="shared" si="17"/>
        <v>0</v>
      </c>
      <c r="K85" s="273" t="e">
        <f t="shared" si="18"/>
        <v>#DIV/0!</v>
      </c>
    </row>
    <row r="86" spans="1:11">
      <c r="A86" s="470" t="s">
        <v>2716</v>
      </c>
      <c r="B86" s="409" t="s">
        <v>4076</v>
      </c>
      <c r="C86" s="270">
        <v>13</v>
      </c>
      <c r="D86" s="270">
        <v>4</v>
      </c>
      <c r="E86" s="271">
        <f t="shared" si="19"/>
        <v>30.76923076923077</v>
      </c>
      <c r="F86" s="272">
        <v>38</v>
      </c>
      <c r="G86" s="272">
        <v>20</v>
      </c>
      <c r="H86" s="271">
        <f t="shared" si="12"/>
        <v>52.631578947368418</v>
      </c>
      <c r="I86" s="439">
        <f t="shared" si="16"/>
        <v>51</v>
      </c>
      <c r="J86" s="439">
        <f t="shared" si="17"/>
        <v>24</v>
      </c>
      <c r="K86" s="273">
        <f t="shared" si="18"/>
        <v>47.058823529411761</v>
      </c>
    </row>
    <row r="87" spans="1:11">
      <c r="A87" s="470" t="s">
        <v>2718</v>
      </c>
      <c r="B87" s="472" t="s">
        <v>992</v>
      </c>
      <c r="C87" s="270">
        <v>6</v>
      </c>
      <c r="D87" s="270">
        <v>6</v>
      </c>
      <c r="E87" s="271">
        <f t="shared" si="19"/>
        <v>100</v>
      </c>
      <c r="F87" s="272">
        <v>36</v>
      </c>
      <c r="G87" s="272">
        <v>43</v>
      </c>
      <c r="H87" s="271">
        <f t="shared" si="12"/>
        <v>119.44444444444444</v>
      </c>
      <c r="I87" s="439">
        <f t="shared" si="16"/>
        <v>42</v>
      </c>
      <c r="J87" s="439">
        <f t="shared" si="17"/>
        <v>49</v>
      </c>
      <c r="K87" s="273">
        <f t="shared" si="18"/>
        <v>116.66666666666667</v>
      </c>
    </row>
    <row r="88" spans="1:11">
      <c r="A88" s="470" t="s">
        <v>4439</v>
      </c>
      <c r="B88" s="409" t="s">
        <v>2878</v>
      </c>
      <c r="C88" s="270">
        <v>51</v>
      </c>
      <c r="D88" s="270">
        <v>21</v>
      </c>
      <c r="E88" s="271">
        <f t="shared" si="19"/>
        <v>41.17647058823529</v>
      </c>
      <c r="F88" s="272">
        <v>689</v>
      </c>
      <c r="G88" s="272">
        <v>773</v>
      </c>
      <c r="H88" s="271">
        <f t="shared" si="12"/>
        <v>112.19158200290276</v>
      </c>
      <c r="I88" s="439">
        <f t="shared" si="16"/>
        <v>740</v>
      </c>
      <c r="J88" s="439">
        <f t="shared" si="17"/>
        <v>794</v>
      </c>
      <c r="K88" s="273">
        <f t="shared" si="18"/>
        <v>107.29729729729729</v>
      </c>
    </row>
    <row r="89" spans="1:11">
      <c r="A89" s="470" t="s">
        <v>2720</v>
      </c>
      <c r="B89" s="409" t="s">
        <v>296</v>
      </c>
      <c r="C89" s="270">
        <v>10</v>
      </c>
      <c r="D89" s="270">
        <v>15</v>
      </c>
      <c r="E89" s="271">
        <f t="shared" si="19"/>
        <v>150</v>
      </c>
      <c r="F89" s="272">
        <v>560</v>
      </c>
      <c r="G89" s="272">
        <v>526</v>
      </c>
      <c r="H89" s="271">
        <f t="shared" si="12"/>
        <v>93.928571428571431</v>
      </c>
      <c r="I89" s="439">
        <f t="shared" si="16"/>
        <v>570</v>
      </c>
      <c r="J89" s="439">
        <f t="shared" si="17"/>
        <v>541</v>
      </c>
      <c r="K89" s="273">
        <f t="shared" si="18"/>
        <v>94.912280701754383</v>
      </c>
    </row>
    <row r="90" spans="1:11">
      <c r="A90" s="470" t="s">
        <v>2722</v>
      </c>
      <c r="B90" s="409" t="s">
        <v>2723</v>
      </c>
      <c r="C90" s="270">
        <v>38</v>
      </c>
      <c r="D90" s="270">
        <v>31</v>
      </c>
      <c r="E90" s="271">
        <f t="shared" si="19"/>
        <v>81.578947368421055</v>
      </c>
      <c r="F90" s="272">
        <v>693</v>
      </c>
      <c r="G90" s="272">
        <v>823</v>
      </c>
      <c r="H90" s="271">
        <f t="shared" si="12"/>
        <v>118.75901875901876</v>
      </c>
      <c r="I90" s="439">
        <f t="shared" si="16"/>
        <v>731</v>
      </c>
      <c r="J90" s="439">
        <f t="shared" si="17"/>
        <v>854</v>
      </c>
      <c r="K90" s="273">
        <f t="shared" si="18"/>
        <v>116.82626538987688</v>
      </c>
    </row>
    <row r="91" spans="1:11">
      <c r="A91" s="470" t="s">
        <v>2724</v>
      </c>
      <c r="B91" s="409" t="s">
        <v>297</v>
      </c>
      <c r="C91" s="270">
        <v>27</v>
      </c>
      <c r="D91" s="270">
        <v>22</v>
      </c>
      <c r="E91" s="271">
        <f t="shared" si="19"/>
        <v>81.481481481481481</v>
      </c>
      <c r="F91" s="272">
        <v>652</v>
      </c>
      <c r="G91" s="272">
        <v>627</v>
      </c>
      <c r="H91" s="271">
        <f t="shared" si="12"/>
        <v>96.165644171779135</v>
      </c>
      <c r="I91" s="439">
        <f t="shared" si="16"/>
        <v>679</v>
      </c>
      <c r="J91" s="439">
        <f t="shared" si="17"/>
        <v>649</v>
      </c>
      <c r="K91" s="273">
        <f t="shared" si="18"/>
        <v>95.581737849779088</v>
      </c>
    </row>
    <row r="92" spans="1:11" ht="25.5">
      <c r="A92" s="470" t="s">
        <v>628</v>
      </c>
      <c r="B92" s="407" t="s">
        <v>2546</v>
      </c>
      <c r="C92" s="270"/>
      <c r="D92" s="270"/>
      <c r="E92" s="271" t="e">
        <f t="shared" si="19"/>
        <v>#DIV/0!</v>
      </c>
      <c r="F92" s="272">
        <v>17</v>
      </c>
      <c r="G92" s="272">
        <v>22</v>
      </c>
      <c r="H92" s="271">
        <f t="shared" si="12"/>
        <v>129.41176470588235</v>
      </c>
      <c r="I92" s="439">
        <f t="shared" si="16"/>
        <v>17</v>
      </c>
      <c r="J92" s="439">
        <f t="shared" si="17"/>
        <v>22</v>
      </c>
      <c r="K92" s="273">
        <f t="shared" si="18"/>
        <v>129.41176470588235</v>
      </c>
    </row>
    <row r="93" spans="1:11" ht="25.5">
      <c r="A93" s="470" t="s">
        <v>2314</v>
      </c>
      <c r="B93" s="407" t="s">
        <v>298</v>
      </c>
      <c r="C93" s="270"/>
      <c r="D93" s="270"/>
      <c r="E93" s="271" t="e">
        <f t="shared" si="19"/>
        <v>#DIV/0!</v>
      </c>
      <c r="F93" s="272"/>
      <c r="G93" s="272">
        <v>2</v>
      </c>
      <c r="H93" s="271" t="e">
        <f t="shared" si="12"/>
        <v>#DIV/0!</v>
      </c>
      <c r="I93" s="439">
        <f t="shared" si="16"/>
        <v>0</v>
      </c>
      <c r="J93" s="439">
        <f t="shared" si="17"/>
        <v>2</v>
      </c>
      <c r="K93" s="273" t="e">
        <f t="shared" si="18"/>
        <v>#DIV/0!</v>
      </c>
    </row>
    <row r="94" spans="1:11">
      <c r="A94" s="49" t="s">
        <v>2468</v>
      </c>
      <c r="B94" s="50" t="s">
        <v>2547</v>
      </c>
      <c r="C94" s="270"/>
      <c r="D94" s="270"/>
      <c r="E94" s="271" t="e">
        <f t="shared" si="19"/>
        <v>#DIV/0!</v>
      </c>
      <c r="F94" s="185"/>
      <c r="G94" s="185"/>
      <c r="H94" s="271" t="e">
        <f t="shared" si="12"/>
        <v>#DIV/0!</v>
      </c>
      <c r="I94" s="439">
        <f t="shared" si="16"/>
        <v>0</v>
      </c>
      <c r="J94" s="439">
        <f t="shared" si="17"/>
        <v>0</v>
      </c>
      <c r="K94" s="273" t="e">
        <f t="shared" si="18"/>
        <v>#DIV/0!</v>
      </c>
    </row>
    <row r="95" spans="1:11">
      <c r="A95" s="49" t="s">
        <v>2466</v>
      </c>
      <c r="B95" s="50" t="s">
        <v>2548</v>
      </c>
      <c r="C95" s="270"/>
      <c r="D95" s="270"/>
      <c r="E95" s="271" t="e">
        <f t="shared" si="19"/>
        <v>#DIV/0!</v>
      </c>
      <c r="F95" s="185"/>
      <c r="G95" s="185"/>
      <c r="H95" s="271" t="e">
        <f t="shared" si="12"/>
        <v>#DIV/0!</v>
      </c>
      <c r="I95" s="439">
        <f t="shared" si="16"/>
        <v>0</v>
      </c>
      <c r="J95" s="439">
        <f t="shared" si="17"/>
        <v>0</v>
      </c>
      <c r="K95" s="273" t="e">
        <f t="shared" si="18"/>
        <v>#DIV/0!</v>
      </c>
    </row>
    <row r="96" spans="1:11">
      <c r="A96" s="49" t="s">
        <v>2549</v>
      </c>
      <c r="B96" s="50" t="s">
        <v>2550</v>
      </c>
      <c r="C96" s="110"/>
      <c r="D96" s="110"/>
      <c r="E96" s="271" t="e">
        <f t="shared" si="19"/>
        <v>#DIV/0!</v>
      </c>
      <c r="F96" s="185">
        <v>1</v>
      </c>
      <c r="G96" s="185"/>
      <c r="H96" s="271">
        <f t="shared" si="12"/>
        <v>0</v>
      </c>
      <c r="I96" s="439">
        <f t="shared" si="16"/>
        <v>1</v>
      </c>
      <c r="J96" s="439">
        <f t="shared" si="17"/>
        <v>0</v>
      </c>
      <c r="K96" s="273">
        <f t="shared" si="18"/>
        <v>0</v>
      </c>
    </row>
    <row r="97" spans="1:11">
      <c r="A97" s="450" t="s">
        <v>2551</v>
      </c>
      <c r="B97" s="409" t="s">
        <v>2552</v>
      </c>
      <c r="C97" s="185">
        <v>6</v>
      </c>
      <c r="D97" s="185">
        <v>4</v>
      </c>
      <c r="E97" s="271">
        <f t="shared" si="19"/>
        <v>66.666666666666657</v>
      </c>
      <c r="F97" s="185">
        <v>1</v>
      </c>
      <c r="G97" s="185">
        <v>1</v>
      </c>
      <c r="H97" s="271">
        <f t="shared" si="12"/>
        <v>100</v>
      </c>
      <c r="I97" s="439">
        <f t="shared" si="16"/>
        <v>7</v>
      </c>
      <c r="J97" s="439">
        <f t="shared" si="17"/>
        <v>5</v>
      </c>
      <c r="K97" s="273">
        <f t="shared" si="18"/>
        <v>71.428571428571431</v>
      </c>
    </row>
    <row r="98" spans="1:11">
      <c r="A98" s="450" t="s">
        <v>308</v>
      </c>
      <c r="B98" s="282" t="s">
        <v>356</v>
      </c>
      <c r="C98" s="185"/>
      <c r="D98" s="185"/>
      <c r="E98" s="271" t="e">
        <f t="shared" si="19"/>
        <v>#DIV/0!</v>
      </c>
      <c r="F98" s="185"/>
      <c r="G98" s="185"/>
      <c r="H98" s="271" t="e">
        <f t="shared" si="12"/>
        <v>#DIV/0!</v>
      </c>
      <c r="I98" s="439">
        <f t="shared" si="16"/>
        <v>0</v>
      </c>
      <c r="J98" s="439">
        <f t="shared" si="17"/>
        <v>0</v>
      </c>
      <c r="K98" s="273" t="e">
        <f t="shared" si="18"/>
        <v>#DIV/0!</v>
      </c>
    </row>
    <row r="99" spans="1:11">
      <c r="A99" s="450" t="s">
        <v>6004</v>
      </c>
      <c r="B99" s="409" t="s">
        <v>6005</v>
      </c>
      <c r="C99" s="110">
        <v>5</v>
      </c>
      <c r="D99" s="110">
        <v>1</v>
      </c>
      <c r="E99" s="271">
        <f t="shared" si="19"/>
        <v>20</v>
      </c>
      <c r="F99" s="185">
        <v>211</v>
      </c>
      <c r="G99" s="185">
        <v>181</v>
      </c>
      <c r="H99" s="271">
        <f t="shared" si="12"/>
        <v>85.781990521327018</v>
      </c>
      <c r="I99" s="439">
        <f t="shared" si="16"/>
        <v>216</v>
      </c>
      <c r="J99" s="439">
        <f t="shared" si="17"/>
        <v>182</v>
      </c>
      <c r="K99" s="273">
        <f t="shared" si="18"/>
        <v>84.259259259259252</v>
      </c>
    </row>
    <row r="100" spans="1:11">
      <c r="A100" s="450" t="s">
        <v>2320</v>
      </c>
      <c r="B100" s="409" t="s">
        <v>2321</v>
      </c>
      <c r="C100" s="110"/>
      <c r="D100" s="110"/>
      <c r="E100" s="271" t="e">
        <f t="shared" si="19"/>
        <v>#DIV/0!</v>
      </c>
      <c r="F100" s="185"/>
      <c r="G100" s="185">
        <v>2</v>
      </c>
      <c r="H100" s="271" t="e">
        <f t="shared" si="12"/>
        <v>#DIV/0!</v>
      </c>
      <c r="I100" s="439">
        <f t="shared" si="16"/>
        <v>0</v>
      </c>
      <c r="J100" s="439">
        <f t="shared" si="17"/>
        <v>2</v>
      </c>
      <c r="K100" s="273" t="e">
        <f t="shared" si="18"/>
        <v>#DIV/0!</v>
      </c>
    </row>
    <row r="101" spans="1:11">
      <c r="A101" s="450" t="s">
        <v>1018</v>
      </c>
      <c r="B101" s="409" t="s">
        <v>2553</v>
      </c>
      <c r="C101" s="110"/>
      <c r="D101" s="110"/>
      <c r="E101" s="271" t="e">
        <f t="shared" si="19"/>
        <v>#DIV/0!</v>
      </c>
      <c r="F101" s="185">
        <v>6</v>
      </c>
      <c r="G101" s="185">
        <v>3</v>
      </c>
      <c r="H101" s="271">
        <f t="shared" si="12"/>
        <v>50</v>
      </c>
      <c r="I101" s="439">
        <f t="shared" si="16"/>
        <v>6</v>
      </c>
      <c r="J101" s="439">
        <f t="shared" si="17"/>
        <v>3</v>
      </c>
      <c r="K101" s="273">
        <f t="shared" si="18"/>
        <v>50</v>
      </c>
    </row>
    <row r="102" spans="1:11">
      <c r="A102" s="450" t="s">
        <v>1264</v>
      </c>
      <c r="B102" s="409" t="s">
        <v>2554</v>
      </c>
      <c r="C102" s="110">
        <v>5</v>
      </c>
      <c r="D102" s="110">
        <v>6</v>
      </c>
      <c r="E102" s="271">
        <f t="shared" si="19"/>
        <v>120</v>
      </c>
      <c r="F102" s="185"/>
      <c r="G102" s="185">
        <v>2</v>
      </c>
      <c r="H102" s="271" t="e">
        <f t="shared" si="12"/>
        <v>#DIV/0!</v>
      </c>
      <c r="I102" s="439">
        <f t="shared" si="16"/>
        <v>5</v>
      </c>
      <c r="J102" s="439">
        <f t="shared" si="17"/>
        <v>8</v>
      </c>
      <c r="K102" s="273">
        <f t="shared" si="18"/>
        <v>160</v>
      </c>
    </row>
    <row r="103" spans="1:11">
      <c r="A103" s="450" t="s">
        <v>2555</v>
      </c>
      <c r="B103" s="409" t="s">
        <v>2556</v>
      </c>
      <c r="C103" s="110"/>
      <c r="D103" s="110"/>
      <c r="E103" s="271" t="e">
        <f t="shared" si="19"/>
        <v>#DIV/0!</v>
      </c>
      <c r="F103" s="185"/>
      <c r="G103" s="185"/>
      <c r="H103" s="271" t="e">
        <f t="shared" si="12"/>
        <v>#DIV/0!</v>
      </c>
      <c r="I103" s="439">
        <f t="shared" si="16"/>
        <v>0</v>
      </c>
      <c r="J103" s="439">
        <f t="shared" si="17"/>
        <v>0</v>
      </c>
      <c r="K103" s="273" t="e">
        <f t="shared" si="18"/>
        <v>#DIV/0!</v>
      </c>
    </row>
    <row r="104" spans="1:11">
      <c r="A104" s="450" t="s">
        <v>2557</v>
      </c>
      <c r="B104" s="409" t="s">
        <v>2558</v>
      </c>
      <c r="C104" s="110"/>
      <c r="D104" s="110"/>
      <c r="E104" s="271" t="e">
        <f t="shared" si="19"/>
        <v>#DIV/0!</v>
      </c>
      <c r="F104" s="185"/>
      <c r="G104" s="185"/>
      <c r="H104" s="271" t="e">
        <f t="shared" si="12"/>
        <v>#DIV/0!</v>
      </c>
      <c r="I104" s="439">
        <f t="shared" si="16"/>
        <v>0</v>
      </c>
      <c r="J104" s="439">
        <f t="shared" si="17"/>
        <v>0</v>
      </c>
      <c r="K104" s="273" t="e">
        <f t="shared" si="18"/>
        <v>#DIV/0!</v>
      </c>
    </row>
    <row r="105" spans="1:11">
      <c r="A105" s="450" t="s">
        <v>3853</v>
      </c>
      <c r="B105" s="409" t="s">
        <v>2559</v>
      </c>
      <c r="C105" s="110"/>
      <c r="D105" s="110"/>
      <c r="E105" s="271" t="e">
        <f t="shared" si="19"/>
        <v>#DIV/0!</v>
      </c>
      <c r="F105" s="185"/>
      <c r="G105" s="185"/>
      <c r="H105" s="271" t="e">
        <f t="shared" si="12"/>
        <v>#DIV/0!</v>
      </c>
      <c r="I105" s="439">
        <f t="shared" si="16"/>
        <v>0</v>
      </c>
      <c r="J105" s="439">
        <f t="shared" si="17"/>
        <v>0</v>
      </c>
      <c r="K105" s="273" t="e">
        <f t="shared" si="18"/>
        <v>#DIV/0!</v>
      </c>
    </row>
    <row r="106" spans="1:11">
      <c r="A106" s="450" t="s">
        <v>2728</v>
      </c>
      <c r="B106" s="409" t="s">
        <v>2729</v>
      </c>
      <c r="C106" s="110">
        <v>6</v>
      </c>
      <c r="D106" s="110">
        <v>3</v>
      </c>
      <c r="E106" s="271">
        <f t="shared" si="19"/>
        <v>50</v>
      </c>
      <c r="F106" s="185">
        <v>114</v>
      </c>
      <c r="G106" s="185">
        <v>192</v>
      </c>
      <c r="H106" s="271">
        <f t="shared" si="12"/>
        <v>168.42105263157893</v>
      </c>
      <c r="I106" s="439">
        <f t="shared" si="16"/>
        <v>120</v>
      </c>
      <c r="J106" s="439">
        <f t="shared" si="17"/>
        <v>195</v>
      </c>
      <c r="K106" s="273">
        <f t="shared" si="18"/>
        <v>162.5</v>
      </c>
    </row>
    <row r="107" spans="1:11">
      <c r="A107" s="450" t="s">
        <v>2561</v>
      </c>
      <c r="B107" s="409" t="s">
        <v>2562</v>
      </c>
      <c r="C107" s="110"/>
      <c r="D107" s="110"/>
      <c r="E107" s="271" t="e">
        <f t="shared" si="19"/>
        <v>#DIV/0!</v>
      </c>
      <c r="F107" s="185"/>
      <c r="G107" s="185"/>
      <c r="H107" s="271" t="e">
        <f t="shared" si="12"/>
        <v>#DIV/0!</v>
      </c>
      <c r="I107" s="439">
        <f t="shared" si="16"/>
        <v>0</v>
      </c>
      <c r="J107" s="439">
        <f t="shared" si="17"/>
        <v>0</v>
      </c>
      <c r="K107" s="273" t="e">
        <f t="shared" si="18"/>
        <v>#DIV/0!</v>
      </c>
    </row>
    <row r="108" spans="1:11">
      <c r="A108" s="450" t="s">
        <v>2563</v>
      </c>
      <c r="B108" s="409" t="s">
        <v>3592</v>
      </c>
      <c r="C108" s="110"/>
      <c r="D108" s="110"/>
      <c r="E108" s="271" t="e">
        <f t="shared" si="19"/>
        <v>#DIV/0!</v>
      </c>
      <c r="F108" s="185"/>
      <c r="G108" s="185"/>
      <c r="H108" s="271" t="e">
        <f t="shared" si="12"/>
        <v>#DIV/0!</v>
      </c>
      <c r="I108" s="439">
        <f t="shared" si="16"/>
        <v>0</v>
      </c>
      <c r="J108" s="439">
        <f t="shared" si="17"/>
        <v>0</v>
      </c>
      <c r="K108" s="273" t="e">
        <f t="shared" si="18"/>
        <v>#DIV/0!</v>
      </c>
    </row>
    <row r="109" spans="1:11">
      <c r="A109" s="450" t="s">
        <v>2370</v>
      </c>
      <c r="B109" s="409" t="s">
        <v>1147</v>
      </c>
      <c r="C109" s="110"/>
      <c r="D109" s="110"/>
      <c r="E109" s="271" t="e">
        <f t="shared" si="19"/>
        <v>#DIV/0!</v>
      </c>
      <c r="F109" s="185">
        <v>1</v>
      </c>
      <c r="G109" s="185"/>
      <c r="H109" s="271">
        <f t="shared" si="12"/>
        <v>0</v>
      </c>
      <c r="I109" s="439">
        <f t="shared" si="16"/>
        <v>1</v>
      </c>
      <c r="J109" s="439">
        <f t="shared" si="17"/>
        <v>0</v>
      </c>
      <c r="K109" s="273">
        <f t="shared" si="18"/>
        <v>0</v>
      </c>
    </row>
    <row r="110" spans="1:11">
      <c r="A110" s="450" t="s">
        <v>2564</v>
      </c>
      <c r="B110" s="409" t="s">
        <v>2565</v>
      </c>
      <c r="C110" s="110"/>
      <c r="D110" s="110"/>
      <c r="E110" s="271" t="e">
        <f t="shared" si="19"/>
        <v>#DIV/0!</v>
      </c>
      <c r="F110" s="185"/>
      <c r="G110" s="185"/>
      <c r="H110" s="271" t="e">
        <f t="shared" si="12"/>
        <v>#DIV/0!</v>
      </c>
      <c r="I110" s="439">
        <f t="shared" si="16"/>
        <v>0</v>
      </c>
      <c r="J110" s="439">
        <f t="shared" si="17"/>
        <v>0</v>
      </c>
      <c r="K110" s="273" t="e">
        <f t="shared" si="18"/>
        <v>#DIV/0!</v>
      </c>
    </row>
    <row r="111" spans="1:11">
      <c r="A111" s="450" t="s">
        <v>63</v>
      </c>
      <c r="B111" s="409" t="s">
        <v>707</v>
      </c>
      <c r="C111" s="110">
        <v>2</v>
      </c>
      <c r="D111" s="110">
        <v>2</v>
      </c>
      <c r="E111" s="271">
        <f t="shared" si="19"/>
        <v>100</v>
      </c>
      <c r="F111" s="185">
        <v>17</v>
      </c>
      <c r="G111" s="185">
        <v>16</v>
      </c>
      <c r="H111" s="271">
        <f t="shared" si="12"/>
        <v>94.117647058823522</v>
      </c>
      <c r="I111" s="439">
        <f t="shared" si="16"/>
        <v>19</v>
      </c>
      <c r="J111" s="439">
        <f t="shared" si="17"/>
        <v>18</v>
      </c>
      <c r="K111" s="273">
        <f t="shared" si="18"/>
        <v>94.73684210526315</v>
      </c>
    </row>
    <row r="112" spans="1:11">
      <c r="A112" s="450" t="s">
        <v>708</v>
      </c>
      <c r="B112" s="409" t="s">
        <v>709</v>
      </c>
      <c r="C112" s="110">
        <v>10</v>
      </c>
      <c r="D112" s="110">
        <v>12</v>
      </c>
      <c r="E112" s="271">
        <f t="shared" si="19"/>
        <v>120</v>
      </c>
      <c r="F112" s="185">
        <v>77</v>
      </c>
      <c r="G112" s="185">
        <v>154</v>
      </c>
      <c r="H112" s="271">
        <f t="shared" si="12"/>
        <v>200</v>
      </c>
      <c r="I112" s="439">
        <f t="shared" si="16"/>
        <v>87</v>
      </c>
      <c r="J112" s="439">
        <f t="shared" si="17"/>
        <v>166</v>
      </c>
      <c r="K112" s="273">
        <f t="shared" si="18"/>
        <v>190.80459770114942</v>
      </c>
    </row>
    <row r="113" spans="1:11">
      <c r="A113" s="450" t="s">
        <v>3932</v>
      </c>
      <c r="B113" s="409" t="s">
        <v>3502</v>
      </c>
      <c r="C113" s="110">
        <v>7</v>
      </c>
      <c r="D113" s="110">
        <v>7</v>
      </c>
      <c r="E113" s="271">
        <f t="shared" si="19"/>
        <v>100</v>
      </c>
      <c r="F113" s="185">
        <v>65</v>
      </c>
      <c r="G113" s="185">
        <v>36</v>
      </c>
      <c r="H113" s="271">
        <f t="shared" si="12"/>
        <v>55.384615384615387</v>
      </c>
      <c r="I113" s="439">
        <f t="shared" si="16"/>
        <v>72</v>
      </c>
      <c r="J113" s="439">
        <f t="shared" si="17"/>
        <v>43</v>
      </c>
      <c r="K113" s="273">
        <f t="shared" si="18"/>
        <v>59.722222222222221</v>
      </c>
    </row>
    <row r="114" spans="1:11">
      <c r="A114" s="450" t="s">
        <v>2566</v>
      </c>
      <c r="B114" s="409" t="s">
        <v>2567</v>
      </c>
      <c r="C114" s="110"/>
      <c r="D114" s="110"/>
      <c r="E114" s="271" t="e">
        <f t="shared" si="19"/>
        <v>#DIV/0!</v>
      </c>
      <c r="F114" s="185"/>
      <c r="G114" s="185"/>
      <c r="H114" s="271" t="e">
        <f t="shared" si="12"/>
        <v>#DIV/0!</v>
      </c>
      <c r="I114" s="439">
        <f t="shared" si="16"/>
        <v>0</v>
      </c>
      <c r="J114" s="439">
        <f t="shared" si="17"/>
        <v>0</v>
      </c>
      <c r="K114" s="273" t="e">
        <f t="shared" si="18"/>
        <v>#DIV/0!</v>
      </c>
    </row>
    <row r="115" spans="1:11">
      <c r="A115" s="450" t="s">
        <v>4512</v>
      </c>
      <c r="B115" s="409" t="s">
        <v>2568</v>
      </c>
      <c r="C115" s="110"/>
      <c r="D115" s="110"/>
      <c r="E115" s="271" t="e">
        <f t="shared" si="19"/>
        <v>#DIV/0!</v>
      </c>
      <c r="F115" s="185"/>
      <c r="G115" s="185"/>
      <c r="H115" s="271" t="e">
        <f t="shared" si="12"/>
        <v>#DIV/0!</v>
      </c>
      <c r="I115" s="439">
        <f t="shared" si="16"/>
        <v>0</v>
      </c>
      <c r="J115" s="439">
        <f t="shared" si="17"/>
        <v>0</v>
      </c>
      <c r="K115" s="273" t="e">
        <f t="shared" si="18"/>
        <v>#DIV/0!</v>
      </c>
    </row>
    <row r="116" spans="1:11">
      <c r="A116" s="450" t="s">
        <v>6026</v>
      </c>
      <c r="B116" s="409" t="s">
        <v>710</v>
      </c>
      <c r="C116" s="110">
        <v>196</v>
      </c>
      <c r="D116" s="110">
        <v>151</v>
      </c>
      <c r="E116" s="271">
        <f t="shared" si="19"/>
        <v>77.040816326530617</v>
      </c>
      <c r="F116" s="185">
        <v>44</v>
      </c>
      <c r="G116" s="185">
        <v>48</v>
      </c>
      <c r="H116" s="271">
        <f t="shared" si="12"/>
        <v>109.09090909090908</v>
      </c>
      <c r="I116" s="439">
        <f t="shared" si="16"/>
        <v>240</v>
      </c>
      <c r="J116" s="439">
        <f t="shared" si="17"/>
        <v>199</v>
      </c>
      <c r="K116" s="273">
        <f t="shared" si="18"/>
        <v>82.916666666666671</v>
      </c>
    </row>
    <row r="117" spans="1:11">
      <c r="A117" s="450" t="s">
        <v>1011</v>
      </c>
      <c r="B117" s="409" t="s">
        <v>2569</v>
      </c>
      <c r="C117" s="110">
        <v>2</v>
      </c>
      <c r="D117" s="110">
        <v>3</v>
      </c>
      <c r="E117" s="271">
        <f t="shared" si="19"/>
        <v>150</v>
      </c>
      <c r="F117" s="185">
        <v>94</v>
      </c>
      <c r="G117" s="185">
        <v>73</v>
      </c>
      <c r="H117" s="271">
        <f t="shared" si="12"/>
        <v>77.659574468085097</v>
      </c>
      <c r="I117" s="439">
        <f t="shared" si="16"/>
        <v>96</v>
      </c>
      <c r="J117" s="439">
        <f t="shared" si="17"/>
        <v>76</v>
      </c>
      <c r="K117" s="273">
        <f t="shared" si="18"/>
        <v>79.166666666666657</v>
      </c>
    </row>
    <row r="118" spans="1:11">
      <c r="A118" s="450" t="s">
        <v>4091</v>
      </c>
      <c r="B118" s="409" t="s">
        <v>4092</v>
      </c>
      <c r="C118" s="110"/>
      <c r="D118" s="110"/>
      <c r="E118" s="271" t="e">
        <f t="shared" si="19"/>
        <v>#DIV/0!</v>
      </c>
      <c r="F118" s="185">
        <v>1</v>
      </c>
      <c r="G118" s="185">
        <v>5</v>
      </c>
      <c r="H118" s="271">
        <f t="shared" si="12"/>
        <v>500</v>
      </c>
      <c r="I118" s="439">
        <f t="shared" si="16"/>
        <v>1</v>
      </c>
      <c r="J118" s="439">
        <f t="shared" si="17"/>
        <v>5</v>
      </c>
      <c r="K118" s="273">
        <f t="shared" si="18"/>
        <v>500</v>
      </c>
    </row>
    <row r="119" spans="1:11">
      <c r="A119" s="450" t="s">
        <v>4066</v>
      </c>
      <c r="B119" s="409" t="s">
        <v>812</v>
      </c>
      <c r="C119" s="110"/>
      <c r="D119" s="110"/>
      <c r="E119" s="271" t="e">
        <f t="shared" si="19"/>
        <v>#DIV/0!</v>
      </c>
      <c r="F119" s="185"/>
      <c r="G119" s="185">
        <v>1</v>
      </c>
      <c r="H119" s="271" t="e">
        <f t="shared" si="12"/>
        <v>#DIV/0!</v>
      </c>
      <c r="I119" s="439">
        <f t="shared" si="16"/>
        <v>0</v>
      </c>
      <c r="J119" s="439">
        <f t="shared" si="17"/>
        <v>1</v>
      </c>
      <c r="K119" s="273" t="e">
        <f t="shared" si="18"/>
        <v>#DIV/0!</v>
      </c>
    </row>
    <row r="120" spans="1:11">
      <c r="A120" s="450" t="s">
        <v>4441</v>
      </c>
      <c r="B120" s="409" t="s">
        <v>813</v>
      </c>
      <c r="C120" s="110"/>
      <c r="D120" s="110">
        <v>2</v>
      </c>
      <c r="E120" s="271" t="e">
        <f t="shared" si="19"/>
        <v>#DIV/0!</v>
      </c>
      <c r="F120" s="185">
        <v>45</v>
      </c>
      <c r="G120" s="185">
        <v>34</v>
      </c>
      <c r="H120" s="271">
        <f t="shared" si="12"/>
        <v>75.555555555555557</v>
      </c>
      <c r="I120" s="439">
        <f t="shared" si="16"/>
        <v>45</v>
      </c>
      <c r="J120" s="439">
        <f t="shared" si="17"/>
        <v>36</v>
      </c>
      <c r="K120" s="273">
        <f t="shared" si="18"/>
        <v>80</v>
      </c>
    </row>
    <row r="121" spans="1:11">
      <c r="A121" s="450" t="s">
        <v>4443</v>
      </c>
      <c r="B121" s="409" t="s">
        <v>814</v>
      </c>
      <c r="C121" s="110"/>
      <c r="D121" s="110"/>
      <c r="E121" s="271" t="e">
        <f t="shared" si="19"/>
        <v>#DIV/0!</v>
      </c>
      <c r="F121" s="185">
        <v>107</v>
      </c>
      <c r="G121" s="185">
        <v>43</v>
      </c>
      <c r="H121" s="271">
        <f t="shared" si="12"/>
        <v>40.186915887850468</v>
      </c>
      <c r="I121" s="439">
        <f t="shared" si="16"/>
        <v>107</v>
      </c>
      <c r="J121" s="439">
        <f t="shared" si="17"/>
        <v>43</v>
      </c>
      <c r="K121" s="273">
        <f t="shared" si="18"/>
        <v>40.186915887850468</v>
      </c>
    </row>
    <row r="122" spans="1:11">
      <c r="A122" s="450" t="s">
        <v>4445</v>
      </c>
      <c r="B122" s="409" t="s">
        <v>815</v>
      </c>
      <c r="C122" s="110"/>
      <c r="D122" s="110">
        <v>1</v>
      </c>
      <c r="E122" s="271" t="e">
        <f t="shared" si="19"/>
        <v>#DIV/0!</v>
      </c>
      <c r="F122" s="185">
        <v>112</v>
      </c>
      <c r="G122" s="185">
        <v>244</v>
      </c>
      <c r="H122" s="271">
        <f t="shared" si="12"/>
        <v>217.85714285714283</v>
      </c>
      <c r="I122" s="439">
        <f t="shared" si="16"/>
        <v>112</v>
      </c>
      <c r="J122" s="439">
        <f t="shared" si="17"/>
        <v>245</v>
      </c>
      <c r="K122" s="273">
        <f t="shared" si="18"/>
        <v>218.75</v>
      </c>
    </row>
    <row r="123" spans="1:11">
      <c r="A123" s="450" t="s">
        <v>4449</v>
      </c>
      <c r="B123" s="409" t="s">
        <v>816</v>
      </c>
      <c r="C123" s="110"/>
      <c r="D123" s="110"/>
      <c r="E123" s="271" t="e">
        <f t="shared" si="19"/>
        <v>#DIV/0!</v>
      </c>
      <c r="F123" s="185">
        <v>30</v>
      </c>
      <c r="G123" s="185">
        <v>19</v>
      </c>
      <c r="H123" s="271">
        <f t="shared" si="12"/>
        <v>63.333333333333329</v>
      </c>
      <c r="I123" s="439">
        <f t="shared" si="16"/>
        <v>30</v>
      </c>
      <c r="J123" s="439">
        <f t="shared" si="17"/>
        <v>19</v>
      </c>
      <c r="K123" s="273">
        <f t="shared" si="18"/>
        <v>63.333333333333329</v>
      </c>
    </row>
    <row r="124" spans="1:11">
      <c r="A124" s="450" t="s">
        <v>2726</v>
      </c>
      <c r="B124" s="409" t="s">
        <v>817</v>
      </c>
      <c r="C124" s="110"/>
      <c r="D124" s="110"/>
      <c r="E124" s="271" t="e">
        <f t="shared" si="19"/>
        <v>#DIV/0!</v>
      </c>
      <c r="F124" s="185">
        <v>10</v>
      </c>
      <c r="G124" s="185">
        <v>17</v>
      </c>
      <c r="H124" s="271">
        <f t="shared" si="12"/>
        <v>170</v>
      </c>
      <c r="I124" s="439">
        <f t="shared" si="16"/>
        <v>10</v>
      </c>
      <c r="J124" s="439">
        <f t="shared" si="17"/>
        <v>17</v>
      </c>
      <c r="K124" s="273">
        <f t="shared" si="18"/>
        <v>170</v>
      </c>
    </row>
    <row r="125" spans="1:11">
      <c r="A125" s="450" t="s">
        <v>4452</v>
      </c>
      <c r="B125" s="409" t="s">
        <v>717</v>
      </c>
      <c r="C125" s="110"/>
      <c r="D125" s="110"/>
      <c r="E125" s="271" t="e">
        <f t="shared" si="19"/>
        <v>#DIV/0!</v>
      </c>
      <c r="F125" s="185"/>
      <c r="G125" s="185"/>
      <c r="H125" s="271" t="e">
        <f t="shared" si="12"/>
        <v>#DIV/0!</v>
      </c>
      <c r="I125" s="439">
        <f t="shared" si="16"/>
        <v>0</v>
      </c>
      <c r="J125" s="439">
        <f t="shared" si="17"/>
        <v>0</v>
      </c>
      <c r="K125" s="273" t="e">
        <f t="shared" si="18"/>
        <v>#DIV/0!</v>
      </c>
    </row>
    <row r="126" spans="1:11">
      <c r="A126" s="450" t="s">
        <v>4552</v>
      </c>
      <c r="B126" s="409" t="s">
        <v>818</v>
      </c>
      <c r="C126" s="110"/>
      <c r="D126" s="110">
        <v>1</v>
      </c>
      <c r="E126" s="271" t="e">
        <f t="shared" si="19"/>
        <v>#DIV/0!</v>
      </c>
      <c r="F126" s="185">
        <v>439</v>
      </c>
      <c r="G126" s="185">
        <v>648</v>
      </c>
      <c r="H126" s="271">
        <f t="shared" si="12"/>
        <v>147.60820045558089</v>
      </c>
      <c r="I126" s="439">
        <f t="shared" si="16"/>
        <v>439</v>
      </c>
      <c r="J126" s="439">
        <f t="shared" si="17"/>
        <v>649</v>
      </c>
      <c r="K126" s="273">
        <f t="shared" si="18"/>
        <v>147.8359908883827</v>
      </c>
    </row>
    <row r="127" spans="1:11">
      <c r="A127" s="450" t="s">
        <v>2316</v>
      </c>
      <c r="B127" s="409" t="s">
        <v>819</v>
      </c>
      <c r="C127" s="110"/>
      <c r="D127" s="110"/>
      <c r="E127" s="271" t="e">
        <f t="shared" si="19"/>
        <v>#DIV/0!</v>
      </c>
      <c r="F127" s="185"/>
      <c r="G127" s="185"/>
      <c r="H127" s="271" t="e">
        <f t="shared" si="12"/>
        <v>#DIV/0!</v>
      </c>
      <c r="I127" s="439">
        <f t="shared" si="16"/>
        <v>0</v>
      </c>
      <c r="J127" s="439">
        <f t="shared" si="17"/>
        <v>0</v>
      </c>
      <c r="K127" s="273" t="e">
        <f t="shared" si="18"/>
        <v>#DIV/0!</v>
      </c>
    </row>
    <row r="128" spans="1:11">
      <c r="A128" s="414" t="s">
        <v>3953</v>
      </c>
      <c r="B128" s="409" t="s">
        <v>820</v>
      </c>
      <c r="C128" s="110">
        <v>11</v>
      </c>
      <c r="D128" s="110">
        <v>67</v>
      </c>
      <c r="E128" s="271">
        <f t="shared" si="19"/>
        <v>609.09090909090912</v>
      </c>
      <c r="F128" s="185">
        <v>28</v>
      </c>
      <c r="G128" s="185">
        <v>45</v>
      </c>
      <c r="H128" s="271">
        <f t="shared" si="12"/>
        <v>160.71428571428572</v>
      </c>
      <c r="I128" s="439">
        <f t="shared" si="16"/>
        <v>39</v>
      </c>
      <c r="J128" s="439">
        <f t="shared" si="17"/>
        <v>112</v>
      </c>
      <c r="K128" s="273">
        <f t="shared" si="18"/>
        <v>287.17948717948718</v>
      </c>
    </row>
    <row r="129" spans="1:11" ht="25.5">
      <c r="A129" s="450" t="s">
        <v>4554</v>
      </c>
      <c r="B129" s="407" t="s">
        <v>821</v>
      </c>
      <c r="C129" s="110"/>
      <c r="D129" s="110"/>
      <c r="E129" s="271" t="e">
        <f t="shared" si="19"/>
        <v>#DIV/0!</v>
      </c>
      <c r="F129" s="185"/>
      <c r="G129" s="185">
        <v>5</v>
      </c>
      <c r="H129" s="271" t="e">
        <f t="shared" si="12"/>
        <v>#DIV/0!</v>
      </c>
      <c r="I129" s="439">
        <f t="shared" si="16"/>
        <v>0</v>
      </c>
      <c r="J129" s="439">
        <f t="shared" si="17"/>
        <v>5</v>
      </c>
      <c r="K129" s="273" t="e">
        <f t="shared" si="18"/>
        <v>#DIV/0!</v>
      </c>
    </row>
    <row r="130" spans="1:11">
      <c r="A130" s="450" t="s">
        <v>559</v>
      </c>
      <c r="B130" s="409" t="s">
        <v>822</v>
      </c>
      <c r="C130" s="110"/>
      <c r="D130" s="110"/>
      <c r="E130" s="271" t="e">
        <f t="shared" si="19"/>
        <v>#DIV/0!</v>
      </c>
      <c r="F130" s="185"/>
      <c r="G130" s="185"/>
      <c r="H130" s="271" t="e">
        <f t="shared" si="12"/>
        <v>#DIV/0!</v>
      </c>
      <c r="I130" s="439">
        <f t="shared" si="16"/>
        <v>0</v>
      </c>
      <c r="J130" s="439">
        <f t="shared" si="17"/>
        <v>0</v>
      </c>
      <c r="K130" s="273" t="e">
        <f t="shared" si="18"/>
        <v>#DIV/0!</v>
      </c>
    </row>
    <row r="131" spans="1:11">
      <c r="A131" s="450" t="s">
        <v>134</v>
      </c>
      <c r="B131" s="409" t="s">
        <v>4087</v>
      </c>
      <c r="C131" s="110">
        <v>1</v>
      </c>
      <c r="D131" s="110">
        <v>1</v>
      </c>
      <c r="E131" s="271">
        <f t="shared" si="19"/>
        <v>100</v>
      </c>
      <c r="F131" s="185">
        <v>16</v>
      </c>
      <c r="G131" s="185">
        <v>46</v>
      </c>
      <c r="H131" s="271">
        <f t="shared" si="12"/>
        <v>287.5</v>
      </c>
      <c r="I131" s="439">
        <f t="shared" si="16"/>
        <v>17</v>
      </c>
      <c r="J131" s="439">
        <f t="shared" si="17"/>
        <v>47</v>
      </c>
      <c r="K131" s="273">
        <f t="shared" si="18"/>
        <v>276.47058823529409</v>
      </c>
    </row>
    <row r="132" spans="1:11">
      <c r="A132" s="450" t="s">
        <v>1280</v>
      </c>
      <c r="B132" s="409" t="s">
        <v>823</v>
      </c>
      <c r="C132" s="110"/>
      <c r="D132" s="110">
        <v>1</v>
      </c>
      <c r="E132" s="271" t="e">
        <f t="shared" si="19"/>
        <v>#DIV/0!</v>
      </c>
      <c r="F132" s="110"/>
      <c r="G132" s="110"/>
      <c r="H132" s="271" t="e">
        <f t="shared" si="12"/>
        <v>#DIV/0!</v>
      </c>
      <c r="I132" s="439">
        <f t="shared" si="16"/>
        <v>0</v>
      </c>
      <c r="J132" s="439">
        <f t="shared" si="17"/>
        <v>1</v>
      </c>
      <c r="K132" s="273" t="e">
        <f t="shared" si="18"/>
        <v>#DIV/0!</v>
      </c>
    </row>
    <row r="133" spans="1:11">
      <c r="A133" s="450" t="s">
        <v>825</v>
      </c>
      <c r="B133" s="409" t="s">
        <v>826</v>
      </c>
      <c r="C133" s="110"/>
      <c r="D133" s="110"/>
      <c r="E133" s="271" t="e">
        <f t="shared" si="19"/>
        <v>#DIV/0!</v>
      </c>
      <c r="F133" s="185"/>
      <c r="G133" s="185"/>
      <c r="H133" s="271" t="e">
        <f t="shared" si="12"/>
        <v>#DIV/0!</v>
      </c>
      <c r="I133" s="439">
        <f t="shared" si="16"/>
        <v>0</v>
      </c>
      <c r="J133" s="439">
        <f t="shared" si="17"/>
        <v>0</v>
      </c>
      <c r="K133" s="273" t="e">
        <f t="shared" si="18"/>
        <v>#DIV/0!</v>
      </c>
    </row>
    <row r="134" spans="1:11">
      <c r="A134" s="450" t="s">
        <v>829</v>
      </c>
      <c r="B134" s="409" t="s">
        <v>830</v>
      </c>
      <c r="C134" s="110"/>
      <c r="D134" s="110">
        <v>4</v>
      </c>
      <c r="E134" s="271" t="e">
        <f t="shared" si="19"/>
        <v>#DIV/0!</v>
      </c>
      <c r="F134" s="185"/>
      <c r="G134" s="185">
        <v>2</v>
      </c>
      <c r="H134" s="271" t="e">
        <f t="shared" si="12"/>
        <v>#DIV/0!</v>
      </c>
      <c r="I134" s="439">
        <f t="shared" si="16"/>
        <v>0</v>
      </c>
      <c r="J134" s="439">
        <f t="shared" si="17"/>
        <v>6</v>
      </c>
      <c r="K134" s="273" t="e">
        <f t="shared" si="18"/>
        <v>#DIV/0!</v>
      </c>
    </row>
    <row r="135" spans="1:11">
      <c r="A135" s="450" t="s">
        <v>754</v>
      </c>
      <c r="B135" s="409" t="s">
        <v>2593</v>
      </c>
      <c r="C135" s="110">
        <v>4</v>
      </c>
      <c r="D135" s="110">
        <v>2</v>
      </c>
      <c r="E135" s="271">
        <f t="shared" si="19"/>
        <v>50</v>
      </c>
      <c r="F135" s="185"/>
      <c r="G135" s="185"/>
      <c r="H135" s="271" t="e">
        <f t="shared" ref="H135:H184" si="20">SUM(G135/F135*100)</f>
        <v>#DIV/0!</v>
      </c>
      <c r="I135" s="439">
        <f t="shared" si="16"/>
        <v>4</v>
      </c>
      <c r="J135" s="439">
        <f t="shared" si="17"/>
        <v>2</v>
      </c>
      <c r="K135" s="273">
        <f t="shared" si="18"/>
        <v>50</v>
      </c>
    </row>
    <row r="136" spans="1:11">
      <c r="A136" s="450" t="s">
        <v>6018</v>
      </c>
      <c r="B136" s="409" t="s">
        <v>6019</v>
      </c>
      <c r="C136" s="185"/>
      <c r="D136" s="185">
        <v>1</v>
      </c>
      <c r="E136" s="271" t="e">
        <f t="shared" si="19"/>
        <v>#DIV/0!</v>
      </c>
      <c r="F136" s="185">
        <v>36</v>
      </c>
      <c r="G136" s="185">
        <v>20</v>
      </c>
      <c r="H136" s="271">
        <f t="shared" si="20"/>
        <v>55.555555555555557</v>
      </c>
      <c r="I136" s="439">
        <f t="shared" ref="I136:I184" si="21">C136+F136</f>
        <v>36</v>
      </c>
      <c r="J136" s="439">
        <f t="shared" ref="J136:J184" si="22">D136+G136</f>
        <v>21</v>
      </c>
      <c r="K136" s="273">
        <f t="shared" ref="K136:K184" si="23">SUM(J136/I136*100)</f>
        <v>58.333333333333336</v>
      </c>
    </row>
    <row r="137" spans="1:11">
      <c r="A137" s="450" t="s">
        <v>6020</v>
      </c>
      <c r="B137" s="409" t="s">
        <v>2594</v>
      </c>
      <c r="C137" s="185"/>
      <c r="D137" s="185"/>
      <c r="E137" s="271" t="e">
        <f t="shared" si="19"/>
        <v>#DIV/0!</v>
      </c>
      <c r="F137" s="185">
        <v>37</v>
      </c>
      <c r="G137" s="185">
        <v>24</v>
      </c>
      <c r="H137" s="271">
        <f t="shared" si="20"/>
        <v>64.86486486486487</v>
      </c>
      <c r="I137" s="439">
        <f t="shared" si="21"/>
        <v>37</v>
      </c>
      <c r="J137" s="439">
        <f t="shared" si="22"/>
        <v>24</v>
      </c>
      <c r="K137" s="273">
        <f t="shared" si="23"/>
        <v>64.86486486486487</v>
      </c>
    </row>
    <row r="138" spans="1:11">
      <c r="A138" s="450" t="s">
        <v>4049</v>
      </c>
      <c r="B138" s="409" t="s">
        <v>4050</v>
      </c>
      <c r="C138" s="185"/>
      <c r="D138" s="185"/>
      <c r="E138" s="271" t="e">
        <f t="shared" si="19"/>
        <v>#DIV/0!</v>
      </c>
      <c r="F138" s="185"/>
      <c r="G138" s="185"/>
      <c r="H138" s="271" t="e">
        <f t="shared" si="20"/>
        <v>#DIV/0!</v>
      </c>
      <c r="I138" s="439">
        <f t="shared" si="21"/>
        <v>0</v>
      </c>
      <c r="J138" s="439">
        <f t="shared" si="22"/>
        <v>0</v>
      </c>
      <c r="K138" s="273" t="e">
        <f t="shared" si="23"/>
        <v>#DIV/0!</v>
      </c>
    </row>
    <row r="139" spans="1:11">
      <c r="A139" s="450" t="s">
        <v>6022</v>
      </c>
      <c r="B139" s="409" t="s">
        <v>6023</v>
      </c>
      <c r="C139" s="185"/>
      <c r="D139" s="185"/>
      <c r="E139" s="271" t="e">
        <f t="shared" si="19"/>
        <v>#DIV/0!</v>
      </c>
      <c r="F139" s="185">
        <v>44</v>
      </c>
      <c r="G139" s="185">
        <v>13</v>
      </c>
      <c r="H139" s="271">
        <f t="shared" si="20"/>
        <v>29.545454545454547</v>
      </c>
      <c r="I139" s="439">
        <f t="shared" si="21"/>
        <v>44</v>
      </c>
      <c r="J139" s="439">
        <f t="shared" si="22"/>
        <v>13</v>
      </c>
      <c r="K139" s="273">
        <f t="shared" si="23"/>
        <v>29.545454545454547</v>
      </c>
    </row>
    <row r="140" spans="1:11">
      <c r="A140" s="450" t="s">
        <v>3917</v>
      </c>
      <c r="B140" s="409" t="s">
        <v>3918</v>
      </c>
      <c r="C140" s="185"/>
      <c r="D140" s="185"/>
      <c r="E140" s="271" t="e">
        <f t="shared" si="19"/>
        <v>#DIV/0!</v>
      </c>
      <c r="F140" s="185">
        <v>1</v>
      </c>
      <c r="G140" s="185"/>
      <c r="H140" s="271">
        <f t="shared" si="20"/>
        <v>0</v>
      </c>
      <c r="I140" s="439">
        <f t="shared" si="21"/>
        <v>1</v>
      </c>
      <c r="J140" s="439">
        <f t="shared" si="22"/>
        <v>0</v>
      </c>
      <c r="K140" s="273">
        <f t="shared" si="23"/>
        <v>0</v>
      </c>
    </row>
    <row r="141" spans="1:11">
      <c r="A141" s="450" t="s">
        <v>2595</v>
      </c>
      <c r="B141" s="409" t="s">
        <v>2596</v>
      </c>
      <c r="C141" s="185"/>
      <c r="D141" s="185">
        <v>1</v>
      </c>
      <c r="E141" s="271" t="e">
        <f t="shared" si="19"/>
        <v>#DIV/0!</v>
      </c>
      <c r="F141" s="185"/>
      <c r="G141" s="185">
        <v>1</v>
      </c>
      <c r="H141" s="271" t="e">
        <f t="shared" si="20"/>
        <v>#DIV/0!</v>
      </c>
      <c r="I141" s="439">
        <f t="shared" si="21"/>
        <v>0</v>
      </c>
      <c r="J141" s="439">
        <f t="shared" si="22"/>
        <v>2</v>
      </c>
      <c r="K141" s="273" t="e">
        <f t="shared" si="23"/>
        <v>#DIV/0!</v>
      </c>
    </row>
    <row r="142" spans="1:11">
      <c r="A142" s="450" t="s">
        <v>4428</v>
      </c>
      <c r="B142" s="409" t="s">
        <v>4429</v>
      </c>
      <c r="C142" s="185"/>
      <c r="D142" s="185"/>
      <c r="E142" s="271" t="e">
        <f t="shared" si="19"/>
        <v>#DIV/0!</v>
      </c>
      <c r="F142" s="185">
        <v>1</v>
      </c>
      <c r="G142" s="185">
        <v>6</v>
      </c>
      <c r="H142" s="271">
        <f t="shared" si="20"/>
        <v>600</v>
      </c>
      <c r="I142" s="439">
        <f t="shared" si="21"/>
        <v>1</v>
      </c>
      <c r="J142" s="439">
        <f t="shared" si="22"/>
        <v>6</v>
      </c>
      <c r="K142" s="273">
        <f t="shared" si="23"/>
        <v>600</v>
      </c>
    </row>
    <row r="143" spans="1:11">
      <c r="A143" s="450" t="s">
        <v>2425</v>
      </c>
      <c r="B143" s="409" t="s">
        <v>2597</v>
      </c>
      <c r="C143" s="185"/>
      <c r="D143" s="185"/>
      <c r="E143" s="271" t="e">
        <f t="shared" si="19"/>
        <v>#DIV/0!</v>
      </c>
      <c r="F143" s="185"/>
      <c r="G143" s="185"/>
      <c r="H143" s="271" t="e">
        <f t="shared" si="20"/>
        <v>#DIV/0!</v>
      </c>
      <c r="I143" s="439">
        <f t="shared" si="21"/>
        <v>0</v>
      </c>
      <c r="J143" s="439">
        <f t="shared" si="22"/>
        <v>0</v>
      </c>
      <c r="K143" s="273" t="e">
        <f t="shared" si="23"/>
        <v>#DIV/0!</v>
      </c>
    </row>
    <row r="144" spans="1:11">
      <c r="A144" s="450" t="s">
        <v>3935</v>
      </c>
      <c r="B144" s="409" t="s">
        <v>10</v>
      </c>
      <c r="C144" s="185"/>
      <c r="D144" s="185"/>
      <c r="E144" s="271" t="e">
        <f t="shared" si="19"/>
        <v>#DIV/0!</v>
      </c>
      <c r="F144" s="185"/>
      <c r="G144" s="185"/>
      <c r="H144" s="271" t="e">
        <f t="shared" si="20"/>
        <v>#DIV/0!</v>
      </c>
      <c r="I144" s="439">
        <f t="shared" si="21"/>
        <v>0</v>
      </c>
      <c r="J144" s="439">
        <f t="shared" si="22"/>
        <v>0</v>
      </c>
      <c r="K144" s="273" t="e">
        <f t="shared" si="23"/>
        <v>#DIV/0!</v>
      </c>
    </row>
    <row r="145" spans="1:11">
      <c r="A145" s="450" t="s">
        <v>2598</v>
      </c>
      <c r="B145" s="409" t="s">
        <v>2599</v>
      </c>
      <c r="C145" s="185"/>
      <c r="D145" s="185"/>
      <c r="E145" s="271" t="e">
        <f t="shared" si="19"/>
        <v>#DIV/0!</v>
      </c>
      <c r="F145" s="185"/>
      <c r="G145" s="185">
        <v>16</v>
      </c>
      <c r="H145" s="271" t="e">
        <f t="shared" si="20"/>
        <v>#DIV/0!</v>
      </c>
      <c r="I145" s="439">
        <f t="shared" si="21"/>
        <v>0</v>
      </c>
      <c r="J145" s="439">
        <f t="shared" si="22"/>
        <v>16</v>
      </c>
      <c r="K145" s="273" t="e">
        <f t="shared" si="23"/>
        <v>#DIV/0!</v>
      </c>
    </row>
    <row r="146" spans="1:11">
      <c r="A146" s="450" t="s">
        <v>4073</v>
      </c>
      <c r="B146" s="409" t="s">
        <v>94</v>
      </c>
      <c r="C146" s="185"/>
      <c r="D146" s="185"/>
      <c r="E146" s="271" t="e">
        <f t="shared" ref="E146:E200" si="24">SUM(D146/C146*100)</f>
        <v>#DIV/0!</v>
      </c>
      <c r="F146" s="185"/>
      <c r="G146" s="185"/>
      <c r="H146" s="271" t="e">
        <f t="shared" si="20"/>
        <v>#DIV/0!</v>
      </c>
      <c r="I146" s="439">
        <f t="shared" si="21"/>
        <v>0</v>
      </c>
      <c r="J146" s="439">
        <f t="shared" si="22"/>
        <v>0</v>
      </c>
      <c r="K146" s="273" t="e">
        <f t="shared" si="23"/>
        <v>#DIV/0!</v>
      </c>
    </row>
    <row r="147" spans="1:11">
      <c r="A147" s="49" t="s">
        <v>4551</v>
      </c>
      <c r="B147" s="409" t="s">
        <v>2600</v>
      </c>
      <c r="C147" s="185"/>
      <c r="D147" s="185"/>
      <c r="E147" s="271" t="e">
        <f t="shared" si="24"/>
        <v>#DIV/0!</v>
      </c>
      <c r="F147" s="185">
        <v>46</v>
      </c>
      <c r="G147" s="185">
        <v>70</v>
      </c>
      <c r="H147" s="271">
        <f t="shared" si="20"/>
        <v>152.17391304347828</v>
      </c>
      <c r="I147" s="439">
        <f t="shared" si="21"/>
        <v>46</v>
      </c>
      <c r="J147" s="439">
        <f t="shared" si="22"/>
        <v>70</v>
      </c>
      <c r="K147" s="273">
        <f t="shared" si="23"/>
        <v>152.17391304347828</v>
      </c>
    </row>
    <row r="148" spans="1:11">
      <c r="A148" s="450" t="s">
        <v>1068</v>
      </c>
      <c r="B148" s="282" t="s">
        <v>2602</v>
      </c>
      <c r="C148" s="185"/>
      <c r="D148" s="185"/>
      <c r="E148" s="271" t="e">
        <f t="shared" si="24"/>
        <v>#DIV/0!</v>
      </c>
      <c r="F148" s="272"/>
      <c r="G148" s="272"/>
      <c r="H148" s="271" t="e">
        <f t="shared" si="20"/>
        <v>#DIV/0!</v>
      </c>
      <c r="I148" s="439">
        <f t="shared" si="21"/>
        <v>0</v>
      </c>
      <c r="J148" s="439">
        <f t="shared" si="22"/>
        <v>0</v>
      </c>
      <c r="K148" s="273" t="e">
        <f t="shared" si="23"/>
        <v>#DIV/0!</v>
      </c>
    </row>
    <row r="149" spans="1:11">
      <c r="A149" s="450" t="s">
        <v>1081</v>
      </c>
      <c r="B149" s="282" t="s">
        <v>2603</v>
      </c>
      <c r="C149" s="185"/>
      <c r="D149" s="185"/>
      <c r="E149" s="271" t="e">
        <f t="shared" si="24"/>
        <v>#DIV/0!</v>
      </c>
      <c r="F149" s="272"/>
      <c r="G149" s="272">
        <v>13</v>
      </c>
      <c r="H149" s="271" t="e">
        <f t="shared" si="20"/>
        <v>#DIV/0!</v>
      </c>
      <c r="I149" s="439">
        <f t="shared" si="21"/>
        <v>0</v>
      </c>
      <c r="J149" s="439">
        <f t="shared" si="22"/>
        <v>13</v>
      </c>
      <c r="K149" s="273" t="e">
        <f t="shared" si="23"/>
        <v>#DIV/0!</v>
      </c>
    </row>
    <row r="150" spans="1:11">
      <c r="A150" s="450" t="s">
        <v>6002</v>
      </c>
      <c r="B150" s="282" t="s">
        <v>6003</v>
      </c>
      <c r="C150" s="270"/>
      <c r="D150" s="270"/>
      <c r="E150" s="271" t="e">
        <f t="shared" si="24"/>
        <v>#DIV/0!</v>
      </c>
      <c r="F150" s="272"/>
      <c r="G150" s="272"/>
      <c r="H150" s="271" t="e">
        <f t="shared" si="20"/>
        <v>#DIV/0!</v>
      </c>
      <c r="I150" s="439">
        <f t="shared" si="21"/>
        <v>0</v>
      </c>
      <c r="J150" s="439">
        <f t="shared" si="22"/>
        <v>0</v>
      </c>
      <c r="K150" s="273" t="e">
        <f t="shared" si="23"/>
        <v>#DIV/0!</v>
      </c>
    </row>
    <row r="151" spans="1:11">
      <c r="A151" s="450" t="s">
        <v>3016</v>
      </c>
      <c r="B151" s="282" t="s">
        <v>3017</v>
      </c>
      <c r="C151" s="270">
        <v>10</v>
      </c>
      <c r="D151" s="270">
        <v>2</v>
      </c>
      <c r="E151" s="271">
        <f t="shared" si="24"/>
        <v>20</v>
      </c>
      <c r="F151" s="272"/>
      <c r="G151" s="272"/>
      <c r="H151" s="271" t="e">
        <f t="shared" si="20"/>
        <v>#DIV/0!</v>
      </c>
      <c r="I151" s="439">
        <f t="shared" si="21"/>
        <v>10</v>
      </c>
      <c r="J151" s="439">
        <f t="shared" si="22"/>
        <v>2</v>
      </c>
      <c r="K151" s="273">
        <f t="shared" si="23"/>
        <v>20</v>
      </c>
    </row>
    <row r="152" spans="1:11">
      <c r="A152" s="450" t="s">
        <v>6016</v>
      </c>
      <c r="B152" s="282" t="s">
        <v>6017</v>
      </c>
      <c r="C152" s="270"/>
      <c r="D152" s="270"/>
      <c r="E152" s="271" t="e">
        <f t="shared" si="24"/>
        <v>#DIV/0!</v>
      </c>
      <c r="F152" s="272">
        <v>1</v>
      </c>
      <c r="G152" s="272">
        <v>5</v>
      </c>
      <c r="H152" s="271">
        <f t="shared" si="20"/>
        <v>500</v>
      </c>
      <c r="I152" s="439">
        <f t="shared" si="21"/>
        <v>1</v>
      </c>
      <c r="J152" s="439">
        <f t="shared" si="22"/>
        <v>5</v>
      </c>
      <c r="K152" s="273">
        <f t="shared" si="23"/>
        <v>500</v>
      </c>
    </row>
    <row r="153" spans="1:11">
      <c r="A153" s="450" t="s">
        <v>3021</v>
      </c>
      <c r="B153" s="282" t="s">
        <v>3022</v>
      </c>
      <c r="C153" s="270"/>
      <c r="D153" s="270">
        <v>4</v>
      </c>
      <c r="E153" s="271" t="e">
        <f t="shared" si="24"/>
        <v>#DIV/0!</v>
      </c>
      <c r="F153" s="272"/>
      <c r="G153" s="272"/>
      <c r="H153" s="271" t="e">
        <f t="shared" si="20"/>
        <v>#DIV/0!</v>
      </c>
      <c r="I153" s="439">
        <f t="shared" si="21"/>
        <v>0</v>
      </c>
      <c r="J153" s="439">
        <f t="shared" si="22"/>
        <v>4</v>
      </c>
      <c r="K153" s="273" t="e">
        <f t="shared" si="23"/>
        <v>#DIV/0!</v>
      </c>
    </row>
    <row r="154" spans="1:11">
      <c r="A154" s="450" t="s">
        <v>272</v>
      </c>
      <c r="B154" s="282" t="s">
        <v>3055</v>
      </c>
      <c r="C154" s="270"/>
      <c r="D154" s="270"/>
      <c r="E154" s="271" t="e">
        <f t="shared" si="24"/>
        <v>#DIV/0!</v>
      </c>
      <c r="F154" s="272"/>
      <c r="G154" s="272"/>
      <c r="H154" s="271" t="e">
        <f t="shared" si="20"/>
        <v>#DIV/0!</v>
      </c>
      <c r="I154" s="439">
        <f t="shared" si="21"/>
        <v>0</v>
      </c>
      <c r="J154" s="439">
        <f t="shared" si="22"/>
        <v>0</v>
      </c>
      <c r="K154" s="273" t="e">
        <f t="shared" si="23"/>
        <v>#DIV/0!</v>
      </c>
    </row>
    <row r="155" spans="1:11">
      <c r="A155" s="450" t="s">
        <v>3014</v>
      </c>
      <c r="B155" s="50" t="s">
        <v>3015</v>
      </c>
      <c r="C155" s="270">
        <v>4</v>
      </c>
      <c r="D155" s="270">
        <v>14</v>
      </c>
      <c r="E155" s="271">
        <f t="shared" si="24"/>
        <v>350</v>
      </c>
      <c r="F155" s="272">
        <v>1</v>
      </c>
      <c r="G155" s="272">
        <v>1</v>
      </c>
      <c r="H155" s="271">
        <f t="shared" si="20"/>
        <v>100</v>
      </c>
      <c r="I155" s="439">
        <f t="shared" si="21"/>
        <v>5</v>
      </c>
      <c r="J155" s="439">
        <f t="shared" si="22"/>
        <v>15</v>
      </c>
      <c r="K155" s="273">
        <f t="shared" si="23"/>
        <v>300</v>
      </c>
    </row>
    <row r="156" spans="1:11">
      <c r="A156" s="450" t="s">
        <v>2551</v>
      </c>
      <c r="B156" s="50" t="s">
        <v>2552</v>
      </c>
      <c r="C156" s="270"/>
      <c r="D156" s="270"/>
      <c r="E156" s="271" t="e">
        <f t="shared" si="24"/>
        <v>#DIV/0!</v>
      </c>
      <c r="F156" s="272"/>
      <c r="G156" s="272"/>
      <c r="H156" s="271" t="e">
        <f t="shared" si="20"/>
        <v>#DIV/0!</v>
      </c>
      <c r="I156" s="439">
        <f t="shared" si="21"/>
        <v>0</v>
      </c>
      <c r="J156" s="439">
        <f t="shared" si="22"/>
        <v>0</v>
      </c>
      <c r="K156" s="273" t="e">
        <f t="shared" si="23"/>
        <v>#DIV/0!</v>
      </c>
    </row>
    <row r="157" spans="1:11">
      <c r="A157" s="450" t="s">
        <v>5284</v>
      </c>
      <c r="B157" s="50" t="s">
        <v>763</v>
      </c>
      <c r="C157" s="270">
        <v>1</v>
      </c>
      <c r="D157" s="270">
        <v>1</v>
      </c>
      <c r="E157" s="271">
        <f t="shared" si="24"/>
        <v>100</v>
      </c>
      <c r="F157" s="272"/>
      <c r="G157" s="272"/>
      <c r="H157" s="271" t="e">
        <f t="shared" si="20"/>
        <v>#DIV/0!</v>
      </c>
      <c r="I157" s="439">
        <f t="shared" si="21"/>
        <v>1</v>
      </c>
      <c r="J157" s="439">
        <f t="shared" si="22"/>
        <v>1</v>
      </c>
      <c r="K157" s="273">
        <f t="shared" si="23"/>
        <v>100</v>
      </c>
    </row>
    <row r="158" spans="1:11">
      <c r="A158" s="450" t="s">
        <v>1606</v>
      </c>
      <c r="B158" s="50" t="s">
        <v>6144</v>
      </c>
      <c r="C158" s="270"/>
      <c r="D158" s="270">
        <v>8</v>
      </c>
      <c r="E158" s="271" t="e">
        <f t="shared" si="24"/>
        <v>#DIV/0!</v>
      </c>
      <c r="F158" s="272">
        <v>5</v>
      </c>
      <c r="G158" s="272">
        <v>6</v>
      </c>
      <c r="H158" s="271">
        <f t="shared" si="20"/>
        <v>120</v>
      </c>
      <c r="I158" s="439">
        <f t="shared" si="21"/>
        <v>5</v>
      </c>
      <c r="J158" s="439">
        <f t="shared" si="22"/>
        <v>14</v>
      </c>
      <c r="K158" s="273">
        <f t="shared" si="23"/>
        <v>280</v>
      </c>
    </row>
    <row r="159" spans="1:11">
      <c r="A159" s="450" t="s">
        <v>760</v>
      </c>
      <c r="B159" s="50" t="s">
        <v>761</v>
      </c>
      <c r="C159" s="270">
        <v>1</v>
      </c>
      <c r="D159" s="270"/>
      <c r="E159" s="271">
        <f t="shared" si="24"/>
        <v>0</v>
      </c>
      <c r="F159" s="272">
        <v>21</v>
      </c>
      <c r="G159" s="272">
        <v>18</v>
      </c>
      <c r="H159" s="271">
        <f t="shared" si="20"/>
        <v>85.714285714285708</v>
      </c>
      <c r="I159" s="439">
        <f t="shared" si="21"/>
        <v>22</v>
      </c>
      <c r="J159" s="439">
        <f t="shared" si="22"/>
        <v>18</v>
      </c>
      <c r="K159" s="273">
        <f t="shared" si="23"/>
        <v>81.818181818181827</v>
      </c>
    </row>
    <row r="160" spans="1:11">
      <c r="A160" s="450" t="s">
        <v>3887</v>
      </c>
      <c r="B160" s="50" t="s">
        <v>6145</v>
      </c>
      <c r="C160" s="270"/>
      <c r="D160" s="270"/>
      <c r="E160" s="271" t="e">
        <f t="shared" si="24"/>
        <v>#DIV/0!</v>
      </c>
      <c r="F160" s="272">
        <v>12</v>
      </c>
      <c r="G160" s="272">
        <v>16</v>
      </c>
      <c r="H160" s="271">
        <f t="shared" si="20"/>
        <v>133.33333333333331</v>
      </c>
      <c r="I160" s="439">
        <f t="shared" si="21"/>
        <v>12</v>
      </c>
      <c r="J160" s="439">
        <f t="shared" si="22"/>
        <v>16</v>
      </c>
      <c r="K160" s="273">
        <f t="shared" si="23"/>
        <v>133.33333333333331</v>
      </c>
    </row>
    <row r="161" spans="1:11">
      <c r="A161" s="450" t="s">
        <v>4430</v>
      </c>
      <c r="B161" s="50" t="s">
        <v>6146</v>
      </c>
      <c r="C161" s="270"/>
      <c r="D161" s="270"/>
      <c r="E161" s="271" t="e">
        <f t="shared" si="24"/>
        <v>#DIV/0!</v>
      </c>
      <c r="F161" s="272">
        <v>20</v>
      </c>
      <c r="G161" s="272">
        <v>16</v>
      </c>
      <c r="H161" s="271">
        <f t="shared" si="20"/>
        <v>80</v>
      </c>
      <c r="I161" s="439">
        <f t="shared" si="21"/>
        <v>20</v>
      </c>
      <c r="J161" s="439">
        <f t="shared" si="22"/>
        <v>16</v>
      </c>
      <c r="K161" s="273">
        <f t="shared" si="23"/>
        <v>80</v>
      </c>
    </row>
    <row r="162" spans="1:11">
      <c r="A162" s="450" t="s">
        <v>4451</v>
      </c>
      <c r="B162" s="50" t="s">
        <v>6147</v>
      </c>
      <c r="C162" s="270"/>
      <c r="D162" s="270"/>
      <c r="E162" s="271" t="e">
        <f t="shared" si="24"/>
        <v>#DIV/0!</v>
      </c>
      <c r="F162" s="272">
        <v>3</v>
      </c>
      <c r="G162" s="272">
        <v>1</v>
      </c>
      <c r="H162" s="271">
        <f t="shared" si="20"/>
        <v>33.333333333333329</v>
      </c>
      <c r="I162" s="439">
        <f t="shared" si="21"/>
        <v>3</v>
      </c>
      <c r="J162" s="439">
        <f t="shared" si="22"/>
        <v>1</v>
      </c>
      <c r="K162" s="273">
        <f t="shared" si="23"/>
        <v>33.333333333333329</v>
      </c>
    </row>
    <row r="163" spans="1:11">
      <c r="A163" s="450" t="s">
        <v>1284</v>
      </c>
      <c r="B163" s="50" t="s">
        <v>1285</v>
      </c>
      <c r="C163" s="270"/>
      <c r="D163" s="270"/>
      <c r="E163" s="271" t="e">
        <f t="shared" si="24"/>
        <v>#DIV/0!</v>
      </c>
      <c r="F163" s="272">
        <v>1</v>
      </c>
      <c r="G163" s="272"/>
      <c r="H163" s="271">
        <f t="shared" si="20"/>
        <v>0</v>
      </c>
      <c r="I163" s="439">
        <f t="shared" si="21"/>
        <v>1</v>
      </c>
      <c r="J163" s="439">
        <f t="shared" si="22"/>
        <v>0</v>
      </c>
      <c r="K163" s="273">
        <f t="shared" si="23"/>
        <v>0</v>
      </c>
    </row>
    <row r="164" spans="1:11">
      <c r="A164" s="450" t="s">
        <v>4088</v>
      </c>
      <c r="B164" s="50" t="s">
        <v>4089</v>
      </c>
      <c r="C164" s="270"/>
      <c r="D164" s="270"/>
      <c r="E164" s="271" t="e">
        <f t="shared" si="24"/>
        <v>#DIV/0!</v>
      </c>
      <c r="F164" s="272"/>
      <c r="G164" s="272"/>
      <c r="H164" s="271" t="e">
        <f t="shared" si="20"/>
        <v>#DIV/0!</v>
      </c>
      <c r="I164" s="439">
        <f t="shared" si="21"/>
        <v>0</v>
      </c>
      <c r="J164" s="439">
        <f t="shared" si="22"/>
        <v>0</v>
      </c>
      <c r="K164" s="273" t="e">
        <f t="shared" si="23"/>
        <v>#DIV/0!</v>
      </c>
    </row>
    <row r="165" spans="1:11">
      <c r="A165" s="450" t="s">
        <v>2560</v>
      </c>
      <c r="B165" s="50" t="s">
        <v>1508</v>
      </c>
      <c r="C165" s="270"/>
      <c r="D165" s="270"/>
      <c r="E165" s="271" t="e">
        <f t="shared" si="24"/>
        <v>#DIV/0!</v>
      </c>
      <c r="F165" s="272">
        <v>1</v>
      </c>
      <c r="G165" s="272">
        <v>3</v>
      </c>
      <c r="H165" s="271">
        <f t="shared" si="20"/>
        <v>300</v>
      </c>
      <c r="I165" s="439">
        <f t="shared" si="21"/>
        <v>1</v>
      </c>
      <c r="J165" s="439">
        <f t="shared" si="22"/>
        <v>3</v>
      </c>
      <c r="K165" s="273">
        <f t="shared" si="23"/>
        <v>300</v>
      </c>
    </row>
    <row r="166" spans="1:11">
      <c r="A166" s="450" t="s">
        <v>1071</v>
      </c>
      <c r="B166" s="50" t="s">
        <v>5057</v>
      </c>
      <c r="C166" s="270"/>
      <c r="D166" s="270"/>
      <c r="E166" s="271" t="e">
        <f t="shared" si="24"/>
        <v>#DIV/0!</v>
      </c>
      <c r="F166" s="272">
        <v>2</v>
      </c>
      <c r="G166" s="272"/>
      <c r="H166" s="271">
        <f t="shared" si="20"/>
        <v>0</v>
      </c>
      <c r="I166" s="439">
        <f t="shared" si="21"/>
        <v>2</v>
      </c>
      <c r="J166" s="439">
        <f t="shared" si="22"/>
        <v>0</v>
      </c>
      <c r="K166" s="273">
        <f t="shared" si="23"/>
        <v>0</v>
      </c>
    </row>
    <row r="167" spans="1:11">
      <c r="A167" s="450" t="s">
        <v>4443</v>
      </c>
      <c r="B167" s="50" t="s">
        <v>5058</v>
      </c>
      <c r="C167" s="270"/>
      <c r="D167" s="270"/>
      <c r="E167" s="271" t="e">
        <f t="shared" si="24"/>
        <v>#DIV/0!</v>
      </c>
      <c r="F167" s="272"/>
      <c r="G167" s="272"/>
      <c r="H167" s="271" t="e">
        <f t="shared" si="20"/>
        <v>#DIV/0!</v>
      </c>
      <c r="I167" s="439">
        <f t="shared" si="21"/>
        <v>0</v>
      </c>
      <c r="J167" s="439">
        <f t="shared" si="22"/>
        <v>0</v>
      </c>
      <c r="K167" s="273" t="e">
        <f t="shared" si="23"/>
        <v>#DIV/0!</v>
      </c>
    </row>
    <row r="168" spans="1:11">
      <c r="A168" s="450" t="s">
        <v>4451</v>
      </c>
      <c r="B168" s="50" t="s">
        <v>5059</v>
      </c>
      <c r="C168" s="270"/>
      <c r="D168" s="270"/>
      <c r="E168" s="271" t="e">
        <f t="shared" si="24"/>
        <v>#DIV/0!</v>
      </c>
      <c r="F168" s="272"/>
      <c r="G168" s="272"/>
      <c r="H168" s="271" t="e">
        <f t="shared" si="20"/>
        <v>#DIV/0!</v>
      </c>
      <c r="I168" s="439">
        <f t="shared" si="21"/>
        <v>0</v>
      </c>
      <c r="J168" s="439">
        <f t="shared" si="22"/>
        <v>0</v>
      </c>
      <c r="K168" s="273" t="e">
        <f t="shared" si="23"/>
        <v>#DIV/0!</v>
      </c>
    </row>
    <row r="169" spans="1:11">
      <c r="A169" s="49" t="s">
        <v>6750</v>
      </c>
      <c r="B169" s="50" t="s">
        <v>6751</v>
      </c>
      <c r="C169" s="270">
        <v>3</v>
      </c>
      <c r="D169" s="270"/>
      <c r="E169" s="271">
        <f t="shared" si="24"/>
        <v>0</v>
      </c>
      <c r="F169" s="272"/>
      <c r="G169" s="272"/>
      <c r="H169" s="271" t="e">
        <f t="shared" si="20"/>
        <v>#DIV/0!</v>
      </c>
      <c r="I169" s="439">
        <f t="shared" si="21"/>
        <v>3</v>
      </c>
      <c r="J169" s="439">
        <f t="shared" si="22"/>
        <v>0</v>
      </c>
      <c r="K169" s="273">
        <f t="shared" si="23"/>
        <v>0</v>
      </c>
    </row>
    <row r="170" spans="1:11">
      <c r="A170" s="49" t="s">
        <v>1278</v>
      </c>
      <c r="B170" s="50" t="s">
        <v>1279</v>
      </c>
      <c r="C170" s="270">
        <v>1</v>
      </c>
      <c r="D170" s="270"/>
      <c r="E170" s="271">
        <f t="shared" si="24"/>
        <v>0</v>
      </c>
      <c r="F170" s="272"/>
      <c r="G170" s="272"/>
      <c r="H170" s="271" t="e">
        <f t="shared" si="20"/>
        <v>#DIV/0!</v>
      </c>
      <c r="I170" s="439">
        <f t="shared" si="21"/>
        <v>1</v>
      </c>
      <c r="J170" s="439">
        <f t="shared" si="22"/>
        <v>0</v>
      </c>
      <c r="K170" s="273">
        <f t="shared" si="23"/>
        <v>0</v>
      </c>
    </row>
    <row r="171" spans="1:11">
      <c r="A171" s="49" t="s">
        <v>806</v>
      </c>
      <c r="B171" s="50" t="s">
        <v>6752</v>
      </c>
      <c r="C171" s="270">
        <v>1</v>
      </c>
      <c r="D171" s="270"/>
      <c r="E171" s="271">
        <f t="shared" si="24"/>
        <v>0</v>
      </c>
      <c r="F171" s="272"/>
      <c r="G171" s="272"/>
      <c r="H171" s="271" t="e">
        <f t="shared" si="20"/>
        <v>#DIV/0!</v>
      </c>
      <c r="I171" s="439">
        <f t="shared" si="21"/>
        <v>1</v>
      </c>
      <c r="J171" s="439">
        <f t="shared" si="22"/>
        <v>0</v>
      </c>
      <c r="K171" s="273">
        <f t="shared" si="23"/>
        <v>0</v>
      </c>
    </row>
    <row r="172" spans="1:11">
      <c r="A172" s="49" t="s">
        <v>6753</v>
      </c>
      <c r="B172" s="50" t="s">
        <v>6754</v>
      </c>
      <c r="C172" s="270"/>
      <c r="D172" s="270"/>
      <c r="E172" s="271" t="e">
        <f t="shared" si="24"/>
        <v>#DIV/0!</v>
      </c>
      <c r="F172" s="272">
        <v>1</v>
      </c>
      <c r="G172" s="272"/>
      <c r="H172" s="271">
        <f t="shared" si="20"/>
        <v>0</v>
      </c>
      <c r="I172" s="439">
        <f t="shared" si="21"/>
        <v>1</v>
      </c>
      <c r="J172" s="439">
        <f t="shared" si="22"/>
        <v>0</v>
      </c>
      <c r="K172" s="273">
        <f t="shared" si="23"/>
        <v>0</v>
      </c>
    </row>
    <row r="173" spans="1:11">
      <c r="A173" s="49" t="s">
        <v>743</v>
      </c>
      <c r="B173" s="50" t="s">
        <v>3018</v>
      </c>
      <c r="C173" s="270"/>
      <c r="D173" s="270">
        <v>4</v>
      </c>
      <c r="E173" s="271" t="e">
        <f t="shared" si="24"/>
        <v>#DIV/0!</v>
      </c>
      <c r="F173" s="272">
        <v>1</v>
      </c>
      <c r="G173" s="272">
        <v>5</v>
      </c>
      <c r="H173" s="271">
        <f t="shared" si="20"/>
        <v>500</v>
      </c>
      <c r="I173" s="439">
        <f t="shared" si="21"/>
        <v>1</v>
      </c>
      <c r="J173" s="439">
        <f t="shared" si="22"/>
        <v>9</v>
      </c>
      <c r="K173" s="273">
        <f t="shared" si="23"/>
        <v>900</v>
      </c>
    </row>
    <row r="174" spans="1:11">
      <c r="A174" s="49" t="s">
        <v>6755</v>
      </c>
      <c r="B174" s="50" t="s">
        <v>4089</v>
      </c>
      <c r="C174" s="270"/>
      <c r="D174" s="270"/>
      <c r="E174" s="271" t="e">
        <f t="shared" si="24"/>
        <v>#DIV/0!</v>
      </c>
      <c r="F174" s="272">
        <v>1</v>
      </c>
      <c r="G174" s="272"/>
      <c r="H174" s="271">
        <f t="shared" si="20"/>
        <v>0</v>
      </c>
      <c r="I174" s="439">
        <f t="shared" si="21"/>
        <v>1</v>
      </c>
      <c r="J174" s="439">
        <f t="shared" si="22"/>
        <v>0</v>
      </c>
      <c r="K174" s="273">
        <f t="shared" si="23"/>
        <v>0</v>
      </c>
    </row>
    <row r="175" spans="1:11">
      <c r="A175" s="49" t="s">
        <v>2598</v>
      </c>
      <c r="B175" s="50" t="s">
        <v>6756</v>
      </c>
      <c r="C175" s="270"/>
      <c r="D175" s="270"/>
      <c r="E175" s="271" t="e">
        <f t="shared" si="24"/>
        <v>#DIV/0!</v>
      </c>
      <c r="F175" s="272">
        <v>8</v>
      </c>
      <c r="G175" s="272"/>
      <c r="H175" s="271">
        <f t="shared" si="20"/>
        <v>0</v>
      </c>
      <c r="I175" s="439">
        <f t="shared" si="21"/>
        <v>8</v>
      </c>
      <c r="J175" s="439">
        <f t="shared" si="22"/>
        <v>0</v>
      </c>
      <c r="K175" s="273">
        <f t="shared" si="23"/>
        <v>0</v>
      </c>
    </row>
    <row r="176" spans="1:11" ht="25.5">
      <c r="A176" s="49" t="s">
        <v>2316</v>
      </c>
      <c r="B176" s="50" t="s">
        <v>6757</v>
      </c>
      <c r="C176" s="270"/>
      <c r="D176" s="270"/>
      <c r="E176" s="271" t="e">
        <f t="shared" si="24"/>
        <v>#DIV/0!</v>
      </c>
      <c r="F176" s="272">
        <v>2</v>
      </c>
      <c r="G176" s="272"/>
      <c r="H176" s="271">
        <f t="shared" si="20"/>
        <v>0</v>
      </c>
      <c r="I176" s="439">
        <f t="shared" si="21"/>
        <v>2</v>
      </c>
      <c r="J176" s="439">
        <f t="shared" si="22"/>
        <v>0</v>
      </c>
      <c r="K176" s="273">
        <f t="shared" si="23"/>
        <v>0</v>
      </c>
    </row>
    <row r="177" spans="1:11">
      <c r="A177" s="49" t="s">
        <v>1807</v>
      </c>
      <c r="B177" s="50" t="s">
        <v>7034</v>
      </c>
      <c r="C177" s="1143"/>
      <c r="D177" s="1143">
        <v>1</v>
      </c>
      <c r="E177" s="271" t="e">
        <f t="shared" ref="E177:E182" si="25">SUM(D177/C177*100)</f>
        <v>#DIV/0!</v>
      </c>
      <c r="F177" s="272"/>
      <c r="G177" s="272"/>
      <c r="H177" s="271" t="e">
        <f t="shared" ref="H177:H182" si="26">SUM(G177/F177*100)</f>
        <v>#DIV/0!</v>
      </c>
      <c r="I177" s="439">
        <f t="shared" si="21"/>
        <v>0</v>
      </c>
      <c r="J177" s="439">
        <f t="shared" si="22"/>
        <v>1</v>
      </c>
      <c r="K177" s="273" t="e">
        <f t="shared" si="23"/>
        <v>#DIV/0!</v>
      </c>
    </row>
    <row r="178" spans="1:11">
      <c r="A178" s="49" t="s">
        <v>7035</v>
      </c>
      <c r="B178" s="50" t="s">
        <v>7036</v>
      </c>
      <c r="C178" s="1347"/>
      <c r="D178" s="1347">
        <v>1</v>
      </c>
      <c r="E178" s="271" t="e">
        <f t="shared" ref="E178:E181" si="27">SUM(D178/C178*100)</f>
        <v>#DIV/0!</v>
      </c>
      <c r="F178" s="272"/>
      <c r="G178" s="272"/>
      <c r="H178" s="271" t="e">
        <f t="shared" ref="H178:H181" si="28">SUM(G178/F178*100)</f>
        <v>#DIV/0!</v>
      </c>
      <c r="I178" s="439">
        <f t="shared" ref="I178:I181" si="29">C178+F178</f>
        <v>0</v>
      </c>
      <c r="J178" s="439">
        <f t="shared" ref="J178:J181" si="30">D178+G178</f>
        <v>1</v>
      </c>
      <c r="K178" s="273" t="e">
        <f t="shared" ref="K178:K181" si="31">SUM(J178/I178*100)</f>
        <v>#DIV/0!</v>
      </c>
    </row>
    <row r="179" spans="1:11" ht="25.5">
      <c r="A179" s="49" t="s">
        <v>1002</v>
      </c>
      <c r="B179" s="50" t="s">
        <v>7214</v>
      </c>
      <c r="C179" s="1347"/>
      <c r="D179" s="1347">
        <v>1</v>
      </c>
      <c r="E179" s="271" t="e">
        <f t="shared" si="27"/>
        <v>#DIV/0!</v>
      </c>
      <c r="F179" s="272"/>
      <c r="G179" s="272"/>
      <c r="H179" s="271" t="e">
        <f t="shared" si="28"/>
        <v>#DIV/0!</v>
      </c>
      <c r="I179" s="439">
        <f t="shared" si="29"/>
        <v>0</v>
      </c>
      <c r="J179" s="439">
        <f t="shared" si="30"/>
        <v>1</v>
      </c>
      <c r="K179" s="273" t="e">
        <f t="shared" si="31"/>
        <v>#DIV/0!</v>
      </c>
    </row>
    <row r="180" spans="1:11">
      <c r="A180" s="49" t="s">
        <v>1073</v>
      </c>
      <c r="B180" s="50" t="s">
        <v>7215</v>
      </c>
      <c r="C180" s="1347"/>
      <c r="D180" s="1347"/>
      <c r="E180" s="271" t="e">
        <f t="shared" si="27"/>
        <v>#DIV/0!</v>
      </c>
      <c r="F180" s="272"/>
      <c r="G180" s="272">
        <v>1</v>
      </c>
      <c r="H180" s="271" t="e">
        <f t="shared" si="28"/>
        <v>#DIV/0!</v>
      </c>
      <c r="I180" s="439">
        <f t="shared" si="29"/>
        <v>0</v>
      </c>
      <c r="J180" s="439">
        <f t="shared" si="30"/>
        <v>1</v>
      </c>
      <c r="K180" s="273" t="e">
        <f t="shared" si="31"/>
        <v>#DIV/0!</v>
      </c>
    </row>
    <row r="181" spans="1:11">
      <c r="A181" s="49"/>
      <c r="B181" s="50"/>
      <c r="C181" s="1347"/>
      <c r="D181" s="1347"/>
      <c r="E181" s="271" t="e">
        <f t="shared" si="27"/>
        <v>#DIV/0!</v>
      </c>
      <c r="F181" s="272"/>
      <c r="G181" s="272"/>
      <c r="H181" s="271" t="e">
        <f t="shared" si="28"/>
        <v>#DIV/0!</v>
      </c>
      <c r="I181" s="439">
        <f t="shared" si="29"/>
        <v>0</v>
      </c>
      <c r="J181" s="439">
        <f t="shared" si="30"/>
        <v>0</v>
      </c>
      <c r="K181" s="273" t="e">
        <f t="shared" si="31"/>
        <v>#DIV/0!</v>
      </c>
    </row>
    <row r="182" spans="1:11">
      <c r="A182" s="49"/>
      <c r="B182" s="50"/>
      <c r="C182" s="1143"/>
      <c r="D182" s="1143"/>
      <c r="E182" s="271" t="e">
        <f t="shared" si="25"/>
        <v>#DIV/0!</v>
      </c>
      <c r="F182" s="272"/>
      <c r="G182" s="272"/>
      <c r="H182" s="271" t="e">
        <f t="shared" si="26"/>
        <v>#DIV/0!</v>
      </c>
      <c r="I182" s="439">
        <f t="shared" si="21"/>
        <v>0</v>
      </c>
      <c r="J182" s="439">
        <f t="shared" si="22"/>
        <v>0</v>
      </c>
      <c r="K182" s="273" t="e">
        <f t="shared" si="23"/>
        <v>#DIV/0!</v>
      </c>
    </row>
    <row r="183" spans="1:11">
      <c r="A183" s="49"/>
      <c r="B183" s="50"/>
      <c r="C183" s="270"/>
      <c r="D183" s="270"/>
      <c r="E183" s="271" t="e">
        <f t="shared" si="24"/>
        <v>#DIV/0!</v>
      </c>
      <c r="F183" s="272"/>
      <c r="G183" s="272"/>
      <c r="H183" s="271" t="e">
        <f t="shared" si="20"/>
        <v>#DIV/0!</v>
      </c>
      <c r="I183" s="439">
        <f t="shared" si="21"/>
        <v>0</v>
      </c>
      <c r="J183" s="439">
        <f t="shared" si="22"/>
        <v>0</v>
      </c>
      <c r="K183" s="273" t="e">
        <f t="shared" si="23"/>
        <v>#DIV/0!</v>
      </c>
    </row>
    <row r="184" spans="1:11" ht="13.5" customHeight="1">
      <c r="A184" s="382" t="s">
        <v>3991</v>
      </c>
      <c r="B184" s="295"/>
      <c r="C184" s="439">
        <f>SUM(C71:C183)</f>
        <v>2224</v>
      </c>
      <c r="D184" s="439">
        <f>SUM(D71:D183)</f>
        <v>1241</v>
      </c>
      <c r="E184" s="273">
        <f t="shared" si="24"/>
        <v>55.800359712230218</v>
      </c>
      <c r="F184" s="439">
        <f>SUM(F71:F183)</f>
        <v>4593</v>
      </c>
      <c r="G184" s="439">
        <f>SUM(G71:G183)</f>
        <v>5251</v>
      </c>
      <c r="H184" s="273">
        <f t="shared" si="20"/>
        <v>114.32614848682778</v>
      </c>
      <c r="I184" s="439">
        <f t="shared" si="21"/>
        <v>6817</v>
      </c>
      <c r="J184" s="439">
        <f t="shared" si="22"/>
        <v>6492</v>
      </c>
      <c r="K184" s="273">
        <f t="shared" si="23"/>
        <v>95.232506967874428</v>
      </c>
    </row>
    <row r="185" spans="1:11" ht="13.5" customHeight="1">
      <c r="A185" s="383"/>
      <c r="B185" s="375"/>
      <c r="C185" s="1421"/>
      <c r="D185" s="1422"/>
      <c r="E185" s="1422"/>
      <c r="F185" s="1422"/>
      <c r="G185" s="1422"/>
      <c r="H185" s="1422"/>
      <c r="I185" s="1422"/>
      <c r="J185" s="1423"/>
      <c r="K185" s="282"/>
    </row>
    <row r="186" spans="1:11" ht="13.5" customHeight="1">
      <c r="A186" s="384" t="s">
        <v>3992</v>
      </c>
      <c r="B186" s="385"/>
      <c r="C186" s="112"/>
      <c r="D186" s="112"/>
      <c r="E186" s="271" t="e">
        <f t="shared" si="24"/>
        <v>#DIV/0!</v>
      </c>
      <c r="F186" s="195"/>
      <c r="G186" s="195"/>
      <c r="H186" s="271" t="e">
        <f t="shared" ref="H186:H200" si="32">SUM(G186/F186*100)</f>
        <v>#DIV/0!</v>
      </c>
      <c r="I186" s="439">
        <f t="shared" ref="I186:I199" si="33">C186+F186</f>
        <v>0</v>
      </c>
      <c r="J186" s="439">
        <f t="shared" ref="J186:J199" si="34">D186+G186</f>
        <v>0</v>
      </c>
      <c r="K186" s="273" t="e">
        <f t="shared" ref="K186:K200" si="35">SUM(J186/I186*100)</f>
        <v>#DIV/0!</v>
      </c>
    </row>
    <row r="187" spans="1:11" ht="13.5" customHeight="1">
      <c r="A187" s="383" t="s">
        <v>3993</v>
      </c>
      <c r="B187" s="284" t="s">
        <v>3994</v>
      </c>
      <c r="C187" s="112"/>
      <c r="D187" s="112"/>
      <c r="E187" s="271" t="e">
        <f t="shared" si="24"/>
        <v>#DIV/0!</v>
      </c>
      <c r="F187" s="195"/>
      <c r="G187" s="195"/>
      <c r="H187" s="271" t="e">
        <f t="shared" si="32"/>
        <v>#DIV/0!</v>
      </c>
      <c r="I187" s="439">
        <f t="shared" si="33"/>
        <v>0</v>
      </c>
      <c r="J187" s="439">
        <f t="shared" si="34"/>
        <v>0</v>
      </c>
      <c r="K187" s="273" t="e">
        <f t="shared" si="35"/>
        <v>#DIV/0!</v>
      </c>
    </row>
    <row r="188" spans="1:11" ht="13.5" customHeight="1">
      <c r="A188" s="383" t="s">
        <v>3995</v>
      </c>
      <c r="B188" s="284" t="s">
        <v>3996</v>
      </c>
      <c r="C188" s="112"/>
      <c r="D188" s="112"/>
      <c r="E188" s="271" t="e">
        <f t="shared" si="24"/>
        <v>#DIV/0!</v>
      </c>
      <c r="F188" s="195"/>
      <c r="G188" s="195"/>
      <c r="H188" s="271" t="e">
        <f t="shared" si="32"/>
        <v>#DIV/0!</v>
      </c>
      <c r="I188" s="439">
        <f t="shared" si="33"/>
        <v>0</v>
      </c>
      <c r="J188" s="439">
        <f t="shared" si="34"/>
        <v>0</v>
      </c>
      <c r="K188" s="273" t="e">
        <f t="shared" si="35"/>
        <v>#DIV/0!</v>
      </c>
    </row>
    <row r="189" spans="1:11" ht="15">
      <c r="A189" s="383" t="s">
        <v>3997</v>
      </c>
      <c r="B189" s="284" t="s">
        <v>3998</v>
      </c>
      <c r="C189" s="112"/>
      <c r="D189" s="112"/>
      <c r="E189" s="271" t="e">
        <f t="shared" si="24"/>
        <v>#DIV/0!</v>
      </c>
      <c r="F189" s="195"/>
      <c r="G189" s="195"/>
      <c r="H189" s="271" t="e">
        <f t="shared" si="32"/>
        <v>#DIV/0!</v>
      </c>
      <c r="I189" s="439">
        <f t="shared" si="33"/>
        <v>0</v>
      </c>
      <c r="J189" s="439">
        <f t="shared" si="34"/>
        <v>0</v>
      </c>
      <c r="K189" s="273" t="e">
        <f t="shared" si="35"/>
        <v>#DIV/0!</v>
      </c>
    </row>
    <row r="190" spans="1:11" ht="13.5" customHeight="1">
      <c r="A190" s="383" t="s">
        <v>4494</v>
      </c>
      <c r="B190" s="284" t="s">
        <v>3999</v>
      </c>
      <c r="C190" s="112"/>
      <c r="D190" s="112"/>
      <c r="E190" s="271" t="e">
        <f t="shared" si="24"/>
        <v>#DIV/0!</v>
      </c>
      <c r="F190" s="195"/>
      <c r="G190" s="195"/>
      <c r="H190" s="271" t="e">
        <f t="shared" si="32"/>
        <v>#DIV/0!</v>
      </c>
      <c r="I190" s="439">
        <f t="shared" si="33"/>
        <v>0</v>
      </c>
      <c r="J190" s="439">
        <f t="shared" si="34"/>
        <v>0</v>
      </c>
      <c r="K190" s="273" t="e">
        <f t="shared" si="35"/>
        <v>#DIV/0!</v>
      </c>
    </row>
    <row r="191" spans="1:11" ht="19.5" customHeight="1">
      <c r="A191" s="383" t="s">
        <v>4000</v>
      </c>
      <c r="B191" s="284" t="s">
        <v>4001</v>
      </c>
      <c r="C191" s="112"/>
      <c r="D191" s="112"/>
      <c r="E191" s="271" t="e">
        <f t="shared" si="24"/>
        <v>#DIV/0!</v>
      </c>
      <c r="F191" s="195"/>
      <c r="G191" s="195"/>
      <c r="H191" s="271" t="e">
        <f t="shared" si="32"/>
        <v>#DIV/0!</v>
      </c>
      <c r="I191" s="439">
        <f t="shared" si="33"/>
        <v>0</v>
      </c>
      <c r="J191" s="439">
        <f t="shared" si="34"/>
        <v>0</v>
      </c>
      <c r="K191" s="273" t="e">
        <f t="shared" si="35"/>
        <v>#DIV/0!</v>
      </c>
    </row>
    <row r="192" spans="1:11" ht="13.5" customHeight="1">
      <c r="A192" s="383" t="s">
        <v>4002</v>
      </c>
      <c r="B192" s="284" t="s">
        <v>4003</v>
      </c>
      <c r="C192" s="112"/>
      <c r="D192" s="112"/>
      <c r="E192" s="271" t="e">
        <f t="shared" si="24"/>
        <v>#DIV/0!</v>
      </c>
      <c r="F192" s="195"/>
      <c r="G192" s="195"/>
      <c r="H192" s="271" t="e">
        <f t="shared" si="32"/>
        <v>#DIV/0!</v>
      </c>
      <c r="I192" s="439">
        <f t="shared" si="33"/>
        <v>0</v>
      </c>
      <c r="J192" s="439">
        <f t="shared" si="34"/>
        <v>0</v>
      </c>
      <c r="K192" s="273" t="e">
        <f t="shared" si="35"/>
        <v>#DIV/0!</v>
      </c>
    </row>
    <row r="193" spans="1:11" ht="19.5" customHeight="1">
      <c r="A193" s="383" t="s">
        <v>4004</v>
      </c>
      <c r="B193" s="284" t="s">
        <v>4005</v>
      </c>
      <c r="C193" s="112"/>
      <c r="D193" s="112"/>
      <c r="E193" s="271" t="e">
        <f t="shared" si="24"/>
        <v>#DIV/0!</v>
      </c>
      <c r="F193" s="195"/>
      <c r="G193" s="195"/>
      <c r="H193" s="271" t="e">
        <f t="shared" si="32"/>
        <v>#DIV/0!</v>
      </c>
      <c r="I193" s="439">
        <f t="shared" si="33"/>
        <v>0</v>
      </c>
      <c r="J193" s="439">
        <f t="shared" si="34"/>
        <v>0</v>
      </c>
      <c r="K193" s="273" t="e">
        <f t="shared" si="35"/>
        <v>#DIV/0!</v>
      </c>
    </row>
    <row r="194" spans="1:11" ht="15" customHeight="1">
      <c r="A194" s="383" t="s">
        <v>4006</v>
      </c>
      <c r="B194" s="284" t="s">
        <v>4007</v>
      </c>
      <c r="C194" s="112"/>
      <c r="D194" s="112"/>
      <c r="E194" s="271" t="e">
        <f t="shared" si="24"/>
        <v>#DIV/0!</v>
      </c>
      <c r="F194" s="195"/>
      <c r="G194" s="195"/>
      <c r="H194" s="271" t="e">
        <f t="shared" si="32"/>
        <v>#DIV/0!</v>
      </c>
      <c r="I194" s="439">
        <f t="shared" si="33"/>
        <v>0</v>
      </c>
      <c r="J194" s="439">
        <f t="shared" si="34"/>
        <v>0</v>
      </c>
      <c r="K194" s="273" t="e">
        <f t="shared" si="35"/>
        <v>#DIV/0!</v>
      </c>
    </row>
    <row r="195" spans="1:11" ht="15" customHeight="1">
      <c r="A195" s="383" t="s">
        <v>4008</v>
      </c>
      <c r="B195" s="284" t="s">
        <v>4009</v>
      </c>
      <c r="C195" s="112"/>
      <c r="D195" s="112"/>
      <c r="E195" s="271" t="e">
        <f t="shared" si="24"/>
        <v>#DIV/0!</v>
      </c>
      <c r="F195" s="195"/>
      <c r="G195" s="195"/>
      <c r="H195" s="271" t="e">
        <f t="shared" si="32"/>
        <v>#DIV/0!</v>
      </c>
      <c r="I195" s="439">
        <f t="shared" si="33"/>
        <v>0</v>
      </c>
      <c r="J195" s="439">
        <f t="shared" si="34"/>
        <v>0</v>
      </c>
      <c r="K195" s="273" t="e">
        <f t="shared" si="35"/>
        <v>#DIV/0!</v>
      </c>
    </row>
    <row r="196" spans="1:11" ht="16.5" customHeight="1">
      <c r="A196" s="383" t="s">
        <v>4010</v>
      </c>
      <c r="B196" s="284" t="s">
        <v>4011</v>
      </c>
      <c r="C196" s="112"/>
      <c r="D196" s="112"/>
      <c r="E196" s="271" t="e">
        <f t="shared" si="24"/>
        <v>#DIV/0!</v>
      </c>
      <c r="F196" s="195"/>
      <c r="G196" s="195"/>
      <c r="H196" s="271" t="e">
        <f t="shared" si="32"/>
        <v>#DIV/0!</v>
      </c>
      <c r="I196" s="439">
        <f t="shared" si="33"/>
        <v>0</v>
      </c>
      <c r="J196" s="439">
        <f t="shared" si="34"/>
        <v>0</v>
      </c>
      <c r="K196" s="273" t="e">
        <f t="shared" si="35"/>
        <v>#DIV/0!</v>
      </c>
    </row>
    <row r="197" spans="1:11" ht="31.5" customHeight="1">
      <c r="A197" s="383" t="s">
        <v>4012</v>
      </c>
      <c r="B197" s="284" t="s">
        <v>4013</v>
      </c>
      <c r="C197" s="112"/>
      <c r="D197" s="112"/>
      <c r="E197" s="271" t="e">
        <f t="shared" si="24"/>
        <v>#DIV/0!</v>
      </c>
      <c r="F197" s="200"/>
      <c r="G197" s="200"/>
      <c r="H197" s="271" t="e">
        <f t="shared" si="32"/>
        <v>#DIV/0!</v>
      </c>
      <c r="I197" s="439">
        <f t="shared" si="33"/>
        <v>0</v>
      </c>
      <c r="J197" s="439">
        <f t="shared" si="34"/>
        <v>0</v>
      </c>
      <c r="K197" s="273" t="e">
        <f t="shared" si="35"/>
        <v>#DIV/0!</v>
      </c>
    </row>
    <row r="198" spans="1:11" ht="30" customHeight="1">
      <c r="A198" s="383" t="s">
        <v>4014</v>
      </c>
      <c r="B198" s="284" t="s">
        <v>4015</v>
      </c>
      <c r="C198" s="387"/>
      <c r="D198" s="387"/>
      <c r="E198" s="271" t="e">
        <f t="shared" si="24"/>
        <v>#DIV/0!</v>
      </c>
      <c r="F198" s="278"/>
      <c r="G198" s="278"/>
      <c r="H198" s="271" t="e">
        <f t="shared" si="32"/>
        <v>#DIV/0!</v>
      </c>
      <c r="I198" s="439">
        <f t="shared" si="33"/>
        <v>0</v>
      </c>
      <c r="J198" s="439">
        <f t="shared" si="34"/>
        <v>0</v>
      </c>
      <c r="K198" s="273" t="e">
        <f t="shared" si="35"/>
        <v>#DIV/0!</v>
      </c>
    </row>
    <row r="199" spans="1:11" ht="18.75" customHeight="1">
      <c r="A199" s="991" t="s">
        <v>4016</v>
      </c>
      <c r="B199" s="386"/>
      <c r="C199" s="278">
        <f>SUM(C187:C198)</f>
        <v>0</v>
      </c>
      <c r="D199" s="278">
        <f>SUM(D187:D198)</f>
        <v>0</v>
      </c>
      <c r="E199" s="273" t="e">
        <f t="shared" si="24"/>
        <v>#DIV/0!</v>
      </c>
      <c r="F199" s="278">
        <f>SUM(F187:F198)</f>
        <v>0</v>
      </c>
      <c r="G199" s="278">
        <f>SUM(G187:G198)</f>
        <v>0</v>
      </c>
      <c r="H199" s="273" t="e">
        <f t="shared" si="32"/>
        <v>#DIV/0!</v>
      </c>
      <c r="I199" s="439">
        <f t="shared" si="33"/>
        <v>0</v>
      </c>
      <c r="J199" s="439">
        <f t="shared" si="34"/>
        <v>0</v>
      </c>
      <c r="K199" s="273" t="e">
        <f t="shared" si="35"/>
        <v>#DIV/0!</v>
      </c>
    </row>
    <row r="200" spans="1:11" ht="28.5" customHeight="1">
      <c r="A200" s="443" t="s">
        <v>4017</v>
      </c>
      <c r="B200" s="475"/>
      <c r="C200" s="389">
        <f>SUM(C69+C184+C199)</f>
        <v>2224</v>
      </c>
      <c r="D200" s="389">
        <f>SUM(D69+D184+D199)</f>
        <v>1241</v>
      </c>
      <c r="E200" s="273">
        <f t="shared" si="24"/>
        <v>55.800359712230218</v>
      </c>
      <c r="F200" s="389">
        <f>SUM(F69+F184+F199)</f>
        <v>4626</v>
      </c>
      <c r="G200" s="389">
        <f>SUM(G69+G184+G199)</f>
        <v>5313</v>
      </c>
      <c r="H200" s="273">
        <f t="shared" si="32"/>
        <v>114.85084306095979</v>
      </c>
      <c r="I200" s="389">
        <f>SUM(I69+I184)</f>
        <v>6850</v>
      </c>
      <c r="J200" s="812">
        <f>SUM(J69+J184)</f>
        <v>6554</v>
      </c>
      <c r="K200" s="273">
        <f t="shared" si="35"/>
        <v>95.678832116788328</v>
      </c>
    </row>
    <row r="201" spans="1:11" ht="54.75" customHeight="1">
      <c r="A201" s="1448" t="s">
        <v>4018</v>
      </c>
      <c r="B201" s="1448"/>
      <c r="C201" s="1448"/>
      <c r="D201" s="1448"/>
      <c r="E201" s="1448"/>
      <c r="F201" s="1448"/>
      <c r="G201" s="1448"/>
      <c r="H201" s="1448"/>
      <c r="I201" s="1448"/>
      <c r="J201" s="1490"/>
    </row>
    <row r="202" spans="1:11">
      <c r="A202" s="1448" t="s">
        <v>4067</v>
      </c>
      <c r="B202" s="1448"/>
      <c r="C202" s="1448"/>
      <c r="D202" s="1448"/>
      <c r="E202" s="1448"/>
      <c r="F202" s="1448"/>
      <c r="G202" s="1448"/>
      <c r="H202" s="1448"/>
      <c r="I202" s="1448"/>
      <c r="J202" s="1490"/>
    </row>
    <row r="203" spans="1:11" ht="15">
      <c r="A203" s="333"/>
      <c r="B203" s="392"/>
      <c r="C203" s="12"/>
      <c r="D203" s="12"/>
      <c r="E203" s="12"/>
      <c r="F203" s="12"/>
      <c r="G203" s="12"/>
      <c r="H203" s="12"/>
      <c r="I203" s="12"/>
      <c r="J203" s="810"/>
    </row>
  </sheetData>
  <mergeCells count="10">
    <mergeCell ref="C2:D2"/>
    <mergeCell ref="C7:E7"/>
    <mergeCell ref="F7:H7"/>
    <mergeCell ref="I7:K7"/>
    <mergeCell ref="A202:J202"/>
    <mergeCell ref="A7:A8"/>
    <mergeCell ref="B7:B8"/>
    <mergeCell ref="C70:J70"/>
    <mergeCell ref="C185:J185"/>
    <mergeCell ref="A201:J201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51" orientation="portrait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94"/>
  <sheetViews>
    <sheetView topLeftCell="A82" workbookViewId="0">
      <selection activeCell="N76" sqref="N76"/>
    </sheetView>
  </sheetViews>
  <sheetFormatPr defaultColWidth="11.140625" defaultRowHeight="21.75" customHeight="1"/>
  <cols>
    <col min="1" max="1" width="9" style="11" customWidth="1"/>
    <col min="2" max="2" width="32.85546875" style="11" customWidth="1"/>
    <col min="3" max="5" width="9.7109375" style="11" customWidth="1"/>
    <col min="6" max="8" width="9.28515625" style="11" customWidth="1"/>
    <col min="9" max="9" width="8.7109375" style="11" customWidth="1"/>
    <col min="10" max="10" width="9.5703125" style="11" customWidth="1"/>
    <col min="11" max="11" width="10.140625" style="11" customWidth="1"/>
    <col min="12" max="16384" width="11.140625" style="11"/>
  </cols>
  <sheetData>
    <row r="1" spans="1:11" ht="21.75" customHeight="1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</row>
    <row r="2" spans="1:11" ht="21.75" customHeight="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</row>
    <row r="3" spans="1:11" ht="21.75" customHeight="1">
      <c r="A3" s="114"/>
      <c r="B3" s="115"/>
      <c r="C3" s="69" t="s">
        <v>7086</v>
      </c>
      <c r="D3" s="116"/>
      <c r="E3" s="116"/>
      <c r="F3" s="116"/>
      <c r="G3" s="116"/>
      <c r="H3" s="116"/>
      <c r="I3" s="116"/>
      <c r="J3" s="116"/>
    </row>
    <row r="4" spans="1:11" ht="21.75" customHeight="1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</row>
    <row r="5" spans="1:11" ht="21.75" customHeight="1">
      <c r="A5" s="114"/>
      <c r="B5" s="115" t="s">
        <v>4094</v>
      </c>
      <c r="C5" s="266" t="s">
        <v>2604</v>
      </c>
      <c r="D5" s="267"/>
      <c r="E5" s="267"/>
      <c r="F5" s="267"/>
      <c r="G5" s="267"/>
      <c r="H5" s="267"/>
      <c r="I5" s="80"/>
      <c r="J5" s="80"/>
    </row>
    <row r="6" spans="1:11" ht="21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1" ht="37.5" customHeight="1">
      <c r="A7" s="1417" t="s">
        <v>4423</v>
      </c>
      <c r="B7" s="1417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30.75" customHeight="1" thickBot="1">
      <c r="A8" s="1452"/>
      <c r="B8" s="1418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21.75" customHeight="1" thickTop="1">
      <c r="A9" s="367"/>
      <c r="B9" s="369" t="s">
        <v>1231</v>
      </c>
      <c r="C9" s="369"/>
      <c r="D9" s="369"/>
      <c r="E9" s="369"/>
      <c r="F9" s="369"/>
      <c r="G9" s="369"/>
      <c r="H9" s="369"/>
      <c r="I9" s="369"/>
      <c r="J9" s="370"/>
      <c r="K9" s="282"/>
    </row>
    <row r="10" spans="1:11" ht="21.75" customHeight="1">
      <c r="A10" s="49"/>
      <c r="B10" s="50"/>
      <c r="C10" s="289"/>
      <c r="D10" s="289"/>
      <c r="E10" s="289"/>
      <c r="F10" s="290"/>
      <c r="G10" s="290"/>
      <c r="H10" s="290"/>
      <c r="I10" s="173"/>
      <c r="J10" s="173"/>
      <c r="K10" s="282"/>
    </row>
    <row r="11" spans="1:11" ht="21.75" customHeight="1">
      <c r="A11" s="49"/>
      <c r="B11" s="50"/>
      <c r="C11" s="289"/>
      <c r="D11" s="289"/>
      <c r="E11" s="289"/>
      <c r="F11" s="290"/>
      <c r="G11" s="290"/>
      <c r="H11" s="290"/>
      <c r="I11" s="173"/>
      <c r="J11" s="173"/>
      <c r="K11" s="282"/>
    </row>
    <row r="12" spans="1:11" ht="21.75" customHeight="1">
      <c r="A12" s="52"/>
      <c r="B12" s="379" t="s">
        <v>4477</v>
      </c>
      <c r="C12" s="290"/>
      <c r="D12" s="290"/>
      <c r="E12" s="290"/>
      <c r="F12" s="290"/>
      <c r="G12" s="290"/>
      <c r="H12" s="290"/>
      <c r="I12" s="173"/>
      <c r="J12" s="173"/>
      <c r="K12" s="282"/>
    </row>
    <row r="13" spans="1:11" ht="17.25" customHeight="1">
      <c r="A13" s="52" t="s">
        <v>2728</v>
      </c>
      <c r="B13" s="476" t="s">
        <v>2729</v>
      </c>
      <c r="C13" s="272"/>
      <c r="D13" s="272"/>
      <c r="E13" s="271" t="e">
        <f>SUM(D13/C13*100)</f>
        <v>#DIV/0!</v>
      </c>
      <c r="F13" s="477">
        <v>235</v>
      </c>
      <c r="G13" s="477">
        <v>83</v>
      </c>
      <c r="H13" s="271">
        <f>SUM(G13/F13*100)</f>
        <v>35.319148936170215</v>
      </c>
      <c r="I13" s="173">
        <f t="shared" ref="I13" si="0">C13+F13</f>
        <v>235</v>
      </c>
      <c r="J13" s="173">
        <f t="shared" ref="J13" si="1">D13+G13</f>
        <v>83</v>
      </c>
      <c r="K13" s="273">
        <f>SUM(J13/I13*100)</f>
        <v>35.319148936170215</v>
      </c>
    </row>
    <row r="14" spans="1:11" ht="24" customHeight="1">
      <c r="A14" s="52" t="s">
        <v>2433</v>
      </c>
      <c r="B14" s="476" t="s">
        <v>2434</v>
      </c>
      <c r="C14" s="272"/>
      <c r="D14" s="272"/>
      <c r="E14" s="271" t="e">
        <f t="shared" ref="E14:E77" si="2">SUM(D14/C14*100)</f>
        <v>#DIV/0!</v>
      </c>
      <c r="F14" s="477">
        <v>64</v>
      </c>
      <c r="G14" s="477">
        <v>27</v>
      </c>
      <c r="H14" s="271">
        <f t="shared" ref="H14:H74" si="3">SUM(G14/F14*100)</f>
        <v>42.1875</v>
      </c>
      <c r="I14" s="1170">
        <f t="shared" ref="I14:I74" si="4">C14+F14</f>
        <v>64</v>
      </c>
      <c r="J14" s="1170">
        <f t="shared" ref="J14:J74" si="5">D14+G14</f>
        <v>27</v>
      </c>
      <c r="K14" s="273">
        <f t="shared" ref="K14:K74" si="6">SUM(J14/I14*100)</f>
        <v>42.1875</v>
      </c>
    </row>
    <row r="15" spans="1:11" ht="21.75" customHeight="1">
      <c r="A15" s="52" t="s">
        <v>4053</v>
      </c>
      <c r="B15" s="476" t="s">
        <v>3856</v>
      </c>
      <c r="C15" s="272"/>
      <c r="D15" s="272"/>
      <c r="E15" s="271" t="e">
        <f t="shared" si="2"/>
        <v>#DIV/0!</v>
      </c>
      <c r="F15" s="477">
        <v>5</v>
      </c>
      <c r="G15" s="477"/>
      <c r="H15" s="271">
        <f t="shared" si="3"/>
        <v>0</v>
      </c>
      <c r="I15" s="1170">
        <f t="shared" si="4"/>
        <v>5</v>
      </c>
      <c r="J15" s="1170">
        <f t="shared" si="5"/>
        <v>0</v>
      </c>
      <c r="K15" s="273">
        <f t="shared" si="6"/>
        <v>0</v>
      </c>
    </row>
    <row r="16" spans="1:11" ht="22.5" customHeight="1">
      <c r="A16" s="52" t="s">
        <v>1029</v>
      </c>
      <c r="B16" s="476" t="s">
        <v>1030</v>
      </c>
      <c r="C16" s="272"/>
      <c r="D16" s="272"/>
      <c r="E16" s="271" t="e">
        <f t="shared" si="2"/>
        <v>#DIV/0!</v>
      </c>
      <c r="F16" s="477">
        <v>9</v>
      </c>
      <c r="G16" s="477">
        <v>9</v>
      </c>
      <c r="H16" s="271">
        <f t="shared" si="3"/>
        <v>100</v>
      </c>
      <c r="I16" s="1170">
        <f t="shared" si="4"/>
        <v>9</v>
      </c>
      <c r="J16" s="1170">
        <f t="shared" si="5"/>
        <v>9</v>
      </c>
      <c r="K16" s="273">
        <f t="shared" si="6"/>
        <v>100</v>
      </c>
    </row>
    <row r="17" spans="1:11" ht="25.5" customHeight="1">
      <c r="A17" s="52" t="s">
        <v>2606</v>
      </c>
      <c r="B17" s="476" t="s">
        <v>6005</v>
      </c>
      <c r="C17" s="272"/>
      <c r="D17" s="272"/>
      <c r="E17" s="271" t="e">
        <f t="shared" si="2"/>
        <v>#DIV/0!</v>
      </c>
      <c r="F17" s="477">
        <v>567</v>
      </c>
      <c r="G17" s="477">
        <v>303</v>
      </c>
      <c r="H17" s="271">
        <f t="shared" si="3"/>
        <v>53.439153439153444</v>
      </c>
      <c r="I17" s="1170">
        <f t="shared" si="4"/>
        <v>567</v>
      </c>
      <c r="J17" s="1170">
        <f t="shared" si="5"/>
        <v>303</v>
      </c>
      <c r="K17" s="273">
        <f t="shared" si="6"/>
        <v>53.439153439153444</v>
      </c>
    </row>
    <row r="18" spans="1:11" ht="24.75" customHeight="1">
      <c r="A18" s="52" t="s">
        <v>2444</v>
      </c>
      <c r="B18" s="476" t="s">
        <v>2607</v>
      </c>
      <c r="C18" s="272"/>
      <c r="D18" s="272"/>
      <c r="E18" s="271" t="e">
        <f t="shared" si="2"/>
        <v>#DIV/0!</v>
      </c>
      <c r="F18" s="477">
        <v>143</v>
      </c>
      <c r="G18" s="477">
        <v>16</v>
      </c>
      <c r="H18" s="271">
        <f t="shared" si="3"/>
        <v>11.188811188811188</v>
      </c>
      <c r="I18" s="1170">
        <f t="shared" si="4"/>
        <v>143</v>
      </c>
      <c r="J18" s="1170">
        <f t="shared" si="5"/>
        <v>16</v>
      </c>
      <c r="K18" s="273">
        <f t="shared" si="6"/>
        <v>11.188811188811188</v>
      </c>
    </row>
    <row r="19" spans="1:11" ht="26.25" customHeight="1">
      <c r="A19" s="52" t="s">
        <v>1031</v>
      </c>
      <c r="B19" s="476" t="s">
        <v>2608</v>
      </c>
      <c r="C19" s="272"/>
      <c r="D19" s="272"/>
      <c r="E19" s="271" t="e">
        <f t="shared" si="2"/>
        <v>#DIV/0!</v>
      </c>
      <c r="F19" s="477">
        <v>7</v>
      </c>
      <c r="G19" s="477">
        <v>3</v>
      </c>
      <c r="H19" s="271">
        <f t="shared" si="3"/>
        <v>42.857142857142854</v>
      </c>
      <c r="I19" s="1170">
        <f t="shared" si="4"/>
        <v>7</v>
      </c>
      <c r="J19" s="1170">
        <f t="shared" si="5"/>
        <v>3</v>
      </c>
      <c r="K19" s="273">
        <f t="shared" si="6"/>
        <v>42.857142857142854</v>
      </c>
    </row>
    <row r="20" spans="1:11" ht="21.75" customHeight="1">
      <c r="A20" s="52" t="s">
        <v>3963</v>
      </c>
      <c r="B20" s="476" t="s">
        <v>2609</v>
      </c>
      <c r="C20" s="272"/>
      <c r="D20" s="272"/>
      <c r="E20" s="271" t="e">
        <f t="shared" si="2"/>
        <v>#DIV/0!</v>
      </c>
      <c r="F20" s="477">
        <v>91</v>
      </c>
      <c r="G20" s="477">
        <v>50</v>
      </c>
      <c r="H20" s="271">
        <f t="shared" si="3"/>
        <v>54.945054945054949</v>
      </c>
      <c r="I20" s="1170">
        <f t="shared" si="4"/>
        <v>91</v>
      </c>
      <c r="J20" s="1170">
        <f t="shared" si="5"/>
        <v>50</v>
      </c>
      <c r="K20" s="273">
        <f t="shared" si="6"/>
        <v>54.945054945054949</v>
      </c>
    </row>
    <row r="21" spans="1:11" ht="21.75" customHeight="1">
      <c r="A21" s="52" t="s">
        <v>559</v>
      </c>
      <c r="B21" s="476" t="s">
        <v>822</v>
      </c>
      <c r="C21" s="272"/>
      <c r="D21" s="272"/>
      <c r="E21" s="271" t="e">
        <f t="shared" si="2"/>
        <v>#DIV/0!</v>
      </c>
      <c r="F21" s="477"/>
      <c r="G21" s="477"/>
      <c r="H21" s="271" t="e">
        <f t="shared" si="3"/>
        <v>#DIV/0!</v>
      </c>
      <c r="I21" s="1170">
        <f t="shared" si="4"/>
        <v>0</v>
      </c>
      <c r="J21" s="1170">
        <f t="shared" si="5"/>
        <v>0</v>
      </c>
      <c r="K21" s="273" t="e">
        <f t="shared" si="6"/>
        <v>#DIV/0!</v>
      </c>
    </row>
    <row r="22" spans="1:11" ht="21.75" customHeight="1">
      <c r="A22" s="52" t="s">
        <v>4482</v>
      </c>
      <c r="B22" s="476" t="s">
        <v>4483</v>
      </c>
      <c r="C22" s="272"/>
      <c r="D22" s="272"/>
      <c r="E22" s="271" t="e">
        <f t="shared" si="2"/>
        <v>#DIV/0!</v>
      </c>
      <c r="F22" s="272">
        <v>594</v>
      </c>
      <c r="G22" s="272">
        <v>228</v>
      </c>
      <c r="H22" s="271">
        <f t="shared" si="3"/>
        <v>38.383838383838381</v>
      </c>
      <c r="I22" s="1170">
        <f t="shared" si="4"/>
        <v>594</v>
      </c>
      <c r="J22" s="1170">
        <f t="shared" si="5"/>
        <v>228</v>
      </c>
      <c r="K22" s="273">
        <f t="shared" si="6"/>
        <v>38.383838383838381</v>
      </c>
    </row>
    <row r="23" spans="1:11" ht="21.75" customHeight="1">
      <c r="A23" s="52" t="s">
        <v>1075</v>
      </c>
      <c r="B23" s="476" t="s">
        <v>1076</v>
      </c>
      <c r="C23" s="272"/>
      <c r="D23" s="272"/>
      <c r="E23" s="271" t="e">
        <f t="shared" si="2"/>
        <v>#DIV/0!</v>
      </c>
      <c r="F23" s="477"/>
      <c r="G23" s="477"/>
      <c r="H23" s="271" t="e">
        <f t="shared" si="3"/>
        <v>#DIV/0!</v>
      </c>
      <c r="I23" s="1170">
        <f t="shared" si="4"/>
        <v>0</v>
      </c>
      <c r="J23" s="1170">
        <f t="shared" si="5"/>
        <v>0</v>
      </c>
      <c r="K23" s="273" t="e">
        <f t="shared" si="6"/>
        <v>#DIV/0!</v>
      </c>
    </row>
    <row r="24" spans="1:11" ht="21.75" customHeight="1">
      <c r="A24" s="52" t="s">
        <v>1079</v>
      </c>
      <c r="B24" s="476" t="s">
        <v>1080</v>
      </c>
      <c r="C24" s="272"/>
      <c r="D24" s="272"/>
      <c r="E24" s="271" t="e">
        <f t="shared" si="2"/>
        <v>#DIV/0!</v>
      </c>
      <c r="F24" s="477"/>
      <c r="G24" s="477"/>
      <c r="H24" s="271" t="e">
        <f t="shared" si="3"/>
        <v>#DIV/0!</v>
      </c>
      <c r="I24" s="1170">
        <f t="shared" si="4"/>
        <v>0</v>
      </c>
      <c r="J24" s="1170">
        <f t="shared" si="5"/>
        <v>0</v>
      </c>
      <c r="K24" s="273" t="e">
        <f t="shared" si="6"/>
        <v>#DIV/0!</v>
      </c>
    </row>
    <row r="25" spans="1:11" ht="21.75" customHeight="1">
      <c r="A25" s="52" t="s">
        <v>1068</v>
      </c>
      <c r="B25" s="476" t="s">
        <v>2602</v>
      </c>
      <c r="C25" s="272"/>
      <c r="D25" s="272"/>
      <c r="E25" s="271" t="e">
        <f t="shared" si="2"/>
        <v>#DIV/0!</v>
      </c>
      <c r="F25" s="477">
        <v>7</v>
      </c>
      <c r="G25" s="477">
        <v>5</v>
      </c>
      <c r="H25" s="271">
        <f t="shared" si="3"/>
        <v>71.428571428571431</v>
      </c>
      <c r="I25" s="1170">
        <f t="shared" si="4"/>
        <v>7</v>
      </c>
      <c r="J25" s="1170">
        <f t="shared" si="5"/>
        <v>5</v>
      </c>
      <c r="K25" s="273">
        <f t="shared" si="6"/>
        <v>71.428571428571431</v>
      </c>
    </row>
    <row r="26" spans="1:11" ht="21.75" customHeight="1">
      <c r="A26" s="52" t="s">
        <v>6006</v>
      </c>
      <c r="B26" s="476" t="s">
        <v>4026</v>
      </c>
      <c r="C26" s="272"/>
      <c r="D26" s="272"/>
      <c r="E26" s="271" t="e">
        <f t="shared" si="2"/>
        <v>#DIV/0!</v>
      </c>
      <c r="F26" s="477">
        <v>16</v>
      </c>
      <c r="G26" s="477">
        <v>6</v>
      </c>
      <c r="H26" s="271">
        <f t="shared" si="3"/>
        <v>37.5</v>
      </c>
      <c r="I26" s="1170">
        <f t="shared" si="4"/>
        <v>16</v>
      </c>
      <c r="J26" s="1170">
        <f t="shared" si="5"/>
        <v>6</v>
      </c>
      <c r="K26" s="273">
        <f t="shared" si="6"/>
        <v>37.5</v>
      </c>
    </row>
    <row r="27" spans="1:11" ht="21.75" customHeight="1">
      <c r="A27" s="52" t="s">
        <v>3928</v>
      </c>
      <c r="B27" s="476" t="s">
        <v>2610</v>
      </c>
      <c r="C27" s="272"/>
      <c r="D27" s="272"/>
      <c r="E27" s="271" t="e">
        <f t="shared" si="2"/>
        <v>#DIV/0!</v>
      </c>
      <c r="F27" s="477"/>
      <c r="G27" s="477"/>
      <c r="H27" s="271" t="e">
        <f t="shared" si="3"/>
        <v>#DIV/0!</v>
      </c>
      <c r="I27" s="1170">
        <f t="shared" si="4"/>
        <v>0</v>
      </c>
      <c r="J27" s="1170">
        <f t="shared" si="5"/>
        <v>0</v>
      </c>
      <c r="K27" s="273" t="e">
        <f t="shared" si="6"/>
        <v>#DIV/0!</v>
      </c>
    </row>
    <row r="28" spans="1:11" ht="21.75" customHeight="1">
      <c r="A28" s="52" t="s">
        <v>2370</v>
      </c>
      <c r="B28" s="476" t="s">
        <v>1147</v>
      </c>
      <c r="C28" s="272"/>
      <c r="D28" s="272"/>
      <c r="E28" s="271" t="e">
        <f t="shared" si="2"/>
        <v>#DIV/0!</v>
      </c>
      <c r="F28" s="477"/>
      <c r="G28" s="477"/>
      <c r="H28" s="271" t="e">
        <f t="shared" si="3"/>
        <v>#DIV/0!</v>
      </c>
      <c r="I28" s="1170">
        <f t="shared" si="4"/>
        <v>0</v>
      </c>
      <c r="J28" s="1170">
        <f t="shared" si="5"/>
        <v>0</v>
      </c>
      <c r="K28" s="273" t="e">
        <f t="shared" si="6"/>
        <v>#DIV/0!</v>
      </c>
    </row>
    <row r="29" spans="1:11" ht="21.75" customHeight="1">
      <c r="A29" s="52" t="s">
        <v>2611</v>
      </c>
      <c r="B29" s="476" t="s">
        <v>2612</v>
      </c>
      <c r="C29" s="272"/>
      <c r="D29" s="272"/>
      <c r="E29" s="271" t="e">
        <f t="shared" si="2"/>
        <v>#DIV/0!</v>
      </c>
      <c r="F29" s="477"/>
      <c r="G29" s="477"/>
      <c r="H29" s="271" t="e">
        <f t="shared" si="3"/>
        <v>#DIV/0!</v>
      </c>
      <c r="I29" s="1170">
        <f t="shared" si="4"/>
        <v>0</v>
      </c>
      <c r="J29" s="1170">
        <f t="shared" si="5"/>
        <v>0</v>
      </c>
      <c r="K29" s="273" t="e">
        <f t="shared" si="6"/>
        <v>#DIV/0!</v>
      </c>
    </row>
    <row r="30" spans="1:11" ht="21.75" customHeight="1">
      <c r="A30" s="52" t="s">
        <v>2613</v>
      </c>
      <c r="B30" s="476" t="s">
        <v>4089</v>
      </c>
      <c r="C30" s="272"/>
      <c r="D30" s="272"/>
      <c r="E30" s="271" t="e">
        <f t="shared" si="2"/>
        <v>#DIV/0!</v>
      </c>
      <c r="F30" s="477">
        <v>9</v>
      </c>
      <c r="G30" s="477">
        <v>5</v>
      </c>
      <c r="H30" s="271">
        <f t="shared" si="3"/>
        <v>55.555555555555557</v>
      </c>
      <c r="I30" s="1170">
        <f t="shared" si="4"/>
        <v>9</v>
      </c>
      <c r="J30" s="1170">
        <f t="shared" si="5"/>
        <v>5</v>
      </c>
      <c r="K30" s="273">
        <f t="shared" si="6"/>
        <v>55.555555555555557</v>
      </c>
    </row>
    <row r="31" spans="1:11" ht="21.75" customHeight="1">
      <c r="A31" s="52" t="s">
        <v>2614</v>
      </c>
      <c r="B31" s="476" t="s">
        <v>3913</v>
      </c>
      <c r="C31" s="272"/>
      <c r="D31" s="272"/>
      <c r="E31" s="271" t="e">
        <f t="shared" si="2"/>
        <v>#DIV/0!</v>
      </c>
      <c r="F31" s="477">
        <v>10</v>
      </c>
      <c r="G31" s="477">
        <v>3</v>
      </c>
      <c r="H31" s="271">
        <f t="shared" si="3"/>
        <v>30</v>
      </c>
      <c r="I31" s="1170">
        <f t="shared" si="4"/>
        <v>10</v>
      </c>
      <c r="J31" s="1170">
        <f t="shared" si="5"/>
        <v>3</v>
      </c>
      <c r="K31" s="273">
        <f t="shared" si="6"/>
        <v>30</v>
      </c>
    </row>
    <row r="32" spans="1:11" ht="21.75" customHeight="1">
      <c r="A32" s="52" t="s">
        <v>2615</v>
      </c>
      <c r="B32" s="476" t="s">
        <v>6017</v>
      </c>
      <c r="C32" s="272"/>
      <c r="D32" s="272"/>
      <c r="E32" s="271" t="e">
        <f t="shared" si="2"/>
        <v>#DIV/0!</v>
      </c>
      <c r="F32" s="477">
        <v>105</v>
      </c>
      <c r="G32" s="477"/>
      <c r="H32" s="271">
        <f t="shared" si="3"/>
        <v>0</v>
      </c>
      <c r="I32" s="1170">
        <f t="shared" si="4"/>
        <v>105</v>
      </c>
      <c r="J32" s="1170">
        <f t="shared" si="5"/>
        <v>0</v>
      </c>
      <c r="K32" s="273">
        <f t="shared" si="6"/>
        <v>0</v>
      </c>
    </row>
    <row r="33" spans="1:11" ht="21.75" customHeight="1">
      <c r="A33" s="52" t="s">
        <v>6018</v>
      </c>
      <c r="B33" s="476" t="s">
        <v>2616</v>
      </c>
      <c r="C33" s="272"/>
      <c r="D33" s="272"/>
      <c r="E33" s="271" t="e">
        <f t="shared" si="2"/>
        <v>#DIV/0!</v>
      </c>
      <c r="F33" s="477">
        <v>278</v>
      </c>
      <c r="G33" s="477">
        <v>163</v>
      </c>
      <c r="H33" s="271">
        <f t="shared" si="3"/>
        <v>58.633093525179859</v>
      </c>
      <c r="I33" s="1170">
        <f t="shared" si="4"/>
        <v>278</v>
      </c>
      <c r="J33" s="1170">
        <f t="shared" si="5"/>
        <v>163</v>
      </c>
      <c r="K33" s="273">
        <f t="shared" si="6"/>
        <v>58.633093525179859</v>
      </c>
    </row>
    <row r="34" spans="1:11" ht="21.75" customHeight="1">
      <c r="A34" s="52" t="s">
        <v>2617</v>
      </c>
      <c r="B34" s="476" t="s">
        <v>637</v>
      </c>
      <c r="C34" s="272"/>
      <c r="D34" s="272"/>
      <c r="E34" s="271" t="e">
        <f t="shared" si="2"/>
        <v>#DIV/0!</v>
      </c>
      <c r="F34" s="477">
        <v>11</v>
      </c>
      <c r="G34" s="477">
        <v>2</v>
      </c>
      <c r="H34" s="271">
        <f t="shared" si="3"/>
        <v>18.181818181818183</v>
      </c>
      <c r="I34" s="1170">
        <f t="shared" si="4"/>
        <v>11</v>
      </c>
      <c r="J34" s="1170">
        <f t="shared" si="5"/>
        <v>2</v>
      </c>
      <c r="K34" s="273">
        <f t="shared" si="6"/>
        <v>18.181818181818183</v>
      </c>
    </row>
    <row r="35" spans="1:11" ht="21.75" customHeight="1">
      <c r="A35" s="52" t="s">
        <v>2618</v>
      </c>
      <c r="B35" s="476" t="s">
        <v>48</v>
      </c>
      <c r="C35" s="272"/>
      <c r="D35" s="272"/>
      <c r="E35" s="271" t="e">
        <f t="shared" si="2"/>
        <v>#DIV/0!</v>
      </c>
      <c r="F35" s="477">
        <v>1</v>
      </c>
      <c r="G35" s="477"/>
      <c r="H35" s="271">
        <f t="shared" si="3"/>
        <v>0</v>
      </c>
      <c r="I35" s="1170">
        <f t="shared" si="4"/>
        <v>1</v>
      </c>
      <c r="J35" s="1170">
        <f t="shared" si="5"/>
        <v>0</v>
      </c>
      <c r="K35" s="273">
        <f t="shared" si="6"/>
        <v>0</v>
      </c>
    </row>
    <row r="36" spans="1:11" ht="26.25" customHeight="1">
      <c r="A36" s="52" t="s">
        <v>2619</v>
      </c>
      <c r="B36" s="476" t="s">
        <v>2620</v>
      </c>
      <c r="C36" s="272"/>
      <c r="D36" s="272"/>
      <c r="E36" s="271" t="e">
        <f t="shared" si="2"/>
        <v>#DIV/0!</v>
      </c>
      <c r="F36" s="477">
        <v>461</v>
      </c>
      <c r="G36" s="477">
        <v>129</v>
      </c>
      <c r="H36" s="271">
        <f t="shared" si="3"/>
        <v>27.982646420824299</v>
      </c>
      <c r="I36" s="1170">
        <f t="shared" si="4"/>
        <v>461</v>
      </c>
      <c r="J36" s="1170">
        <f t="shared" si="5"/>
        <v>129</v>
      </c>
      <c r="K36" s="273">
        <f t="shared" si="6"/>
        <v>27.982646420824299</v>
      </c>
    </row>
    <row r="37" spans="1:11" ht="21.75" customHeight="1">
      <c r="A37" s="52" t="s">
        <v>2621</v>
      </c>
      <c r="B37" s="476" t="s">
        <v>6021</v>
      </c>
      <c r="C37" s="272"/>
      <c r="D37" s="272"/>
      <c r="E37" s="271" t="e">
        <f t="shared" si="2"/>
        <v>#DIV/0!</v>
      </c>
      <c r="F37" s="477">
        <v>89</v>
      </c>
      <c r="G37" s="477">
        <v>61</v>
      </c>
      <c r="H37" s="271">
        <f t="shared" si="3"/>
        <v>68.539325842696627</v>
      </c>
      <c r="I37" s="1170">
        <f t="shared" si="4"/>
        <v>89</v>
      </c>
      <c r="J37" s="1170">
        <f t="shared" si="5"/>
        <v>61</v>
      </c>
      <c r="K37" s="273">
        <f t="shared" si="6"/>
        <v>68.539325842696627</v>
      </c>
    </row>
    <row r="38" spans="1:11" ht="21.75" customHeight="1">
      <c r="A38" s="52" t="s">
        <v>2622</v>
      </c>
      <c r="B38" s="476" t="s">
        <v>4050</v>
      </c>
      <c r="C38" s="272"/>
      <c r="D38" s="272"/>
      <c r="E38" s="271" t="e">
        <f t="shared" si="2"/>
        <v>#DIV/0!</v>
      </c>
      <c r="F38" s="477"/>
      <c r="G38" s="477"/>
      <c r="H38" s="271" t="e">
        <f t="shared" si="3"/>
        <v>#DIV/0!</v>
      </c>
      <c r="I38" s="1170">
        <f t="shared" si="4"/>
        <v>0</v>
      </c>
      <c r="J38" s="1170">
        <f t="shared" si="5"/>
        <v>0</v>
      </c>
      <c r="K38" s="273" t="e">
        <f t="shared" si="6"/>
        <v>#DIV/0!</v>
      </c>
    </row>
    <row r="39" spans="1:11" ht="21.75" customHeight="1">
      <c r="A39" s="52" t="s">
        <v>2623</v>
      </c>
      <c r="B39" s="476" t="s">
        <v>6023</v>
      </c>
      <c r="C39" s="272"/>
      <c r="D39" s="272"/>
      <c r="E39" s="271" t="e">
        <f t="shared" si="2"/>
        <v>#DIV/0!</v>
      </c>
      <c r="F39" s="477">
        <v>239</v>
      </c>
      <c r="G39" s="477">
        <v>118</v>
      </c>
      <c r="H39" s="271">
        <f t="shared" si="3"/>
        <v>49.372384937238493</v>
      </c>
      <c r="I39" s="1170">
        <f t="shared" si="4"/>
        <v>239</v>
      </c>
      <c r="J39" s="1170">
        <f t="shared" si="5"/>
        <v>118</v>
      </c>
      <c r="K39" s="273">
        <f t="shared" si="6"/>
        <v>49.372384937238493</v>
      </c>
    </row>
    <row r="40" spans="1:11" ht="21.75" customHeight="1">
      <c r="A40" s="52" t="s">
        <v>2624</v>
      </c>
      <c r="B40" s="476" t="s">
        <v>3918</v>
      </c>
      <c r="C40" s="272"/>
      <c r="D40" s="272"/>
      <c r="E40" s="271" t="e">
        <f t="shared" si="2"/>
        <v>#DIV/0!</v>
      </c>
      <c r="F40" s="477">
        <v>3</v>
      </c>
      <c r="G40" s="477"/>
      <c r="H40" s="271">
        <f t="shared" si="3"/>
        <v>0</v>
      </c>
      <c r="I40" s="1170">
        <f t="shared" si="4"/>
        <v>3</v>
      </c>
      <c r="J40" s="1170">
        <f t="shared" si="5"/>
        <v>0</v>
      </c>
      <c r="K40" s="273">
        <f t="shared" si="6"/>
        <v>0</v>
      </c>
    </row>
    <row r="41" spans="1:11" ht="21.75" customHeight="1">
      <c r="A41" s="52" t="s">
        <v>2625</v>
      </c>
      <c r="B41" s="476" t="s">
        <v>62</v>
      </c>
      <c r="C41" s="272"/>
      <c r="D41" s="272"/>
      <c r="E41" s="271" t="e">
        <f t="shared" si="2"/>
        <v>#DIV/0!</v>
      </c>
      <c r="F41" s="477">
        <v>20</v>
      </c>
      <c r="G41" s="477"/>
      <c r="H41" s="271">
        <f t="shared" si="3"/>
        <v>0</v>
      </c>
      <c r="I41" s="1170">
        <f t="shared" si="4"/>
        <v>20</v>
      </c>
      <c r="J41" s="1170">
        <f t="shared" si="5"/>
        <v>0</v>
      </c>
      <c r="K41" s="273">
        <f t="shared" si="6"/>
        <v>0</v>
      </c>
    </row>
    <row r="42" spans="1:11" ht="21.75" customHeight="1">
      <c r="A42" s="52" t="s">
        <v>2626</v>
      </c>
      <c r="B42" s="476" t="s">
        <v>6025</v>
      </c>
      <c r="C42" s="272"/>
      <c r="D42" s="272"/>
      <c r="E42" s="271" t="e">
        <f t="shared" si="2"/>
        <v>#DIV/0!</v>
      </c>
      <c r="F42" s="477"/>
      <c r="G42" s="477"/>
      <c r="H42" s="271" t="e">
        <f t="shared" si="3"/>
        <v>#DIV/0!</v>
      </c>
      <c r="I42" s="1170">
        <f t="shared" si="4"/>
        <v>0</v>
      </c>
      <c r="J42" s="1170">
        <f t="shared" si="5"/>
        <v>0</v>
      </c>
      <c r="K42" s="273" t="e">
        <f t="shared" si="6"/>
        <v>#DIV/0!</v>
      </c>
    </row>
    <row r="43" spans="1:11" ht="21.75" customHeight="1">
      <c r="A43" s="52" t="s">
        <v>708</v>
      </c>
      <c r="B43" s="476" t="s">
        <v>831</v>
      </c>
      <c r="C43" s="272"/>
      <c r="D43" s="272"/>
      <c r="E43" s="271" t="e">
        <f t="shared" si="2"/>
        <v>#DIV/0!</v>
      </c>
      <c r="F43" s="477">
        <v>113</v>
      </c>
      <c r="G43" s="477">
        <v>85</v>
      </c>
      <c r="H43" s="271">
        <f t="shared" si="3"/>
        <v>75.221238938053091</v>
      </c>
      <c r="I43" s="1170">
        <f t="shared" si="4"/>
        <v>113</v>
      </c>
      <c r="J43" s="1170">
        <f t="shared" si="5"/>
        <v>85</v>
      </c>
      <c r="K43" s="273">
        <f t="shared" si="6"/>
        <v>75.221238938053091</v>
      </c>
    </row>
    <row r="44" spans="1:11" ht="21.75" customHeight="1">
      <c r="A44" s="52" t="s">
        <v>832</v>
      </c>
      <c r="B44" s="476" t="s">
        <v>6029</v>
      </c>
      <c r="C44" s="272"/>
      <c r="D44" s="272"/>
      <c r="E44" s="271" t="e">
        <f t="shared" si="2"/>
        <v>#DIV/0!</v>
      </c>
      <c r="F44" s="477">
        <v>7</v>
      </c>
      <c r="G44" s="477">
        <v>3</v>
      </c>
      <c r="H44" s="271">
        <f t="shared" si="3"/>
        <v>42.857142857142854</v>
      </c>
      <c r="I44" s="1170">
        <f t="shared" si="4"/>
        <v>7</v>
      </c>
      <c r="J44" s="1170">
        <f t="shared" si="5"/>
        <v>3</v>
      </c>
      <c r="K44" s="273">
        <f t="shared" si="6"/>
        <v>42.857142857142854</v>
      </c>
    </row>
    <row r="45" spans="1:11" ht="21.75" customHeight="1">
      <c r="A45" s="52" t="s">
        <v>833</v>
      </c>
      <c r="B45" s="476" t="s">
        <v>4065</v>
      </c>
      <c r="C45" s="272"/>
      <c r="D45" s="272"/>
      <c r="E45" s="271" t="e">
        <f t="shared" si="2"/>
        <v>#DIV/0!</v>
      </c>
      <c r="F45" s="477">
        <v>9</v>
      </c>
      <c r="G45" s="477">
        <v>4</v>
      </c>
      <c r="H45" s="271">
        <f t="shared" si="3"/>
        <v>44.444444444444443</v>
      </c>
      <c r="I45" s="1170">
        <f t="shared" si="4"/>
        <v>9</v>
      </c>
      <c r="J45" s="1170">
        <f t="shared" si="5"/>
        <v>4</v>
      </c>
      <c r="K45" s="273">
        <f t="shared" si="6"/>
        <v>44.444444444444443</v>
      </c>
    </row>
    <row r="46" spans="1:11" ht="21.75" customHeight="1">
      <c r="A46" s="52" t="s">
        <v>1011</v>
      </c>
      <c r="B46" s="476" t="s">
        <v>834</v>
      </c>
      <c r="C46" s="272"/>
      <c r="D46" s="272"/>
      <c r="E46" s="271" t="e">
        <f t="shared" si="2"/>
        <v>#DIV/0!</v>
      </c>
      <c r="F46" s="477">
        <v>1132</v>
      </c>
      <c r="G46" s="477">
        <v>742</v>
      </c>
      <c r="H46" s="271">
        <f t="shared" si="3"/>
        <v>65.547703180212011</v>
      </c>
      <c r="I46" s="1170">
        <f t="shared" si="4"/>
        <v>1132</v>
      </c>
      <c r="J46" s="1170">
        <f t="shared" si="5"/>
        <v>742</v>
      </c>
      <c r="K46" s="273">
        <f t="shared" si="6"/>
        <v>65.547703180212011</v>
      </c>
    </row>
    <row r="47" spans="1:11" ht="21.75" customHeight="1">
      <c r="A47" s="52" t="s">
        <v>835</v>
      </c>
      <c r="B47" s="476" t="s">
        <v>4092</v>
      </c>
      <c r="C47" s="272"/>
      <c r="D47" s="272"/>
      <c r="E47" s="271" t="e">
        <f t="shared" si="2"/>
        <v>#DIV/0!</v>
      </c>
      <c r="F47" s="477"/>
      <c r="G47" s="477"/>
      <c r="H47" s="271" t="e">
        <f t="shared" si="3"/>
        <v>#DIV/0!</v>
      </c>
      <c r="I47" s="1170">
        <f t="shared" si="4"/>
        <v>0</v>
      </c>
      <c r="J47" s="1170">
        <f t="shared" si="5"/>
        <v>0</v>
      </c>
      <c r="K47" s="273" t="e">
        <f t="shared" si="6"/>
        <v>#DIV/0!</v>
      </c>
    </row>
    <row r="48" spans="1:11" ht="21.75" customHeight="1">
      <c r="A48" s="52" t="s">
        <v>836</v>
      </c>
      <c r="B48" s="476" t="s">
        <v>25</v>
      </c>
      <c r="C48" s="272"/>
      <c r="D48" s="272"/>
      <c r="E48" s="271" t="e">
        <f t="shared" si="2"/>
        <v>#DIV/0!</v>
      </c>
      <c r="F48" s="477">
        <v>166</v>
      </c>
      <c r="G48" s="477">
        <v>47</v>
      </c>
      <c r="H48" s="271">
        <f t="shared" si="3"/>
        <v>28.313253012048197</v>
      </c>
      <c r="I48" s="1170">
        <f t="shared" si="4"/>
        <v>166</v>
      </c>
      <c r="J48" s="1170">
        <f t="shared" si="5"/>
        <v>47</v>
      </c>
      <c r="K48" s="273">
        <f t="shared" si="6"/>
        <v>28.313253012048197</v>
      </c>
    </row>
    <row r="49" spans="1:11" ht="21.75" customHeight="1">
      <c r="A49" s="52" t="s">
        <v>837</v>
      </c>
      <c r="B49" s="476" t="s">
        <v>838</v>
      </c>
      <c r="C49" s="272"/>
      <c r="D49" s="272"/>
      <c r="E49" s="271" t="e">
        <f t="shared" si="2"/>
        <v>#DIV/0!</v>
      </c>
      <c r="F49" s="477">
        <v>77</v>
      </c>
      <c r="G49" s="477">
        <v>29</v>
      </c>
      <c r="H49" s="271">
        <f t="shared" si="3"/>
        <v>37.662337662337663</v>
      </c>
      <c r="I49" s="1170">
        <f t="shared" si="4"/>
        <v>77</v>
      </c>
      <c r="J49" s="1170">
        <f t="shared" si="5"/>
        <v>29</v>
      </c>
      <c r="K49" s="273">
        <f t="shared" si="6"/>
        <v>37.662337662337663</v>
      </c>
    </row>
    <row r="50" spans="1:11" ht="21.75" customHeight="1">
      <c r="A50" s="52" t="s">
        <v>839</v>
      </c>
      <c r="B50" s="476" t="s">
        <v>3940</v>
      </c>
      <c r="C50" s="272"/>
      <c r="D50" s="272"/>
      <c r="E50" s="271" t="e">
        <f t="shared" si="2"/>
        <v>#DIV/0!</v>
      </c>
      <c r="F50" s="477">
        <v>60</v>
      </c>
      <c r="G50" s="477">
        <v>36</v>
      </c>
      <c r="H50" s="271">
        <f t="shared" si="3"/>
        <v>60</v>
      </c>
      <c r="I50" s="1170">
        <f t="shared" si="4"/>
        <v>60</v>
      </c>
      <c r="J50" s="1170">
        <f t="shared" si="5"/>
        <v>36</v>
      </c>
      <c r="K50" s="273">
        <f t="shared" si="6"/>
        <v>60</v>
      </c>
    </row>
    <row r="51" spans="1:11" ht="21.75" customHeight="1">
      <c r="A51" s="52" t="s">
        <v>2718</v>
      </c>
      <c r="B51" s="476" t="s">
        <v>992</v>
      </c>
      <c r="C51" s="272"/>
      <c r="D51" s="272"/>
      <c r="E51" s="271" t="e">
        <f t="shared" si="2"/>
        <v>#DIV/0!</v>
      </c>
      <c r="F51" s="477">
        <v>70</v>
      </c>
      <c r="G51" s="477">
        <v>58</v>
      </c>
      <c r="H51" s="271">
        <f t="shared" si="3"/>
        <v>82.857142857142861</v>
      </c>
      <c r="I51" s="1170">
        <f t="shared" si="4"/>
        <v>70</v>
      </c>
      <c r="J51" s="1170">
        <f t="shared" si="5"/>
        <v>58</v>
      </c>
      <c r="K51" s="273">
        <f t="shared" si="6"/>
        <v>82.857142857142861</v>
      </c>
    </row>
    <row r="52" spans="1:11" ht="21.75" customHeight="1">
      <c r="A52" s="52" t="s">
        <v>4437</v>
      </c>
      <c r="B52" s="476" t="s">
        <v>3941</v>
      </c>
      <c r="C52" s="272"/>
      <c r="D52" s="272"/>
      <c r="E52" s="271" t="e">
        <f t="shared" si="2"/>
        <v>#DIV/0!</v>
      </c>
      <c r="F52" s="477">
        <v>2</v>
      </c>
      <c r="G52" s="477"/>
      <c r="H52" s="271">
        <f t="shared" si="3"/>
        <v>0</v>
      </c>
      <c r="I52" s="1170">
        <f t="shared" si="4"/>
        <v>2</v>
      </c>
      <c r="J52" s="1170">
        <f t="shared" si="5"/>
        <v>0</v>
      </c>
      <c r="K52" s="273">
        <f t="shared" si="6"/>
        <v>0</v>
      </c>
    </row>
    <row r="53" spans="1:11" ht="21.75" customHeight="1">
      <c r="A53" s="52" t="s">
        <v>4439</v>
      </c>
      <c r="B53" s="476" t="s">
        <v>2878</v>
      </c>
      <c r="C53" s="272"/>
      <c r="D53" s="272"/>
      <c r="E53" s="271" t="e">
        <f t="shared" si="2"/>
        <v>#DIV/0!</v>
      </c>
      <c r="F53" s="477">
        <v>1636</v>
      </c>
      <c r="G53" s="477">
        <v>979</v>
      </c>
      <c r="H53" s="271">
        <f t="shared" si="3"/>
        <v>59.841075794621027</v>
      </c>
      <c r="I53" s="1170">
        <f t="shared" si="4"/>
        <v>1636</v>
      </c>
      <c r="J53" s="1170">
        <f t="shared" si="5"/>
        <v>979</v>
      </c>
      <c r="K53" s="273">
        <f t="shared" si="6"/>
        <v>59.841075794621027</v>
      </c>
    </row>
    <row r="54" spans="1:11" ht="21.75" customHeight="1">
      <c r="A54" s="52" t="s">
        <v>4441</v>
      </c>
      <c r="B54" s="476" t="s">
        <v>4442</v>
      </c>
      <c r="C54" s="272"/>
      <c r="D54" s="272"/>
      <c r="E54" s="271" t="e">
        <f t="shared" si="2"/>
        <v>#DIV/0!</v>
      </c>
      <c r="F54" s="477">
        <v>447</v>
      </c>
      <c r="G54" s="477">
        <v>213</v>
      </c>
      <c r="H54" s="271">
        <f t="shared" si="3"/>
        <v>47.651006711409394</v>
      </c>
      <c r="I54" s="1170">
        <f t="shared" si="4"/>
        <v>447</v>
      </c>
      <c r="J54" s="1170">
        <f t="shared" si="5"/>
        <v>213</v>
      </c>
      <c r="K54" s="273">
        <f t="shared" si="6"/>
        <v>47.651006711409394</v>
      </c>
    </row>
    <row r="55" spans="1:11" ht="21.75" customHeight="1">
      <c r="A55" s="52" t="s">
        <v>4443</v>
      </c>
      <c r="B55" s="476" t="s">
        <v>4444</v>
      </c>
      <c r="C55" s="272"/>
      <c r="D55" s="272"/>
      <c r="E55" s="271" t="e">
        <f t="shared" si="2"/>
        <v>#DIV/0!</v>
      </c>
      <c r="F55" s="477">
        <v>191</v>
      </c>
      <c r="G55" s="477">
        <v>138</v>
      </c>
      <c r="H55" s="271">
        <f t="shared" si="3"/>
        <v>72.251308900523554</v>
      </c>
      <c r="I55" s="1170">
        <f t="shared" si="4"/>
        <v>191</v>
      </c>
      <c r="J55" s="1170">
        <f t="shared" si="5"/>
        <v>138</v>
      </c>
      <c r="K55" s="273">
        <f t="shared" si="6"/>
        <v>72.251308900523554</v>
      </c>
    </row>
    <row r="56" spans="1:11" ht="21.75" customHeight="1">
      <c r="A56" s="52" t="s">
        <v>2720</v>
      </c>
      <c r="B56" s="476" t="s">
        <v>2721</v>
      </c>
      <c r="C56" s="272"/>
      <c r="D56" s="272"/>
      <c r="E56" s="271" t="e">
        <f t="shared" si="2"/>
        <v>#DIV/0!</v>
      </c>
      <c r="F56" s="477">
        <v>1075</v>
      </c>
      <c r="G56" s="477">
        <v>631</v>
      </c>
      <c r="H56" s="271">
        <f t="shared" si="3"/>
        <v>58.697674418604649</v>
      </c>
      <c r="I56" s="1170">
        <f t="shared" si="4"/>
        <v>1075</v>
      </c>
      <c r="J56" s="1170">
        <f t="shared" si="5"/>
        <v>631</v>
      </c>
      <c r="K56" s="273">
        <f t="shared" si="6"/>
        <v>58.697674418604649</v>
      </c>
    </row>
    <row r="57" spans="1:11" ht="21.75" customHeight="1">
      <c r="A57" s="52" t="s">
        <v>2722</v>
      </c>
      <c r="B57" s="476" t="s">
        <v>2723</v>
      </c>
      <c r="C57" s="272"/>
      <c r="D57" s="272"/>
      <c r="E57" s="271" t="e">
        <f t="shared" si="2"/>
        <v>#DIV/0!</v>
      </c>
      <c r="F57" s="477">
        <v>1475</v>
      </c>
      <c r="G57" s="477">
        <v>1022</v>
      </c>
      <c r="H57" s="271">
        <f t="shared" si="3"/>
        <v>69.288135593220332</v>
      </c>
      <c r="I57" s="1170">
        <f t="shared" si="4"/>
        <v>1475</v>
      </c>
      <c r="J57" s="1170">
        <f t="shared" si="5"/>
        <v>1022</v>
      </c>
      <c r="K57" s="273">
        <f t="shared" si="6"/>
        <v>69.288135593220332</v>
      </c>
    </row>
    <row r="58" spans="1:11" ht="21.75" customHeight="1">
      <c r="A58" s="52" t="s">
        <v>2724</v>
      </c>
      <c r="B58" s="476" t="s">
        <v>2725</v>
      </c>
      <c r="C58" s="272"/>
      <c r="D58" s="272"/>
      <c r="E58" s="271" t="e">
        <f t="shared" si="2"/>
        <v>#DIV/0!</v>
      </c>
      <c r="F58" s="477">
        <v>1496</v>
      </c>
      <c r="G58" s="477">
        <v>1036</v>
      </c>
      <c r="H58" s="271">
        <f t="shared" si="3"/>
        <v>69.251336898395721</v>
      </c>
      <c r="I58" s="1170">
        <f t="shared" si="4"/>
        <v>1496</v>
      </c>
      <c r="J58" s="1170">
        <f t="shared" si="5"/>
        <v>1036</v>
      </c>
      <c r="K58" s="273">
        <f t="shared" si="6"/>
        <v>69.251336898395721</v>
      </c>
    </row>
    <row r="59" spans="1:11" ht="21.75" customHeight="1">
      <c r="A59" s="52" t="s">
        <v>4445</v>
      </c>
      <c r="B59" s="476" t="s">
        <v>633</v>
      </c>
      <c r="C59" s="272"/>
      <c r="D59" s="272"/>
      <c r="E59" s="271" t="e">
        <f t="shared" si="2"/>
        <v>#DIV/0!</v>
      </c>
      <c r="F59" s="477">
        <v>1223</v>
      </c>
      <c r="G59" s="477">
        <v>629</v>
      </c>
      <c r="H59" s="271">
        <f t="shared" si="3"/>
        <v>51.430907604251843</v>
      </c>
      <c r="I59" s="1170">
        <f t="shared" si="4"/>
        <v>1223</v>
      </c>
      <c r="J59" s="1170">
        <f t="shared" si="5"/>
        <v>629</v>
      </c>
      <c r="K59" s="273">
        <f t="shared" si="6"/>
        <v>51.430907604251843</v>
      </c>
    </row>
    <row r="60" spans="1:11" ht="24" customHeight="1">
      <c r="A60" s="52" t="s">
        <v>4449</v>
      </c>
      <c r="B60" s="476" t="s">
        <v>993</v>
      </c>
      <c r="C60" s="272"/>
      <c r="D60" s="272"/>
      <c r="E60" s="271" t="e">
        <f t="shared" si="2"/>
        <v>#DIV/0!</v>
      </c>
      <c r="F60" s="477">
        <v>84</v>
      </c>
      <c r="G60" s="477">
        <v>21</v>
      </c>
      <c r="H60" s="271">
        <f t="shared" si="3"/>
        <v>25</v>
      </c>
      <c r="I60" s="1170">
        <f t="shared" si="4"/>
        <v>84</v>
      </c>
      <c r="J60" s="1170">
        <f t="shared" si="5"/>
        <v>21</v>
      </c>
      <c r="K60" s="273">
        <f t="shared" si="6"/>
        <v>25</v>
      </c>
    </row>
    <row r="61" spans="1:11" ht="24" customHeight="1">
      <c r="A61" s="52" t="s">
        <v>715</v>
      </c>
      <c r="B61" s="476" t="s">
        <v>840</v>
      </c>
      <c r="C61" s="272"/>
      <c r="D61" s="272"/>
      <c r="E61" s="271" t="e">
        <f t="shared" si="2"/>
        <v>#DIV/0!</v>
      </c>
      <c r="F61" s="477">
        <v>30</v>
      </c>
      <c r="G61" s="477">
        <v>29</v>
      </c>
      <c r="H61" s="271">
        <f t="shared" si="3"/>
        <v>96.666666666666671</v>
      </c>
      <c r="I61" s="1170">
        <f t="shared" si="4"/>
        <v>30</v>
      </c>
      <c r="J61" s="1170">
        <f t="shared" si="5"/>
        <v>29</v>
      </c>
      <c r="K61" s="273">
        <f t="shared" si="6"/>
        <v>96.666666666666671</v>
      </c>
    </row>
    <row r="62" spans="1:11" ht="22.5" customHeight="1">
      <c r="A62" s="52" t="s">
        <v>4552</v>
      </c>
      <c r="B62" s="476" t="s">
        <v>1025</v>
      </c>
      <c r="C62" s="272"/>
      <c r="D62" s="272"/>
      <c r="E62" s="271" t="e">
        <f t="shared" si="2"/>
        <v>#DIV/0!</v>
      </c>
      <c r="F62" s="477">
        <v>282</v>
      </c>
      <c r="G62" s="477">
        <v>110</v>
      </c>
      <c r="H62" s="271">
        <f t="shared" si="3"/>
        <v>39.00709219858156</v>
      </c>
      <c r="I62" s="1170">
        <f t="shared" si="4"/>
        <v>282</v>
      </c>
      <c r="J62" s="1170">
        <f t="shared" si="5"/>
        <v>110</v>
      </c>
      <c r="K62" s="273">
        <f t="shared" si="6"/>
        <v>39.00709219858156</v>
      </c>
    </row>
    <row r="63" spans="1:11" ht="22.5" customHeight="1">
      <c r="A63" s="49" t="s">
        <v>134</v>
      </c>
      <c r="B63" s="476" t="s">
        <v>841</v>
      </c>
      <c r="C63" s="272"/>
      <c r="D63" s="272"/>
      <c r="E63" s="271" t="e">
        <f t="shared" si="2"/>
        <v>#DIV/0!</v>
      </c>
      <c r="F63" s="272">
        <v>3</v>
      </c>
      <c r="G63" s="272"/>
      <c r="H63" s="271">
        <f t="shared" si="3"/>
        <v>0</v>
      </c>
      <c r="I63" s="1170">
        <f t="shared" si="4"/>
        <v>3</v>
      </c>
      <c r="J63" s="1170">
        <f t="shared" si="5"/>
        <v>0</v>
      </c>
      <c r="K63" s="273">
        <f t="shared" si="6"/>
        <v>0</v>
      </c>
    </row>
    <row r="64" spans="1:11" ht="22.5" customHeight="1">
      <c r="A64" s="49" t="s">
        <v>3930</v>
      </c>
      <c r="B64" s="476" t="s">
        <v>842</v>
      </c>
      <c r="C64" s="272"/>
      <c r="D64" s="272"/>
      <c r="E64" s="271" t="e">
        <f t="shared" si="2"/>
        <v>#DIV/0!</v>
      </c>
      <c r="F64" s="272">
        <v>6</v>
      </c>
      <c r="G64" s="272"/>
      <c r="H64" s="271">
        <f t="shared" si="3"/>
        <v>0</v>
      </c>
      <c r="I64" s="1170">
        <f t="shared" si="4"/>
        <v>6</v>
      </c>
      <c r="J64" s="1170">
        <f t="shared" si="5"/>
        <v>0</v>
      </c>
      <c r="K64" s="273">
        <f t="shared" si="6"/>
        <v>0</v>
      </c>
    </row>
    <row r="65" spans="1:11" ht="22.5" customHeight="1">
      <c r="A65" s="49" t="s">
        <v>3092</v>
      </c>
      <c r="B65" s="476" t="s">
        <v>3093</v>
      </c>
      <c r="C65" s="272"/>
      <c r="D65" s="272"/>
      <c r="E65" s="271" t="e">
        <f t="shared" si="2"/>
        <v>#DIV/0!</v>
      </c>
      <c r="F65" s="272">
        <v>145</v>
      </c>
      <c r="G65" s="272">
        <v>68</v>
      </c>
      <c r="H65" s="271">
        <f t="shared" si="3"/>
        <v>46.896551724137929</v>
      </c>
      <c r="I65" s="1170">
        <f t="shared" si="4"/>
        <v>145</v>
      </c>
      <c r="J65" s="1170">
        <f t="shared" si="5"/>
        <v>68</v>
      </c>
      <c r="K65" s="273">
        <f t="shared" si="6"/>
        <v>46.896551724137929</v>
      </c>
    </row>
    <row r="66" spans="1:11" ht="22.5" customHeight="1">
      <c r="A66" s="49" t="s">
        <v>4428</v>
      </c>
      <c r="B66" s="476" t="s">
        <v>4429</v>
      </c>
      <c r="C66" s="272"/>
      <c r="D66" s="272"/>
      <c r="E66" s="271" t="e">
        <f t="shared" si="2"/>
        <v>#DIV/0!</v>
      </c>
      <c r="F66" s="272">
        <v>13</v>
      </c>
      <c r="G66" s="272">
        <v>6</v>
      </c>
      <c r="H66" s="271">
        <f t="shared" si="3"/>
        <v>46.153846153846153</v>
      </c>
      <c r="I66" s="1170">
        <f t="shared" si="4"/>
        <v>13</v>
      </c>
      <c r="J66" s="1170">
        <f t="shared" si="5"/>
        <v>6</v>
      </c>
      <c r="K66" s="273">
        <f t="shared" si="6"/>
        <v>46.153846153846153</v>
      </c>
    </row>
    <row r="67" spans="1:11" ht="22.5" customHeight="1">
      <c r="A67" s="49" t="s">
        <v>3505</v>
      </c>
      <c r="B67" s="476" t="s">
        <v>3033</v>
      </c>
      <c r="C67" s="272"/>
      <c r="D67" s="272"/>
      <c r="E67" s="271" t="e">
        <f t="shared" si="2"/>
        <v>#DIV/0!</v>
      </c>
      <c r="F67" s="272"/>
      <c r="G67" s="272"/>
      <c r="H67" s="271" t="e">
        <f t="shared" si="3"/>
        <v>#DIV/0!</v>
      </c>
      <c r="I67" s="1170">
        <f t="shared" si="4"/>
        <v>0</v>
      </c>
      <c r="J67" s="1170">
        <f t="shared" si="5"/>
        <v>0</v>
      </c>
      <c r="K67" s="273" t="e">
        <f t="shared" si="6"/>
        <v>#DIV/0!</v>
      </c>
    </row>
    <row r="68" spans="1:11" ht="22.5" customHeight="1">
      <c r="A68" s="49" t="s">
        <v>1432</v>
      </c>
      <c r="B68" s="476" t="s">
        <v>4461</v>
      </c>
      <c r="C68" s="272"/>
      <c r="D68" s="272"/>
      <c r="E68" s="271" t="e">
        <f t="shared" si="2"/>
        <v>#DIV/0!</v>
      </c>
      <c r="F68" s="272">
        <v>7</v>
      </c>
      <c r="G68" s="272"/>
      <c r="H68" s="271">
        <f t="shared" si="3"/>
        <v>0</v>
      </c>
      <c r="I68" s="1170">
        <f t="shared" si="4"/>
        <v>7</v>
      </c>
      <c r="J68" s="1170">
        <f t="shared" si="5"/>
        <v>0</v>
      </c>
      <c r="K68" s="273">
        <f t="shared" si="6"/>
        <v>0</v>
      </c>
    </row>
    <row r="69" spans="1:11" ht="22.5" customHeight="1">
      <c r="A69" s="49" t="s">
        <v>1110</v>
      </c>
      <c r="B69" s="476" t="s">
        <v>1111</v>
      </c>
      <c r="C69" s="272"/>
      <c r="D69" s="272"/>
      <c r="E69" s="271" t="e">
        <f t="shared" si="2"/>
        <v>#DIV/0!</v>
      </c>
      <c r="F69" s="272">
        <v>3</v>
      </c>
      <c r="G69" s="272"/>
      <c r="H69" s="271">
        <f t="shared" si="3"/>
        <v>0</v>
      </c>
      <c r="I69" s="1170">
        <f t="shared" si="4"/>
        <v>3</v>
      </c>
      <c r="J69" s="1170">
        <f t="shared" si="5"/>
        <v>0</v>
      </c>
      <c r="K69" s="273">
        <f t="shared" si="6"/>
        <v>0</v>
      </c>
    </row>
    <row r="70" spans="1:11" ht="22.5" customHeight="1">
      <c r="A70" s="49" t="s">
        <v>2446</v>
      </c>
      <c r="B70" s="476" t="s">
        <v>4954</v>
      </c>
      <c r="C70" s="272"/>
      <c r="D70" s="272"/>
      <c r="E70" s="271" t="e">
        <f t="shared" si="2"/>
        <v>#DIV/0!</v>
      </c>
      <c r="F70" s="272">
        <v>6</v>
      </c>
      <c r="G70" s="272"/>
      <c r="H70" s="271">
        <f t="shared" si="3"/>
        <v>0</v>
      </c>
      <c r="I70" s="1170">
        <f t="shared" si="4"/>
        <v>6</v>
      </c>
      <c r="J70" s="1170">
        <f t="shared" si="5"/>
        <v>0</v>
      </c>
      <c r="K70" s="273">
        <f t="shared" si="6"/>
        <v>0</v>
      </c>
    </row>
    <row r="71" spans="1:11" ht="22.5" customHeight="1">
      <c r="A71" s="49" t="s">
        <v>2458</v>
      </c>
      <c r="B71" s="476" t="s">
        <v>4955</v>
      </c>
      <c r="C71" s="272"/>
      <c r="D71" s="272"/>
      <c r="E71" s="271" t="e">
        <f t="shared" si="2"/>
        <v>#DIV/0!</v>
      </c>
      <c r="F71" s="272">
        <v>5</v>
      </c>
      <c r="G71" s="272">
        <v>1</v>
      </c>
      <c r="H71" s="271">
        <f t="shared" si="3"/>
        <v>20</v>
      </c>
      <c r="I71" s="1170">
        <f t="shared" si="4"/>
        <v>5</v>
      </c>
      <c r="J71" s="1170">
        <f t="shared" si="5"/>
        <v>1</v>
      </c>
      <c r="K71" s="273">
        <f t="shared" si="6"/>
        <v>20</v>
      </c>
    </row>
    <row r="72" spans="1:11" ht="22.5" customHeight="1">
      <c r="A72" s="49" t="s">
        <v>997</v>
      </c>
      <c r="B72" s="476" t="s">
        <v>5028</v>
      </c>
      <c r="C72" s="272"/>
      <c r="D72" s="272"/>
      <c r="E72" s="271" t="e">
        <f t="shared" si="2"/>
        <v>#DIV/0!</v>
      </c>
      <c r="F72" s="272">
        <v>1</v>
      </c>
      <c r="G72" s="272"/>
      <c r="H72" s="271">
        <f t="shared" si="3"/>
        <v>0</v>
      </c>
      <c r="I72" s="1170">
        <f t="shared" si="4"/>
        <v>1</v>
      </c>
      <c r="J72" s="1170">
        <f t="shared" si="5"/>
        <v>0</v>
      </c>
      <c r="K72" s="273">
        <f t="shared" si="6"/>
        <v>0</v>
      </c>
    </row>
    <row r="73" spans="1:11" ht="28.5" customHeight="1">
      <c r="A73" s="49" t="s">
        <v>305</v>
      </c>
      <c r="B73" s="476" t="s">
        <v>2376</v>
      </c>
      <c r="C73" s="272"/>
      <c r="D73" s="272"/>
      <c r="E73" s="271" t="e">
        <f t="shared" si="2"/>
        <v>#DIV/0!</v>
      </c>
      <c r="F73" s="272"/>
      <c r="G73" s="272">
        <v>1</v>
      </c>
      <c r="H73" s="271" t="e">
        <f t="shared" si="3"/>
        <v>#DIV/0!</v>
      </c>
      <c r="I73" s="1170">
        <f t="shared" si="4"/>
        <v>0</v>
      </c>
      <c r="J73" s="1170">
        <f t="shared" si="5"/>
        <v>1</v>
      </c>
      <c r="K73" s="273" t="e">
        <f t="shared" si="6"/>
        <v>#DIV/0!</v>
      </c>
    </row>
    <row r="74" spans="1:11" ht="21.75" customHeight="1">
      <c r="A74" s="49"/>
      <c r="B74" s="50"/>
      <c r="C74" s="302">
        <f>SUM(C13:C73)</f>
        <v>0</v>
      </c>
      <c r="D74" s="302">
        <f>SUM(D13:D73)</f>
        <v>0</v>
      </c>
      <c r="E74" s="273" t="e">
        <f t="shared" si="2"/>
        <v>#DIV/0!</v>
      </c>
      <c r="F74" s="302">
        <f>SUM(F13:F73)</f>
        <v>12728</v>
      </c>
      <c r="G74" s="302">
        <f>SUM(G13:G73)</f>
        <v>7099</v>
      </c>
      <c r="H74" s="273">
        <f t="shared" si="3"/>
        <v>55.774670018856064</v>
      </c>
      <c r="I74" s="1170">
        <f t="shared" si="4"/>
        <v>12728</v>
      </c>
      <c r="J74" s="1170">
        <f t="shared" si="5"/>
        <v>7099</v>
      </c>
      <c r="K74" s="273">
        <f t="shared" si="6"/>
        <v>55.774670018856064</v>
      </c>
    </row>
    <row r="75" spans="1:11" ht="21.75" customHeight="1">
      <c r="A75" s="384" t="s">
        <v>3992</v>
      </c>
      <c r="B75" s="385"/>
      <c r="C75" s="106"/>
      <c r="D75" s="106"/>
      <c r="E75" s="106"/>
      <c r="F75" s="1422"/>
      <c r="G75" s="1422"/>
      <c r="H75" s="1422"/>
      <c r="I75" s="1422"/>
      <c r="J75" s="1423"/>
      <c r="K75" s="282"/>
    </row>
    <row r="76" spans="1:11" ht="21.75" customHeight="1">
      <c r="A76" s="383" t="s">
        <v>3993</v>
      </c>
      <c r="B76" s="284" t="s">
        <v>3994</v>
      </c>
      <c r="C76" s="112"/>
      <c r="D76" s="112"/>
      <c r="E76" s="271" t="e">
        <f t="shared" si="2"/>
        <v>#DIV/0!</v>
      </c>
      <c r="F76" s="195"/>
      <c r="G76" s="195"/>
      <c r="H76" s="271" t="e">
        <f t="shared" ref="H76:H89" si="7">SUM(G76/F76*100)</f>
        <v>#DIV/0!</v>
      </c>
      <c r="I76" s="173">
        <f t="shared" ref="I76:I89" si="8">C76+F76</f>
        <v>0</v>
      </c>
      <c r="J76" s="173">
        <f t="shared" ref="J76:J89" si="9">D76+G76</f>
        <v>0</v>
      </c>
      <c r="K76" s="273" t="e">
        <f t="shared" ref="K76:K89" si="10">SUM(J76/I76*100)</f>
        <v>#DIV/0!</v>
      </c>
    </row>
    <row r="77" spans="1:11" ht="21.75" customHeight="1">
      <c r="A77" s="383" t="s">
        <v>3995</v>
      </c>
      <c r="B77" s="284" t="s">
        <v>3996</v>
      </c>
      <c r="C77" s="112"/>
      <c r="D77" s="112"/>
      <c r="E77" s="271" t="e">
        <f t="shared" si="2"/>
        <v>#DIV/0!</v>
      </c>
      <c r="F77" s="195"/>
      <c r="G77" s="195"/>
      <c r="H77" s="271" t="e">
        <f t="shared" si="7"/>
        <v>#DIV/0!</v>
      </c>
      <c r="I77" s="173">
        <f t="shared" si="8"/>
        <v>0</v>
      </c>
      <c r="J77" s="173">
        <f t="shared" si="9"/>
        <v>0</v>
      </c>
      <c r="K77" s="273" t="e">
        <f t="shared" si="10"/>
        <v>#DIV/0!</v>
      </c>
    </row>
    <row r="78" spans="1:11" ht="21.75" customHeight="1">
      <c r="A78" s="383" t="s">
        <v>3997</v>
      </c>
      <c r="B78" s="284" t="s">
        <v>3998</v>
      </c>
      <c r="C78" s="112"/>
      <c r="D78" s="112"/>
      <c r="E78" s="271" t="e">
        <f t="shared" ref="E78:E89" si="11">SUM(D78/C78*100)</f>
        <v>#DIV/0!</v>
      </c>
      <c r="F78" s="195"/>
      <c r="G78" s="195"/>
      <c r="H78" s="271" t="e">
        <f t="shared" si="7"/>
        <v>#DIV/0!</v>
      </c>
      <c r="I78" s="173">
        <f t="shared" si="8"/>
        <v>0</v>
      </c>
      <c r="J78" s="173">
        <f t="shared" si="9"/>
        <v>0</v>
      </c>
      <c r="K78" s="273" t="e">
        <f t="shared" si="10"/>
        <v>#DIV/0!</v>
      </c>
    </row>
    <row r="79" spans="1:11" ht="21.75" customHeight="1">
      <c r="A79" s="383" t="s">
        <v>4494</v>
      </c>
      <c r="B79" s="284" t="s">
        <v>3999</v>
      </c>
      <c r="C79" s="112"/>
      <c r="D79" s="112"/>
      <c r="E79" s="271" t="e">
        <f t="shared" si="11"/>
        <v>#DIV/0!</v>
      </c>
      <c r="F79" s="195"/>
      <c r="G79" s="195"/>
      <c r="H79" s="271" t="e">
        <f t="shared" si="7"/>
        <v>#DIV/0!</v>
      </c>
      <c r="I79" s="173">
        <f t="shared" si="8"/>
        <v>0</v>
      </c>
      <c r="J79" s="173">
        <f t="shared" si="9"/>
        <v>0</v>
      </c>
      <c r="K79" s="273" t="e">
        <f t="shared" si="10"/>
        <v>#DIV/0!</v>
      </c>
    </row>
    <row r="80" spans="1:11" ht="21.75" customHeight="1">
      <c r="A80" s="383" t="s">
        <v>4000</v>
      </c>
      <c r="B80" s="284" t="s">
        <v>4001</v>
      </c>
      <c r="C80" s="112"/>
      <c r="D80" s="112"/>
      <c r="E80" s="271" t="e">
        <f t="shared" si="11"/>
        <v>#DIV/0!</v>
      </c>
      <c r="F80" s="195"/>
      <c r="G80" s="195"/>
      <c r="H80" s="271" t="e">
        <f t="shared" si="7"/>
        <v>#DIV/0!</v>
      </c>
      <c r="I80" s="173">
        <f t="shared" si="8"/>
        <v>0</v>
      </c>
      <c r="J80" s="173">
        <f t="shared" si="9"/>
        <v>0</v>
      </c>
      <c r="K80" s="273" t="e">
        <f t="shared" si="10"/>
        <v>#DIV/0!</v>
      </c>
    </row>
    <row r="81" spans="1:11" ht="21.75" customHeight="1">
      <c r="A81" s="383" t="s">
        <v>4002</v>
      </c>
      <c r="B81" s="284" t="s">
        <v>4003</v>
      </c>
      <c r="C81" s="112"/>
      <c r="D81" s="112"/>
      <c r="E81" s="271" t="e">
        <f t="shared" si="11"/>
        <v>#DIV/0!</v>
      </c>
      <c r="F81" s="195"/>
      <c r="G81" s="195"/>
      <c r="H81" s="271" t="e">
        <f t="shared" si="7"/>
        <v>#DIV/0!</v>
      </c>
      <c r="I81" s="173">
        <f t="shared" si="8"/>
        <v>0</v>
      </c>
      <c r="J81" s="173">
        <f t="shared" si="9"/>
        <v>0</v>
      </c>
      <c r="K81" s="273" t="e">
        <f t="shared" si="10"/>
        <v>#DIV/0!</v>
      </c>
    </row>
    <row r="82" spans="1:11" ht="21.75" customHeight="1">
      <c r="A82" s="383" t="s">
        <v>4004</v>
      </c>
      <c r="B82" s="284" t="s">
        <v>4005</v>
      </c>
      <c r="C82" s="112"/>
      <c r="D82" s="112"/>
      <c r="E82" s="271" t="e">
        <f t="shared" si="11"/>
        <v>#DIV/0!</v>
      </c>
      <c r="F82" s="195"/>
      <c r="G82" s="195"/>
      <c r="H82" s="271" t="e">
        <f t="shared" si="7"/>
        <v>#DIV/0!</v>
      </c>
      <c r="I82" s="173">
        <f t="shared" si="8"/>
        <v>0</v>
      </c>
      <c r="J82" s="173">
        <f t="shared" si="9"/>
        <v>0</v>
      </c>
      <c r="K82" s="273" t="e">
        <f t="shared" si="10"/>
        <v>#DIV/0!</v>
      </c>
    </row>
    <row r="83" spans="1:11" ht="21.75" customHeight="1">
      <c r="A83" s="383" t="s">
        <v>4006</v>
      </c>
      <c r="B83" s="284" t="s">
        <v>4007</v>
      </c>
      <c r="C83" s="112"/>
      <c r="D83" s="112"/>
      <c r="E83" s="271" t="e">
        <f t="shared" si="11"/>
        <v>#DIV/0!</v>
      </c>
      <c r="F83" s="195"/>
      <c r="G83" s="195"/>
      <c r="H83" s="271" t="e">
        <f t="shared" si="7"/>
        <v>#DIV/0!</v>
      </c>
      <c r="I83" s="173">
        <f t="shared" si="8"/>
        <v>0</v>
      </c>
      <c r="J83" s="173">
        <f t="shared" si="9"/>
        <v>0</v>
      </c>
      <c r="K83" s="273" t="e">
        <f t="shared" si="10"/>
        <v>#DIV/0!</v>
      </c>
    </row>
    <row r="84" spans="1:11" ht="21.75" customHeight="1">
      <c r="A84" s="383" t="s">
        <v>4008</v>
      </c>
      <c r="B84" s="284" t="s">
        <v>4009</v>
      </c>
      <c r="C84" s="112"/>
      <c r="D84" s="112"/>
      <c r="E84" s="271" t="e">
        <f t="shared" si="11"/>
        <v>#DIV/0!</v>
      </c>
      <c r="F84" s="195"/>
      <c r="G84" s="195"/>
      <c r="H84" s="271" t="e">
        <f t="shared" si="7"/>
        <v>#DIV/0!</v>
      </c>
      <c r="I84" s="173">
        <f t="shared" si="8"/>
        <v>0</v>
      </c>
      <c r="J84" s="173">
        <f t="shared" si="9"/>
        <v>0</v>
      </c>
      <c r="K84" s="273" t="e">
        <f t="shared" si="10"/>
        <v>#DIV/0!</v>
      </c>
    </row>
    <row r="85" spans="1:11" ht="21.75" customHeight="1">
      <c r="A85" s="383" t="s">
        <v>4010</v>
      </c>
      <c r="B85" s="284" t="s">
        <v>4011</v>
      </c>
      <c r="C85" s="112"/>
      <c r="D85" s="112"/>
      <c r="E85" s="271" t="e">
        <f t="shared" si="11"/>
        <v>#DIV/0!</v>
      </c>
      <c r="F85" s="195"/>
      <c r="G85" s="195"/>
      <c r="H85" s="271" t="e">
        <f t="shared" si="7"/>
        <v>#DIV/0!</v>
      </c>
      <c r="I85" s="173">
        <f t="shared" si="8"/>
        <v>0</v>
      </c>
      <c r="J85" s="173">
        <f t="shared" si="9"/>
        <v>0</v>
      </c>
      <c r="K85" s="273" t="e">
        <f t="shared" si="10"/>
        <v>#DIV/0!</v>
      </c>
    </row>
    <row r="86" spans="1:11" ht="21.75" customHeight="1">
      <c r="A86" s="383" t="s">
        <v>4012</v>
      </c>
      <c r="B86" s="284" t="s">
        <v>4013</v>
      </c>
      <c r="C86" s="112"/>
      <c r="D86" s="112"/>
      <c r="E86" s="271" t="e">
        <f t="shared" si="11"/>
        <v>#DIV/0!</v>
      </c>
      <c r="F86" s="195"/>
      <c r="G86" s="195"/>
      <c r="H86" s="271" t="e">
        <f t="shared" si="7"/>
        <v>#DIV/0!</v>
      </c>
      <c r="I86" s="173">
        <f t="shared" si="8"/>
        <v>0</v>
      </c>
      <c r="J86" s="173">
        <f t="shared" si="9"/>
        <v>0</v>
      </c>
      <c r="K86" s="273" t="e">
        <f t="shared" si="10"/>
        <v>#DIV/0!</v>
      </c>
    </row>
    <row r="87" spans="1:11" ht="21.75" customHeight="1">
      <c r="A87" s="383" t="s">
        <v>4014</v>
      </c>
      <c r="B87" s="284" t="s">
        <v>4015</v>
      </c>
      <c r="C87" s="112"/>
      <c r="D87" s="112"/>
      <c r="E87" s="271" t="e">
        <f t="shared" si="11"/>
        <v>#DIV/0!</v>
      </c>
      <c r="F87" s="195"/>
      <c r="G87" s="195"/>
      <c r="H87" s="271" t="e">
        <f t="shared" si="7"/>
        <v>#DIV/0!</v>
      </c>
      <c r="I87" s="173">
        <f t="shared" si="8"/>
        <v>0</v>
      </c>
      <c r="J87" s="173">
        <f t="shared" si="9"/>
        <v>0</v>
      </c>
      <c r="K87" s="273" t="e">
        <f t="shared" si="10"/>
        <v>#DIV/0!</v>
      </c>
    </row>
    <row r="88" spans="1:11" ht="21.75" customHeight="1">
      <c r="A88" s="991" t="s">
        <v>4016</v>
      </c>
      <c r="B88" s="386"/>
      <c r="C88" s="979">
        <f>SUM(C76:C87)</f>
        <v>0</v>
      </c>
      <c r="D88" s="979">
        <f>SUM(D76:D87)</f>
        <v>0</v>
      </c>
      <c r="E88" s="273" t="e">
        <f t="shared" si="11"/>
        <v>#DIV/0!</v>
      </c>
      <c r="F88" s="979">
        <f>SUM(F76:F87)</f>
        <v>0</v>
      </c>
      <c r="G88" s="979">
        <f>SUM(G76:G87)</f>
        <v>0</v>
      </c>
      <c r="H88" s="273" t="e">
        <f t="shared" si="7"/>
        <v>#DIV/0!</v>
      </c>
      <c r="I88" s="173">
        <f t="shared" si="8"/>
        <v>0</v>
      </c>
      <c r="J88" s="173">
        <f t="shared" si="9"/>
        <v>0</v>
      </c>
      <c r="K88" s="273" t="e">
        <f t="shared" si="10"/>
        <v>#DIV/0!</v>
      </c>
    </row>
    <row r="89" spans="1:11" ht="21.75" customHeight="1">
      <c r="A89" s="276" t="s">
        <v>4017</v>
      </c>
      <c r="B89" s="277"/>
      <c r="C89" s="278">
        <f>SUM(C74+C88)</f>
        <v>0</v>
      </c>
      <c r="D89" s="278">
        <f>SUM(D74+D88)</f>
        <v>0</v>
      </c>
      <c r="E89" s="273" t="e">
        <f t="shared" si="11"/>
        <v>#DIV/0!</v>
      </c>
      <c r="F89" s="278">
        <f>SUM(F74+F88)</f>
        <v>12728</v>
      </c>
      <c r="G89" s="278">
        <f>SUM(G74+G88)</f>
        <v>7099</v>
      </c>
      <c r="H89" s="273">
        <f t="shared" si="7"/>
        <v>55.774670018856064</v>
      </c>
      <c r="I89" s="439">
        <f t="shared" si="8"/>
        <v>12728</v>
      </c>
      <c r="J89" s="439">
        <f t="shared" si="9"/>
        <v>7099</v>
      </c>
      <c r="K89" s="273">
        <f t="shared" si="10"/>
        <v>55.774670018856064</v>
      </c>
    </row>
    <row r="90" spans="1:11" ht="21.75" customHeight="1">
      <c r="A90" s="1448" t="s">
        <v>4018</v>
      </c>
      <c r="B90" s="1448"/>
      <c r="C90" s="1448"/>
      <c r="D90" s="1448"/>
      <c r="E90" s="1448"/>
      <c r="F90" s="1448"/>
      <c r="G90" s="1448"/>
      <c r="H90" s="1448"/>
      <c r="I90" s="1448"/>
      <c r="J90" s="1490"/>
    </row>
    <row r="91" spans="1:11" ht="21.75" customHeight="1">
      <c r="A91" s="1448" t="s">
        <v>4067</v>
      </c>
      <c r="B91" s="1448"/>
      <c r="C91" s="1448"/>
      <c r="D91" s="1448"/>
      <c r="E91" s="1448"/>
      <c r="F91" s="1448"/>
      <c r="G91" s="1448"/>
      <c r="H91" s="1448"/>
      <c r="I91" s="1448"/>
      <c r="J91" s="1490"/>
    </row>
    <row r="92" spans="1:11" ht="21.75" customHeight="1">
      <c r="A92" s="303"/>
      <c r="B92" s="306"/>
      <c r="C92" s="306"/>
      <c r="D92" s="306"/>
      <c r="E92" s="306"/>
      <c r="F92" s="307"/>
      <c r="G92" s="307"/>
      <c r="H92" s="307"/>
      <c r="I92" s="308"/>
      <c r="J92" s="809"/>
    </row>
    <row r="93" spans="1:11" ht="21.75" customHeight="1">
      <c r="A93" s="303"/>
      <c r="B93" s="309"/>
      <c r="C93" s="309"/>
      <c r="D93" s="309"/>
      <c r="E93" s="309"/>
      <c r="F93" s="309"/>
      <c r="G93" s="309"/>
      <c r="H93" s="309"/>
      <c r="I93" s="309"/>
    </row>
    <row r="94" spans="1:11" ht="21.75" customHeight="1">
      <c r="A94" s="303"/>
      <c r="B94" s="309"/>
      <c r="C94" s="309"/>
      <c r="D94" s="309"/>
      <c r="E94" s="309"/>
      <c r="F94" s="309"/>
      <c r="G94" s="309"/>
      <c r="H94" s="309"/>
      <c r="I94" s="309"/>
    </row>
  </sheetData>
  <mergeCells count="9">
    <mergeCell ref="A90:J90"/>
    <mergeCell ref="A91:J91"/>
    <mergeCell ref="C2:D2"/>
    <mergeCell ref="A7:A8"/>
    <mergeCell ref="B7:B8"/>
    <mergeCell ref="F75:J75"/>
    <mergeCell ref="C7:E7"/>
    <mergeCell ref="F7:H7"/>
    <mergeCell ref="I7:K7"/>
  </mergeCells>
  <phoneticPr fontId="44" type="noConversion"/>
  <pageMargins left="0.7" right="0.7" top="0.75" bottom="0.75" header="0.3" footer="0.3"/>
  <pageSetup paperSize="9" scale="6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81"/>
  <sheetViews>
    <sheetView topLeftCell="A64" workbookViewId="0">
      <selection activeCell="O53" sqref="O53"/>
    </sheetView>
  </sheetViews>
  <sheetFormatPr defaultRowHeight="12.75"/>
  <cols>
    <col min="1" max="1" width="12.7109375" style="11" customWidth="1"/>
    <col min="2" max="2" width="40.5703125" style="11" customWidth="1"/>
    <col min="3" max="8" width="9.5703125" style="11" customWidth="1"/>
    <col min="9" max="9" width="9.85546875" style="11" customWidth="1"/>
    <col min="10" max="16384" width="9.140625" style="1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</row>
    <row r="2" spans="1:11">
      <c r="A2" s="114"/>
      <c r="B2" s="115" t="s">
        <v>1244</v>
      </c>
      <c r="C2" s="1413">
        <v>6113079</v>
      </c>
      <c r="D2" s="1414"/>
      <c r="E2" s="113"/>
      <c r="F2" s="113"/>
      <c r="G2" s="116"/>
      <c r="H2" s="116"/>
      <c r="I2" s="116"/>
      <c r="J2" s="116"/>
    </row>
    <row r="3" spans="1:11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</row>
    <row r="4" spans="1:11" ht="14.25">
      <c r="A4" s="114"/>
      <c r="B4" s="115" t="s">
        <v>1246</v>
      </c>
      <c r="C4" s="79" t="s">
        <v>1232</v>
      </c>
      <c r="D4" s="80"/>
      <c r="E4" s="80"/>
      <c r="F4" s="80"/>
      <c r="G4" s="80"/>
      <c r="H4" s="80"/>
      <c r="I4" s="80"/>
      <c r="J4" s="80"/>
    </row>
    <row r="5" spans="1:11" ht="15.75">
      <c r="A5" s="114"/>
      <c r="B5" s="115" t="s">
        <v>4094</v>
      </c>
      <c r="C5" s="266" t="s">
        <v>4130</v>
      </c>
      <c r="D5" s="267"/>
      <c r="E5" s="267"/>
      <c r="F5" s="267"/>
      <c r="G5" s="267"/>
      <c r="H5" s="267"/>
      <c r="I5" s="80"/>
      <c r="J5" s="80"/>
    </row>
    <row r="6" spans="1:11" ht="15.75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1" ht="12.75" customHeight="1">
      <c r="A7" s="1417" t="s">
        <v>4423</v>
      </c>
      <c r="B7" s="1509" t="s">
        <v>4424</v>
      </c>
      <c r="C7" s="1449" t="s">
        <v>6773</v>
      </c>
      <c r="D7" s="1450"/>
      <c r="E7" s="1451"/>
      <c r="F7" s="1449" t="s">
        <v>6774</v>
      </c>
      <c r="G7" s="1450"/>
      <c r="H7" s="1451"/>
      <c r="I7" s="1449" t="s">
        <v>6775</v>
      </c>
      <c r="J7" s="1450"/>
      <c r="K7" s="1451"/>
    </row>
    <row r="8" spans="1:11" ht="45" customHeight="1" thickBot="1">
      <c r="A8" s="1452"/>
      <c r="B8" s="1510"/>
      <c r="C8" s="122" t="s">
        <v>6772</v>
      </c>
      <c r="D8" s="122" t="s">
        <v>7087</v>
      </c>
      <c r="E8" s="122" t="s">
        <v>6870</v>
      </c>
      <c r="F8" s="122" t="s">
        <v>6772</v>
      </c>
      <c r="G8" s="122" t="s">
        <v>7087</v>
      </c>
      <c r="H8" s="122" t="s">
        <v>6870</v>
      </c>
      <c r="I8" s="122" t="s">
        <v>6772</v>
      </c>
      <c r="J8" s="122" t="s">
        <v>7087</v>
      </c>
      <c r="K8" s="122" t="s">
        <v>6870</v>
      </c>
    </row>
    <row r="9" spans="1:11" ht="15.75" thickTop="1">
      <c r="A9" s="367"/>
      <c r="B9" s="369" t="s">
        <v>1231</v>
      </c>
      <c r="C9" s="394"/>
      <c r="D9" s="394"/>
      <c r="E9" s="394"/>
      <c r="F9" s="394"/>
      <c r="G9" s="394"/>
      <c r="H9" s="394"/>
      <c r="I9" s="394"/>
      <c r="J9" s="977"/>
      <c r="K9" s="282"/>
    </row>
    <row r="10" spans="1:11">
      <c r="A10" s="49"/>
      <c r="B10" s="395"/>
      <c r="C10" s="290"/>
      <c r="D10" s="290"/>
      <c r="E10" s="290"/>
      <c r="F10" s="290"/>
      <c r="G10" s="290"/>
      <c r="H10" s="290"/>
      <c r="I10" s="173"/>
      <c r="J10" s="299"/>
      <c r="K10" s="282"/>
    </row>
    <row r="11" spans="1:11">
      <c r="A11" s="49"/>
      <c r="B11" s="395"/>
      <c r="C11" s="290"/>
      <c r="D11" s="290"/>
      <c r="E11" s="290"/>
      <c r="F11" s="290"/>
      <c r="G11" s="290"/>
      <c r="H11" s="290"/>
      <c r="I11" s="173"/>
      <c r="J11" s="299"/>
      <c r="K11" s="282"/>
    </row>
    <row r="12" spans="1:11" ht="15">
      <c r="A12" s="49"/>
      <c r="B12" s="396" t="s">
        <v>4477</v>
      </c>
      <c r="C12" s="290"/>
      <c r="D12" s="290"/>
      <c r="E12" s="290"/>
      <c r="F12" s="290"/>
      <c r="G12" s="290"/>
      <c r="H12" s="290"/>
      <c r="I12" s="173"/>
      <c r="J12" s="299"/>
      <c r="K12" s="282"/>
    </row>
    <row r="13" spans="1:11">
      <c r="A13" s="49" t="s">
        <v>843</v>
      </c>
      <c r="B13" s="395" t="s">
        <v>357</v>
      </c>
      <c r="C13" s="272"/>
      <c r="D13" s="272">
        <v>2</v>
      </c>
      <c r="E13" s="271" t="e">
        <f>SUM(D13/C13*100)</f>
        <v>#DIV/0!</v>
      </c>
      <c r="F13" s="272"/>
      <c r="G13" s="272"/>
      <c r="H13" s="271" t="e">
        <f>SUM(G13/F13*100)</f>
        <v>#DIV/0!</v>
      </c>
      <c r="I13" s="173">
        <f t="shared" ref="I13" si="0">C13+F13</f>
        <v>0</v>
      </c>
      <c r="J13" s="299">
        <f t="shared" ref="J13" si="1">D13+G13</f>
        <v>2</v>
      </c>
      <c r="K13" s="273" t="e">
        <f>SUM(J13/I13*100)</f>
        <v>#DIV/0!</v>
      </c>
    </row>
    <row r="14" spans="1:11">
      <c r="A14" s="49" t="s">
        <v>844</v>
      </c>
      <c r="B14" s="395" t="s">
        <v>358</v>
      </c>
      <c r="C14" s="272">
        <v>982</v>
      </c>
      <c r="D14" s="272">
        <v>549</v>
      </c>
      <c r="E14" s="271">
        <f t="shared" ref="E14:E76" si="2">SUM(D14/C14*100)</f>
        <v>55.906313645621189</v>
      </c>
      <c r="F14" s="272">
        <v>6</v>
      </c>
      <c r="G14" s="272">
        <v>5</v>
      </c>
      <c r="H14" s="271">
        <f t="shared" ref="H14:H60" si="3">SUM(G14/F14*100)</f>
        <v>83.333333333333343</v>
      </c>
      <c r="I14" s="1170">
        <f t="shared" ref="I14:I60" si="4">C14+F14</f>
        <v>988</v>
      </c>
      <c r="J14" s="299">
        <f t="shared" ref="J14:J60" si="5">D14+G14</f>
        <v>554</v>
      </c>
      <c r="K14" s="273">
        <f t="shared" ref="K14:K60" si="6">SUM(J14/I14*100)</f>
        <v>56.072874493927131</v>
      </c>
    </row>
    <row r="15" spans="1:11" ht="25.5">
      <c r="A15" s="49" t="s">
        <v>845</v>
      </c>
      <c r="B15" s="395" t="s">
        <v>846</v>
      </c>
      <c r="C15" s="272">
        <v>970</v>
      </c>
      <c r="D15" s="272">
        <v>545</v>
      </c>
      <c r="E15" s="271">
        <f t="shared" si="2"/>
        <v>56.185567010309278</v>
      </c>
      <c r="F15" s="272">
        <v>2833</v>
      </c>
      <c r="G15" s="272">
        <v>1363</v>
      </c>
      <c r="H15" s="271">
        <f t="shared" si="3"/>
        <v>48.111542534415811</v>
      </c>
      <c r="I15" s="1170">
        <f t="shared" si="4"/>
        <v>3803</v>
      </c>
      <c r="J15" s="299">
        <f t="shared" si="5"/>
        <v>1908</v>
      </c>
      <c r="K15" s="273">
        <f t="shared" si="6"/>
        <v>50.17091769655535</v>
      </c>
    </row>
    <row r="16" spans="1:11">
      <c r="A16" s="49" t="s">
        <v>847</v>
      </c>
      <c r="B16" s="395" t="s">
        <v>848</v>
      </c>
      <c r="C16" s="272">
        <v>896</v>
      </c>
      <c r="D16" s="272">
        <v>536</v>
      </c>
      <c r="E16" s="271">
        <f t="shared" si="2"/>
        <v>59.821428571428569</v>
      </c>
      <c r="F16" s="272">
        <v>5364</v>
      </c>
      <c r="G16" s="272">
        <v>2657</v>
      </c>
      <c r="H16" s="271">
        <f t="shared" si="3"/>
        <v>49.53392990305742</v>
      </c>
      <c r="I16" s="1170">
        <f t="shared" si="4"/>
        <v>6260</v>
      </c>
      <c r="J16" s="299">
        <f t="shared" si="5"/>
        <v>3193</v>
      </c>
      <c r="K16" s="273">
        <f t="shared" si="6"/>
        <v>51.006389776357828</v>
      </c>
    </row>
    <row r="17" spans="1:11">
      <c r="A17" s="49" t="s">
        <v>849</v>
      </c>
      <c r="B17" s="395" t="s">
        <v>850</v>
      </c>
      <c r="C17" s="272">
        <v>1</v>
      </c>
      <c r="D17" s="272"/>
      <c r="E17" s="271">
        <f t="shared" si="2"/>
        <v>0</v>
      </c>
      <c r="F17" s="272">
        <v>1</v>
      </c>
      <c r="G17" s="272"/>
      <c r="H17" s="271">
        <f t="shared" si="3"/>
        <v>0</v>
      </c>
      <c r="I17" s="1170">
        <f t="shared" si="4"/>
        <v>2</v>
      </c>
      <c r="J17" s="299">
        <f t="shared" si="5"/>
        <v>0</v>
      </c>
      <c r="K17" s="273">
        <f t="shared" si="6"/>
        <v>0</v>
      </c>
    </row>
    <row r="18" spans="1:11">
      <c r="A18" s="49" t="s">
        <v>851</v>
      </c>
      <c r="B18" s="395" t="s">
        <v>852</v>
      </c>
      <c r="C18" s="272">
        <v>896</v>
      </c>
      <c r="D18" s="272">
        <v>535</v>
      </c>
      <c r="E18" s="271">
        <f t="shared" si="2"/>
        <v>59.709821428571431</v>
      </c>
      <c r="F18" s="272">
        <v>1181</v>
      </c>
      <c r="G18" s="272">
        <v>561</v>
      </c>
      <c r="H18" s="271">
        <f t="shared" si="3"/>
        <v>47.50211685012701</v>
      </c>
      <c r="I18" s="1170">
        <f t="shared" si="4"/>
        <v>2077</v>
      </c>
      <c r="J18" s="299">
        <f t="shared" si="5"/>
        <v>1096</v>
      </c>
      <c r="K18" s="273">
        <f t="shared" si="6"/>
        <v>52.768415984593162</v>
      </c>
    </row>
    <row r="19" spans="1:11" ht="25.5">
      <c r="A19" s="49" t="s">
        <v>853</v>
      </c>
      <c r="B19" s="395" t="s">
        <v>854</v>
      </c>
      <c r="C19" s="272">
        <v>1</v>
      </c>
      <c r="D19" s="272"/>
      <c r="E19" s="271">
        <f t="shared" si="2"/>
        <v>0</v>
      </c>
      <c r="F19" s="272">
        <v>1989</v>
      </c>
      <c r="G19" s="272">
        <v>966</v>
      </c>
      <c r="H19" s="271">
        <f t="shared" si="3"/>
        <v>48.567119155354447</v>
      </c>
      <c r="I19" s="1170">
        <f t="shared" si="4"/>
        <v>1990</v>
      </c>
      <c r="J19" s="299">
        <f t="shared" si="5"/>
        <v>966</v>
      </c>
      <c r="K19" s="273">
        <f t="shared" si="6"/>
        <v>48.542713567839193</v>
      </c>
    </row>
    <row r="20" spans="1:11" ht="25.5">
      <c r="A20" s="49" t="s">
        <v>855</v>
      </c>
      <c r="B20" s="395" t="s">
        <v>856</v>
      </c>
      <c r="C20" s="272">
        <v>891</v>
      </c>
      <c r="D20" s="272">
        <v>533</v>
      </c>
      <c r="E20" s="271">
        <f t="shared" si="2"/>
        <v>59.820426487093158</v>
      </c>
      <c r="F20" s="272">
        <v>2690</v>
      </c>
      <c r="G20" s="272">
        <v>1358</v>
      </c>
      <c r="H20" s="271">
        <f t="shared" si="3"/>
        <v>50.483271375464689</v>
      </c>
      <c r="I20" s="1170">
        <f t="shared" si="4"/>
        <v>3581</v>
      </c>
      <c r="J20" s="299">
        <f t="shared" si="5"/>
        <v>1891</v>
      </c>
      <c r="K20" s="273">
        <f t="shared" si="6"/>
        <v>52.806478637252162</v>
      </c>
    </row>
    <row r="21" spans="1:11" ht="25.5">
      <c r="A21" s="49" t="s">
        <v>857</v>
      </c>
      <c r="B21" s="395" t="s">
        <v>858</v>
      </c>
      <c r="C21" s="272">
        <v>17</v>
      </c>
      <c r="D21" s="272">
        <v>30</v>
      </c>
      <c r="E21" s="271">
        <f t="shared" si="2"/>
        <v>176.47058823529412</v>
      </c>
      <c r="F21" s="272">
        <v>50</v>
      </c>
      <c r="G21" s="272">
        <v>31</v>
      </c>
      <c r="H21" s="271">
        <f t="shared" si="3"/>
        <v>62</v>
      </c>
      <c r="I21" s="1170">
        <f t="shared" si="4"/>
        <v>67</v>
      </c>
      <c r="J21" s="299">
        <f t="shared" si="5"/>
        <v>61</v>
      </c>
      <c r="K21" s="273">
        <f t="shared" si="6"/>
        <v>91.044776119402982</v>
      </c>
    </row>
    <row r="22" spans="1:11" ht="25.5">
      <c r="A22" s="49" t="s">
        <v>859</v>
      </c>
      <c r="B22" s="395" t="s">
        <v>860</v>
      </c>
      <c r="C22" s="272">
        <v>129</v>
      </c>
      <c r="D22" s="272">
        <v>75</v>
      </c>
      <c r="E22" s="271">
        <f t="shared" si="2"/>
        <v>58.139534883720934</v>
      </c>
      <c r="F22" s="272">
        <v>177</v>
      </c>
      <c r="G22" s="272">
        <v>92</v>
      </c>
      <c r="H22" s="271">
        <f t="shared" si="3"/>
        <v>51.977401129943502</v>
      </c>
      <c r="I22" s="1170">
        <f t="shared" si="4"/>
        <v>306</v>
      </c>
      <c r="J22" s="299">
        <f t="shared" si="5"/>
        <v>167</v>
      </c>
      <c r="K22" s="273">
        <f t="shared" si="6"/>
        <v>54.575163398692808</v>
      </c>
    </row>
    <row r="23" spans="1:11">
      <c r="A23" s="49" t="s">
        <v>861</v>
      </c>
      <c r="B23" s="395" t="s">
        <v>862</v>
      </c>
      <c r="C23" s="272">
        <v>910</v>
      </c>
      <c r="D23" s="272">
        <v>577</v>
      </c>
      <c r="E23" s="271">
        <f t="shared" si="2"/>
        <v>63.406593406593402</v>
      </c>
      <c r="F23" s="272">
        <v>1231</v>
      </c>
      <c r="G23" s="272">
        <v>585</v>
      </c>
      <c r="H23" s="271">
        <f t="shared" si="3"/>
        <v>47.522339561332252</v>
      </c>
      <c r="I23" s="1170">
        <f t="shared" si="4"/>
        <v>2141</v>
      </c>
      <c r="J23" s="299">
        <f t="shared" si="5"/>
        <v>1162</v>
      </c>
      <c r="K23" s="273">
        <f t="shared" si="6"/>
        <v>54.273703876693133</v>
      </c>
    </row>
    <row r="24" spans="1:11">
      <c r="A24" s="49" t="s">
        <v>863</v>
      </c>
      <c r="B24" s="395" t="s">
        <v>864</v>
      </c>
      <c r="C24" s="272">
        <v>128</v>
      </c>
      <c r="D24" s="272">
        <v>77</v>
      </c>
      <c r="E24" s="271">
        <f t="shared" si="2"/>
        <v>60.15625</v>
      </c>
      <c r="F24" s="272">
        <v>178</v>
      </c>
      <c r="G24" s="272">
        <v>95</v>
      </c>
      <c r="H24" s="271">
        <f t="shared" si="3"/>
        <v>53.370786516853933</v>
      </c>
      <c r="I24" s="1170">
        <f t="shared" si="4"/>
        <v>306</v>
      </c>
      <c r="J24" s="299">
        <f t="shared" si="5"/>
        <v>172</v>
      </c>
      <c r="K24" s="273">
        <f t="shared" si="6"/>
        <v>56.209150326797385</v>
      </c>
    </row>
    <row r="25" spans="1:11" ht="25.5">
      <c r="A25" s="49" t="s">
        <v>865</v>
      </c>
      <c r="B25" s="395" t="s">
        <v>866</v>
      </c>
      <c r="C25" s="272">
        <v>67</v>
      </c>
      <c r="D25" s="272">
        <v>14</v>
      </c>
      <c r="E25" s="271">
        <f t="shared" si="2"/>
        <v>20.8955223880597</v>
      </c>
      <c r="F25" s="272">
        <v>27</v>
      </c>
      <c r="G25" s="272">
        <v>5</v>
      </c>
      <c r="H25" s="271">
        <f t="shared" si="3"/>
        <v>18.518518518518519</v>
      </c>
      <c r="I25" s="1170">
        <f t="shared" si="4"/>
        <v>94</v>
      </c>
      <c r="J25" s="299">
        <f t="shared" si="5"/>
        <v>19</v>
      </c>
      <c r="K25" s="273">
        <f t="shared" si="6"/>
        <v>20.212765957446805</v>
      </c>
    </row>
    <row r="26" spans="1:11">
      <c r="A26" s="49" t="s">
        <v>867</v>
      </c>
      <c r="B26" s="395" t="s">
        <v>868</v>
      </c>
      <c r="C26" s="272">
        <v>1</v>
      </c>
      <c r="D26" s="272"/>
      <c r="E26" s="271">
        <f t="shared" si="2"/>
        <v>0</v>
      </c>
      <c r="F26" s="272">
        <v>1</v>
      </c>
      <c r="G26" s="272">
        <v>2</v>
      </c>
      <c r="H26" s="271">
        <f t="shared" si="3"/>
        <v>200</v>
      </c>
      <c r="I26" s="1170">
        <f t="shared" si="4"/>
        <v>2</v>
      </c>
      <c r="J26" s="299">
        <f t="shared" si="5"/>
        <v>2</v>
      </c>
      <c r="K26" s="273">
        <f t="shared" si="6"/>
        <v>100</v>
      </c>
    </row>
    <row r="27" spans="1:11" ht="25.5">
      <c r="A27" s="49" t="s">
        <v>869</v>
      </c>
      <c r="B27" s="395" t="s">
        <v>2657</v>
      </c>
      <c r="C27" s="272">
        <v>149</v>
      </c>
      <c r="D27" s="272">
        <v>61</v>
      </c>
      <c r="E27" s="271">
        <f t="shared" si="2"/>
        <v>40.939597315436245</v>
      </c>
      <c r="F27" s="272">
        <v>32</v>
      </c>
      <c r="G27" s="272">
        <v>12</v>
      </c>
      <c r="H27" s="271">
        <f t="shared" si="3"/>
        <v>37.5</v>
      </c>
      <c r="I27" s="1170">
        <f t="shared" si="4"/>
        <v>181</v>
      </c>
      <c r="J27" s="299">
        <f t="shared" si="5"/>
        <v>73</v>
      </c>
      <c r="K27" s="273">
        <f t="shared" si="6"/>
        <v>40.331491712707184</v>
      </c>
    </row>
    <row r="28" spans="1:11" ht="25.5">
      <c r="A28" s="49" t="s">
        <v>2658</v>
      </c>
      <c r="B28" s="395" t="s">
        <v>2659</v>
      </c>
      <c r="C28" s="272">
        <v>90</v>
      </c>
      <c r="D28" s="272">
        <v>15</v>
      </c>
      <c r="E28" s="271">
        <f t="shared" si="2"/>
        <v>16.666666666666664</v>
      </c>
      <c r="F28" s="272">
        <v>27</v>
      </c>
      <c r="G28" s="272">
        <v>4</v>
      </c>
      <c r="H28" s="271">
        <f t="shared" si="3"/>
        <v>14.814814814814813</v>
      </c>
      <c r="I28" s="1170">
        <f t="shared" si="4"/>
        <v>117</v>
      </c>
      <c r="J28" s="299">
        <f t="shared" si="5"/>
        <v>19</v>
      </c>
      <c r="K28" s="273">
        <f t="shared" si="6"/>
        <v>16.239316239316238</v>
      </c>
    </row>
    <row r="29" spans="1:11" ht="25.5">
      <c r="A29" s="49" t="s">
        <v>2660</v>
      </c>
      <c r="B29" s="395" t="s">
        <v>2661</v>
      </c>
      <c r="C29" s="272">
        <v>1</v>
      </c>
      <c r="D29" s="272"/>
      <c r="E29" s="271">
        <f t="shared" si="2"/>
        <v>0</v>
      </c>
      <c r="F29" s="272">
        <v>1</v>
      </c>
      <c r="G29" s="272"/>
      <c r="H29" s="271">
        <f t="shared" si="3"/>
        <v>0</v>
      </c>
      <c r="I29" s="1170">
        <f t="shared" si="4"/>
        <v>2</v>
      </c>
      <c r="J29" s="299">
        <f t="shared" si="5"/>
        <v>0</v>
      </c>
      <c r="K29" s="273">
        <f t="shared" si="6"/>
        <v>0</v>
      </c>
    </row>
    <row r="30" spans="1:11" ht="25.5">
      <c r="A30" s="49" t="s">
        <v>2662</v>
      </c>
      <c r="B30" s="395" t="s">
        <v>2663</v>
      </c>
      <c r="C30" s="272">
        <v>1</v>
      </c>
      <c r="D30" s="272"/>
      <c r="E30" s="271">
        <f t="shared" si="2"/>
        <v>0</v>
      </c>
      <c r="F30" s="272">
        <v>1</v>
      </c>
      <c r="G30" s="272"/>
      <c r="H30" s="271">
        <f t="shared" si="3"/>
        <v>0</v>
      </c>
      <c r="I30" s="1170">
        <f t="shared" si="4"/>
        <v>2</v>
      </c>
      <c r="J30" s="299">
        <f t="shared" si="5"/>
        <v>0</v>
      </c>
      <c r="K30" s="273">
        <f t="shared" si="6"/>
        <v>0</v>
      </c>
    </row>
    <row r="31" spans="1:11" ht="25.5">
      <c r="A31" s="49" t="s">
        <v>2664</v>
      </c>
      <c r="B31" s="395" t="s">
        <v>2665</v>
      </c>
      <c r="C31" s="272">
        <v>1</v>
      </c>
      <c r="D31" s="272"/>
      <c r="E31" s="271">
        <f t="shared" si="2"/>
        <v>0</v>
      </c>
      <c r="F31" s="272">
        <v>1</v>
      </c>
      <c r="G31" s="272"/>
      <c r="H31" s="271">
        <f t="shared" si="3"/>
        <v>0</v>
      </c>
      <c r="I31" s="1170">
        <f t="shared" si="4"/>
        <v>2</v>
      </c>
      <c r="J31" s="299">
        <f t="shared" si="5"/>
        <v>0</v>
      </c>
      <c r="K31" s="273">
        <f t="shared" si="6"/>
        <v>0</v>
      </c>
    </row>
    <row r="32" spans="1:11" ht="25.5">
      <c r="A32" s="49" t="s">
        <v>2666</v>
      </c>
      <c r="B32" s="395" t="s">
        <v>2667</v>
      </c>
      <c r="C32" s="272">
        <v>1</v>
      </c>
      <c r="D32" s="272"/>
      <c r="E32" s="271">
        <f t="shared" si="2"/>
        <v>0</v>
      </c>
      <c r="F32" s="272">
        <v>1</v>
      </c>
      <c r="G32" s="272"/>
      <c r="H32" s="271">
        <f t="shared" si="3"/>
        <v>0</v>
      </c>
      <c r="I32" s="1170">
        <f t="shared" si="4"/>
        <v>2</v>
      </c>
      <c r="J32" s="299">
        <f t="shared" si="5"/>
        <v>0</v>
      </c>
      <c r="K32" s="273">
        <f t="shared" si="6"/>
        <v>0</v>
      </c>
    </row>
    <row r="33" spans="1:11" ht="25.5">
      <c r="A33" s="49" t="s">
        <v>2668</v>
      </c>
      <c r="B33" s="395" t="s">
        <v>2059</v>
      </c>
      <c r="C33" s="272">
        <v>1</v>
      </c>
      <c r="D33" s="272"/>
      <c r="E33" s="271">
        <f t="shared" si="2"/>
        <v>0</v>
      </c>
      <c r="F33" s="272">
        <v>1</v>
      </c>
      <c r="G33" s="272"/>
      <c r="H33" s="271">
        <f t="shared" si="3"/>
        <v>0</v>
      </c>
      <c r="I33" s="1170">
        <f t="shared" si="4"/>
        <v>2</v>
      </c>
      <c r="J33" s="299">
        <f t="shared" si="5"/>
        <v>0</v>
      </c>
      <c r="K33" s="273">
        <f t="shared" si="6"/>
        <v>0</v>
      </c>
    </row>
    <row r="34" spans="1:11">
      <c r="A34" s="478" t="s">
        <v>2060</v>
      </c>
      <c r="B34" s="479" t="s">
        <v>2061</v>
      </c>
      <c r="C34" s="110">
        <v>1</v>
      </c>
      <c r="D34" s="110"/>
      <c r="E34" s="271">
        <f t="shared" si="2"/>
        <v>0</v>
      </c>
      <c r="F34" s="185">
        <v>2</v>
      </c>
      <c r="G34" s="185"/>
      <c r="H34" s="271">
        <f t="shared" si="3"/>
        <v>0</v>
      </c>
      <c r="I34" s="1170">
        <f t="shared" si="4"/>
        <v>3</v>
      </c>
      <c r="J34" s="299">
        <f t="shared" si="5"/>
        <v>0</v>
      </c>
      <c r="K34" s="273">
        <f t="shared" si="6"/>
        <v>0</v>
      </c>
    </row>
    <row r="35" spans="1:11" ht="23.25" customHeight="1">
      <c r="A35" s="11" t="s">
        <v>3074</v>
      </c>
      <c r="B35" s="479" t="s">
        <v>3075</v>
      </c>
      <c r="C35" s="110">
        <v>28</v>
      </c>
      <c r="D35" s="110">
        <v>12</v>
      </c>
      <c r="E35" s="271">
        <f t="shared" si="2"/>
        <v>42.857142857142854</v>
      </c>
      <c r="F35" s="185"/>
      <c r="G35" s="185"/>
      <c r="H35" s="271" t="e">
        <f t="shared" si="3"/>
        <v>#DIV/0!</v>
      </c>
      <c r="I35" s="1170">
        <f t="shared" si="4"/>
        <v>28</v>
      </c>
      <c r="J35" s="299">
        <f t="shared" si="5"/>
        <v>12</v>
      </c>
      <c r="K35" s="273">
        <f t="shared" si="6"/>
        <v>42.857142857142854</v>
      </c>
    </row>
    <row r="36" spans="1:11" ht="23.25" customHeight="1">
      <c r="A36" s="1" t="s">
        <v>4594</v>
      </c>
      <c r="B36" s="479" t="s">
        <v>4595</v>
      </c>
      <c r="C36" s="110">
        <v>1</v>
      </c>
      <c r="D36" s="110"/>
      <c r="E36" s="271">
        <f t="shared" si="2"/>
        <v>0</v>
      </c>
      <c r="F36" s="185">
        <v>4</v>
      </c>
      <c r="G36" s="185">
        <v>1</v>
      </c>
      <c r="H36" s="271">
        <f t="shared" si="3"/>
        <v>25</v>
      </c>
      <c r="I36" s="1170">
        <f t="shared" si="4"/>
        <v>5</v>
      </c>
      <c r="J36" s="299">
        <f t="shared" si="5"/>
        <v>1</v>
      </c>
      <c r="K36" s="273">
        <f t="shared" si="6"/>
        <v>20</v>
      </c>
    </row>
    <row r="37" spans="1:11" ht="23.25" customHeight="1">
      <c r="A37" s="11" t="s">
        <v>4596</v>
      </c>
      <c r="B37" s="479" t="s">
        <v>4597</v>
      </c>
      <c r="C37" s="703">
        <v>12</v>
      </c>
      <c r="D37" s="703">
        <v>7</v>
      </c>
      <c r="E37" s="271">
        <f t="shared" si="2"/>
        <v>58.333333333333336</v>
      </c>
      <c r="F37" s="185">
        <v>93</v>
      </c>
      <c r="G37" s="185">
        <v>55</v>
      </c>
      <c r="H37" s="271">
        <f t="shared" si="3"/>
        <v>59.13978494623656</v>
      </c>
      <c r="I37" s="1170">
        <f t="shared" si="4"/>
        <v>105</v>
      </c>
      <c r="J37" s="299">
        <f t="shared" si="5"/>
        <v>62</v>
      </c>
      <c r="K37" s="273">
        <f t="shared" si="6"/>
        <v>59.047619047619051</v>
      </c>
    </row>
    <row r="38" spans="1:11" ht="23.25" customHeight="1">
      <c r="A38" s="11" t="s">
        <v>4598</v>
      </c>
      <c r="B38" s="479" t="s">
        <v>4599</v>
      </c>
      <c r="C38" s="110">
        <v>1</v>
      </c>
      <c r="D38" s="110"/>
      <c r="E38" s="271">
        <f t="shared" si="2"/>
        <v>0</v>
      </c>
      <c r="F38" s="185">
        <v>30</v>
      </c>
      <c r="G38" s="185">
        <v>52</v>
      </c>
      <c r="H38" s="271">
        <f t="shared" si="3"/>
        <v>173.33333333333334</v>
      </c>
      <c r="I38" s="1170">
        <f t="shared" si="4"/>
        <v>31</v>
      </c>
      <c r="J38" s="299">
        <f t="shared" si="5"/>
        <v>52</v>
      </c>
      <c r="K38" s="273">
        <f t="shared" si="6"/>
        <v>167.74193548387098</v>
      </c>
    </row>
    <row r="39" spans="1:11" ht="23.25" customHeight="1">
      <c r="A39" s="11" t="s">
        <v>4600</v>
      </c>
      <c r="B39" s="479" t="s">
        <v>4601</v>
      </c>
      <c r="C39" s="703">
        <v>1</v>
      </c>
      <c r="D39" s="703"/>
      <c r="E39" s="271">
        <f t="shared" si="2"/>
        <v>0</v>
      </c>
      <c r="F39" s="185">
        <v>2</v>
      </c>
      <c r="G39" s="185">
        <v>3</v>
      </c>
      <c r="H39" s="271">
        <f t="shared" si="3"/>
        <v>150</v>
      </c>
      <c r="I39" s="1170">
        <f t="shared" si="4"/>
        <v>3</v>
      </c>
      <c r="J39" s="299">
        <f t="shared" si="5"/>
        <v>3</v>
      </c>
      <c r="K39" s="273">
        <f t="shared" si="6"/>
        <v>100</v>
      </c>
    </row>
    <row r="40" spans="1:11" ht="25.5">
      <c r="A40" s="383" t="s">
        <v>4602</v>
      </c>
      <c r="B40" s="479" t="s">
        <v>4603</v>
      </c>
      <c r="C40" s="110">
        <v>18</v>
      </c>
      <c r="D40" s="110">
        <v>5</v>
      </c>
      <c r="E40" s="271">
        <f t="shared" si="2"/>
        <v>27.777777777777779</v>
      </c>
      <c r="F40" s="185">
        <v>102</v>
      </c>
      <c r="G40" s="185">
        <v>38</v>
      </c>
      <c r="H40" s="271">
        <f t="shared" si="3"/>
        <v>37.254901960784316</v>
      </c>
      <c r="I40" s="1170">
        <f t="shared" si="4"/>
        <v>120</v>
      </c>
      <c r="J40" s="299">
        <f t="shared" si="5"/>
        <v>43</v>
      </c>
      <c r="K40" s="273">
        <f t="shared" si="6"/>
        <v>35.833333333333336</v>
      </c>
    </row>
    <row r="41" spans="1:11" ht="15">
      <c r="A41" s="383" t="s">
        <v>4604</v>
      </c>
      <c r="B41" s="479" t="s">
        <v>4605</v>
      </c>
      <c r="C41" s="703">
        <v>1</v>
      </c>
      <c r="D41" s="703"/>
      <c r="E41" s="271">
        <f t="shared" si="2"/>
        <v>0</v>
      </c>
      <c r="F41" s="185">
        <v>2</v>
      </c>
      <c r="G41" s="185"/>
      <c r="H41" s="271">
        <f t="shared" si="3"/>
        <v>0</v>
      </c>
      <c r="I41" s="1170">
        <f t="shared" si="4"/>
        <v>3</v>
      </c>
      <c r="J41" s="299">
        <f t="shared" si="5"/>
        <v>0</v>
      </c>
      <c r="K41" s="273">
        <f t="shared" si="6"/>
        <v>0</v>
      </c>
    </row>
    <row r="42" spans="1:11" ht="15">
      <c r="A42" s="383" t="s">
        <v>4606</v>
      </c>
      <c r="B42" s="479" t="s">
        <v>4607</v>
      </c>
      <c r="C42" s="703">
        <v>2</v>
      </c>
      <c r="D42" s="703"/>
      <c r="E42" s="271">
        <f t="shared" si="2"/>
        <v>0</v>
      </c>
      <c r="F42" s="185">
        <v>2</v>
      </c>
      <c r="G42" s="185"/>
      <c r="H42" s="271">
        <f t="shared" si="3"/>
        <v>0</v>
      </c>
      <c r="I42" s="1170">
        <f t="shared" si="4"/>
        <v>4</v>
      </c>
      <c r="J42" s="299">
        <f t="shared" si="5"/>
        <v>0</v>
      </c>
      <c r="K42" s="273">
        <f t="shared" si="6"/>
        <v>0</v>
      </c>
    </row>
    <row r="43" spans="1:11" ht="15">
      <c r="A43" s="383" t="s">
        <v>4608</v>
      </c>
      <c r="B43" s="479" t="s">
        <v>4609</v>
      </c>
      <c r="C43" s="703">
        <v>2</v>
      </c>
      <c r="D43" s="703"/>
      <c r="E43" s="271">
        <f t="shared" si="2"/>
        <v>0</v>
      </c>
      <c r="F43" s="185">
        <v>2</v>
      </c>
      <c r="G43" s="185"/>
      <c r="H43" s="271">
        <f t="shared" si="3"/>
        <v>0</v>
      </c>
      <c r="I43" s="1170">
        <f t="shared" si="4"/>
        <v>4</v>
      </c>
      <c r="J43" s="299">
        <f t="shared" si="5"/>
        <v>0</v>
      </c>
      <c r="K43" s="273">
        <f t="shared" si="6"/>
        <v>0</v>
      </c>
    </row>
    <row r="44" spans="1:11" ht="25.5">
      <c r="A44" s="383" t="s">
        <v>4610</v>
      </c>
      <c r="B44" s="479" t="s">
        <v>4611</v>
      </c>
      <c r="C44" s="703">
        <v>4</v>
      </c>
      <c r="D44" s="703">
        <v>3</v>
      </c>
      <c r="E44" s="271">
        <f t="shared" si="2"/>
        <v>75</v>
      </c>
      <c r="F44" s="185">
        <v>5</v>
      </c>
      <c r="G44" s="185">
        <v>13</v>
      </c>
      <c r="H44" s="271">
        <f t="shared" si="3"/>
        <v>260</v>
      </c>
      <c r="I44" s="1170">
        <f t="shared" si="4"/>
        <v>9</v>
      </c>
      <c r="J44" s="299">
        <f t="shared" si="5"/>
        <v>16</v>
      </c>
      <c r="K44" s="273">
        <f t="shared" si="6"/>
        <v>177.77777777777777</v>
      </c>
    </row>
    <row r="45" spans="1:11" ht="38.25">
      <c r="A45" s="383" t="s">
        <v>4612</v>
      </c>
      <c r="B45" s="479" t="s">
        <v>4613</v>
      </c>
      <c r="C45" s="703">
        <v>1</v>
      </c>
      <c r="D45" s="703"/>
      <c r="E45" s="271">
        <f t="shared" si="2"/>
        <v>0</v>
      </c>
      <c r="F45" s="185">
        <v>1</v>
      </c>
      <c r="G45" s="185"/>
      <c r="H45" s="271">
        <f t="shared" si="3"/>
        <v>0</v>
      </c>
      <c r="I45" s="1170">
        <f t="shared" si="4"/>
        <v>2</v>
      </c>
      <c r="J45" s="299">
        <f t="shared" si="5"/>
        <v>0</v>
      </c>
      <c r="K45" s="273">
        <f t="shared" si="6"/>
        <v>0</v>
      </c>
    </row>
    <row r="46" spans="1:11" ht="15">
      <c r="A46" s="383" t="s">
        <v>4614</v>
      </c>
      <c r="B46" s="479" t="s">
        <v>4615</v>
      </c>
      <c r="C46" s="703">
        <v>3</v>
      </c>
      <c r="D46" s="703">
        <v>1</v>
      </c>
      <c r="E46" s="271">
        <f t="shared" si="2"/>
        <v>33.333333333333329</v>
      </c>
      <c r="F46" s="185">
        <v>11</v>
      </c>
      <c r="G46" s="185">
        <v>2</v>
      </c>
      <c r="H46" s="271">
        <f t="shared" si="3"/>
        <v>18.181818181818183</v>
      </c>
      <c r="I46" s="1170">
        <f t="shared" si="4"/>
        <v>14</v>
      </c>
      <c r="J46" s="299">
        <f t="shared" si="5"/>
        <v>3</v>
      </c>
      <c r="K46" s="273">
        <f t="shared" si="6"/>
        <v>21.428571428571427</v>
      </c>
    </row>
    <row r="47" spans="1:11" ht="15">
      <c r="A47" s="383" t="s">
        <v>4616</v>
      </c>
      <c r="B47" s="479" t="s">
        <v>4617</v>
      </c>
      <c r="C47" s="703">
        <v>12</v>
      </c>
      <c r="D47" s="703">
        <v>10</v>
      </c>
      <c r="E47" s="271">
        <f t="shared" si="2"/>
        <v>83.333333333333343</v>
      </c>
      <c r="F47" s="185">
        <v>90</v>
      </c>
      <c r="G47" s="185">
        <v>46</v>
      </c>
      <c r="H47" s="271">
        <f t="shared" si="3"/>
        <v>51.111111111111107</v>
      </c>
      <c r="I47" s="1170">
        <f t="shared" si="4"/>
        <v>102</v>
      </c>
      <c r="J47" s="299">
        <f t="shared" si="5"/>
        <v>56</v>
      </c>
      <c r="K47" s="273">
        <f t="shared" si="6"/>
        <v>54.901960784313729</v>
      </c>
    </row>
    <row r="48" spans="1:11" ht="25.5">
      <c r="A48" s="383" t="s">
        <v>4618</v>
      </c>
      <c r="B48" s="479" t="s">
        <v>4652</v>
      </c>
      <c r="C48" s="703">
        <v>1</v>
      </c>
      <c r="D48" s="703"/>
      <c r="E48" s="271">
        <f t="shared" si="2"/>
        <v>0</v>
      </c>
      <c r="F48" s="185">
        <v>2</v>
      </c>
      <c r="G48" s="185">
        <v>1</v>
      </c>
      <c r="H48" s="271">
        <f t="shared" si="3"/>
        <v>50</v>
      </c>
      <c r="I48" s="1170">
        <f t="shared" si="4"/>
        <v>3</v>
      </c>
      <c r="J48" s="299">
        <f t="shared" si="5"/>
        <v>1</v>
      </c>
      <c r="K48" s="273">
        <f t="shared" si="6"/>
        <v>33.333333333333329</v>
      </c>
    </row>
    <row r="49" spans="1:11" ht="25.5">
      <c r="A49" s="383" t="s">
        <v>4653</v>
      </c>
      <c r="B49" s="479" t="s">
        <v>6188</v>
      </c>
      <c r="C49" s="703">
        <v>2</v>
      </c>
      <c r="D49" s="703"/>
      <c r="E49" s="271">
        <f t="shared" si="2"/>
        <v>0</v>
      </c>
      <c r="F49" s="185">
        <v>1</v>
      </c>
      <c r="G49" s="185"/>
      <c r="H49" s="271">
        <f t="shared" si="3"/>
        <v>0</v>
      </c>
      <c r="I49" s="1170">
        <f t="shared" si="4"/>
        <v>3</v>
      </c>
      <c r="J49" s="299">
        <f t="shared" si="5"/>
        <v>0</v>
      </c>
      <c r="K49" s="273">
        <f t="shared" si="6"/>
        <v>0</v>
      </c>
    </row>
    <row r="50" spans="1:11" ht="25.5">
      <c r="A50" s="383" t="s">
        <v>6189</v>
      </c>
      <c r="B50" s="479" t="s">
        <v>6190</v>
      </c>
      <c r="C50" s="703">
        <v>5</v>
      </c>
      <c r="D50" s="703">
        <v>1</v>
      </c>
      <c r="E50" s="271">
        <f t="shared" si="2"/>
        <v>20</v>
      </c>
      <c r="F50" s="185">
        <v>2</v>
      </c>
      <c r="G50" s="185">
        <v>1</v>
      </c>
      <c r="H50" s="271">
        <f t="shared" si="3"/>
        <v>50</v>
      </c>
      <c r="I50" s="1170">
        <f t="shared" si="4"/>
        <v>7</v>
      </c>
      <c r="J50" s="299">
        <f t="shared" si="5"/>
        <v>2</v>
      </c>
      <c r="K50" s="273">
        <f t="shared" si="6"/>
        <v>28.571428571428569</v>
      </c>
    </row>
    <row r="51" spans="1:11" ht="25.5">
      <c r="A51" s="383" t="s">
        <v>6191</v>
      </c>
      <c r="B51" s="479" t="s">
        <v>4654</v>
      </c>
      <c r="C51" s="703">
        <v>4</v>
      </c>
      <c r="D51" s="703">
        <v>2</v>
      </c>
      <c r="E51" s="271">
        <f t="shared" si="2"/>
        <v>50</v>
      </c>
      <c r="F51" s="185">
        <v>5</v>
      </c>
      <c r="G51" s="185">
        <v>1</v>
      </c>
      <c r="H51" s="271">
        <f t="shared" si="3"/>
        <v>20</v>
      </c>
      <c r="I51" s="1170">
        <f t="shared" si="4"/>
        <v>9</v>
      </c>
      <c r="J51" s="299">
        <f t="shared" si="5"/>
        <v>3</v>
      </c>
      <c r="K51" s="273">
        <f t="shared" si="6"/>
        <v>33.333333333333329</v>
      </c>
    </row>
    <row r="52" spans="1:11" ht="25.5">
      <c r="A52" s="383" t="s">
        <v>4655</v>
      </c>
      <c r="B52" s="479" t="s">
        <v>4656</v>
      </c>
      <c r="C52" s="703">
        <v>1</v>
      </c>
      <c r="D52" s="703"/>
      <c r="E52" s="271">
        <f t="shared" si="2"/>
        <v>0</v>
      </c>
      <c r="F52" s="185">
        <v>1</v>
      </c>
      <c r="G52" s="185"/>
      <c r="H52" s="271">
        <f t="shared" si="3"/>
        <v>0</v>
      </c>
      <c r="I52" s="1170">
        <f t="shared" si="4"/>
        <v>2</v>
      </c>
      <c r="J52" s="299">
        <f t="shared" si="5"/>
        <v>0</v>
      </c>
      <c r="K52" s="273">
        <f t="shared" si="6"/>
        <v>0</v>
      </c>
    </row>
    <row r="53" spans="1:11" ht="25.5">
      <c r="A53" s="383" t="s">
        <v>4657</v>
      </c>
      <c r="B53" s="479" t="s">
        <v>4658</v>
      </c>
      <c r="C53" s="703">
        <v>1</v>
      </c>
      <c r="D53" s="703"/>
      <c r="E53" s="271">
        <f t="shared" si="2"/>
        <v>0</v>
      </c>
      <c r="F53" s="185">
        <v>1</v>
      </c>
      <c r="G53" s="185"/>
      <c r="H53" s="271">
        <f t="shared" si="3"/>
        <v>0</v>
      </c>
      <c r="I53" s="1170">
        <f t="shared" si="4"/>
        <v>2</v>
      </c>
      <c r="J53" s="299">
        <f t="shared" si="5"/>
        <v>0</v>
      </c>
      <c r="K53" s="273">
        <f t="shared" si="6"/>
        <v>0</v>
      </c>
    </row>
    <row r="54" spans="1:11" ht="25.5">
      <c r="A54" s="383" t="s">
        <v>4659</v>
      </c>
      <c r="B54" s="479" t="s">
        <v>4660</v>
      </c>
      <c r="C54" s="703">
        <v>9</v>
      </c>
      <c r="D54" s="703">
        <v>3</v>
      </c>
      <c r="E54" s="271">
        <f t="shared" si="2"/>
        <v>33.333333333333329</v>
      </c>
      <c r="F54" s="185">
        <v>6</v>
      </c>
      <c r="G54" s="185">
        <v>3</v>
      </c>
      <c r="H54" s="271">
        <f t="shared" si="3"/>
        <v>50</v>
      </c>
      <c r="I54" s="1170">
        <f t="shared" si="4"/>
        <v>15</v>
      </c>
      <c r="J54" s="299">
        <f t="shared" si="5"/>
        <v>6</v>
      </c>
      <c r="K54" s="273">
        <f t="shared" si="6"/>
        <v>40</v>
      </c>
    </row>
    <row r="55" spans="1:11" ht="15">
      <c r="A55" s="383" t="s">
        <v>4661</v>
      </c>
      <c r="B55" s="479" t="s">
        <v>4662</v>
      </c>
      <c r="C55" s="703">
        <v>158</v>
      </c>
      <c r="D55" s="703">
        <v>66</v>
      </c>
      <c r="E55" s="271">
        <f t="shared" si="2"/>
        <v>41.77215189873418</v>
      </c>
      <c r="F55" s="185">
        <v>33</v>
      </c>
      <c r="G55" s="185">
        <v>15</v>
      </c>
      <c r="H55" s="271">
        <f t="shared" si="3"/>
        <v>45.454545454545453</v>
      </c>
      <c r="I55" s="1170">
        <f t="shared" si="4"/>
        <v>191</v>
      </c>
      <c r="J55" s="299">
        <f t="shared" si="5"/>
        <v>81</v>
      </c>
      <c r="K55" s="273">
        <f t="shared" si="6"/>
        <v>42.408376963350783</v>
      </c>
    </row>
    <row r="56" spans="1:11" ht="25.5">
      <c r="A56" s="383" t="s">
        <v>4663</v>
      </c>
      <c r="B56" s="479" t="s">
        <v>4664</v>
      </c>
      <c r="C56" s="703">
        <v>1</v>
      </c>
      <c r="D56" s="703"/>
      <c r="E56" s="271">
        <f t="shared" si="2"/>
        <v>0</v>
      </c>
      <c r="F56" s="185">
        <v>1</v>
      </c>
      <c r="G56" s="185"/>
      <c r="H56" s="271">
        <f t="shared" si="3"/>
        <v>0</v>
      </c>
      <c r="I56" s="1170">
        <f t="shared" si="4"/>
        <v>2</v>
      </c>
      <c r="J56" s="299">
        <f t="shared" si="5"/>
        <v>0</v>
      </c>
      <c r="K56" s="273">
        <f t="shared" si="6"/>
        <v>0</v>
      </c>
    </row>
    <row r="57" spans="1:11" ht="25.5">
      <c r="A57" s="383" t="s">
        <v>853</v>
      </c>
      <c r="B57" s="479" t="s">
        <v>4665</v>
      </c>
      <c r="C57" s="703"/>
      <c r="D57" s="703"/>
      <c r="E57" s="271" t="e">
        <f t="shared" si="2"/>
        <v>#DIV/0!</v>
      </c>
      <c r="F57" s="185"/>
      <c r="G57" s="185"/>
      <c r="H57" s="271" t="e">
        <f t="shared" si="3"/>
        <v>#DIV/0!</v>
      </c>
      <c r="I57" s="1170">
        <f t="shared" si="4"/>
        <v>0</v>
      </c>
      <c r="J57" s="299">
        <f t="shared" si="5"/>
        <v>0</v>
      </c>
      <c r="K57" s="273" t="e">
        <f t="shared" si="6"/>
        <v>#DIV/0!</v>
      </c>
    </row>
    <row r="58" spans="1:11" ht="15">
      <c r="A58" s="383" t="s">
        <v>861</v>
      </c>
      <c r="B58" s="479"/>
      <c r="C58" s="703"/>
      <c r="D58" s="703"/>
      <c r="E58" s="271" t="e">
        <f t="shared" ref="E58" si="7">SUM(D58/C58*100)</f>
        <v>#DIV/0!</v>
      </c>
      <c r="F58" s="1335"/>
      <c r="G58" s="1335"/>
      <c r="H58" s="271" t="e">
        <f t="shared" ref="H58" si="8">SUM(G58/F58*100)</f>
        <v>#DIV/0!</v>
      </c>
      <c r="I58" s="1336">
        <f t="shared" ref="I58" si="9">C58+F58</f>
        <v>0</v>
      </c>
      <c r="J58" s="299">
        <f t="shared" ref="J58" si="10">D58+G58</f>
        <v>0</v>
      </c>
      <c r="K58" s="273" t="e">
        <f t="shared" ref="K58" si="11">SUM(J58/I58*100)</f>
        <v>#DIV/0!</v>
      </c>
    </row>
    <row r="59" spans="1:11" ht="15">
      <c r="A59" s="383"/>
      <c r="B59" s="479"/>
      <c r="C59" s="703"/>
      <c r="D59" s="703"/>
      <c r="E59" s="271" t="e">
        <f t="shared" si="2"/>
        <v>#DIV/0!</v>
      </c>
      <c r="F59" s="185"/>
      <c r="G59" s="185"/>
      <c r="H59" s="271" t="e">
        <f t="shared" si="3"/>
        <v>#DIV/0!</v>
      </c>
      <c r="I59" s="1170">
        <f t="shared" si="4"/>
        <v>0</v>
      </c>
      <c r="J59" s="299">
        <f t="shared" si="5"/>
        <v>0</v>
      </c>
      <c r="K59" s="273" t="e">
        <f t="shared" si="6"/>
        <v>#DIV/0!</v>
      </c>
    </row>
    <row r="60" spans="1:11" ht="14.25">
      <c r="A60" s="1505" t="s">
        <v>924</v>
      </c>
      <c r="B60" s="1506"/>
      <c r="C60" s="288">
        <f>SUM(C13:C59)</f>
        <v>6402</v>
      </c>
      <c r="D60" s="288">
        <f>SUM(D13:D59)</f>
        <v>3659</v>
      </c>
      <c r="E60" s="273">
        <f t="shared" si="2"/>
        <v>57.154014370509223</v>
      </c>
      <c r="F60" s="288">
        <f>SUM(F13:F59)</f>
        <v>16190</v>
      </c>
      <c r="G60" s="288">
        <f>SUM(G13:G59)</f>
        <v>7967</v>
      </c>
      <c r="H60" s="273">
        <f t="shared" si="3"/>
        <v>49.209388511426802</v>
      </c>
      <c r="I60" s="1170">
        <f t="shared" si="4"/>
        <v>22592</v>
      </c>
      <c r="J60" s="299">
        <f t="shared" si="5"/>
        <v>11626</v>
      </c>
      <c r="K60" s="273">
        <f t="shared" si="6"/>
        <v>51.460694050991506</v>
      </c>
    </row>
    <row r="61" spans="1:11" ht="15">
      <c r="A61" s="704"/>
      <c r="B61" s="705"/>
      <c r="C61" s="1423"/>
      <c r="D61" s="1497"/>
      <c r="E61" s="1497"/>
      <c r="F61" s="1497"/>
      <c r="G61" s="1497"/>
      <c r="H61" s="1497"/>
      <c r="I61" s="1497"/>
      <c r="J61" s="1421"/>
      <c r="K61" s="282"/>
    </row>
    <row r="62" spans="1:11">
      <c r="A62" s="384" t="s">
        <v>3992</v>
      </c>
      <c r="B62" s="284" t="s">
        <v>3994</v>
      </c>
      <c r="C62" s="110"/>
      <c r="D62" s="110"/>
      <c r="E62" s="271" t="e">
        <f t="shared" si="2"/>
        <v>#DIV/0!</v>
      </c>
      <c r="F62" s="185"/>
      <c r="G62" s="185"/>
      <c r="H62" s="271" t="e">
        <f t="shared" ref="H62:H76" si="12">SUM(G62/F62*100)</f>
        <v>#DIV/0!</v>
      </c>
      <c r="I62" s="173">
        <f t="shared" ref="I62:I76" si="13">C62+F62</f>
        <v>0</v>
      </c>
      <c r="J62" s="299">
        <f t="shared" ref="J62:J76" si="14">D62+G62</f>
        <v>0</v>
      </c>
      <c r="K62" s="273" t="e">
        <f t="shared" ref="K62:K76" si="15">SUM(J62/I62*100)</f>
        <v>#DIV/0!</v>
      </c>
    </row>
    <row r="63" spans="1:11" ht="15" customHeight="1">
      <c r="A63" s="383" t="s">
        <v>3993</v>
      </c>
      <c r="B63" s="374" t="s">
        <v>3996</v>
      </c>
      <c r="C63" s="110"/>
      <c r="D63" s="110"/>
      <c r="E63" s="271" t="e">
        <f t="shared" si="2"/>
        <v>#DIV/0!</v>
      </c>
      <c r="F63" s="185"/>
      <c r="G63" s="185"/>
      <c r="H63" s="271" t="e">
        <f t="shared" si="12"/>
        <v>#DIV/0!</v>
      </c>
      <c r="I63" s="173">
        <f t="shared" si="13"/>
        <v>0</v>
      </c>
      <c r="J63" s="299">
        <f t="shared" si="14"/>
        <v>0</v>
      </c>
      <c r="K63" s="273" t="e">
        <f t="shared" si="15"/>
        <v>#DIV/0!</v>
      </c>
    </row>
    <row r="64" spans="1:11" ht="15" customHeight="1">
      <c r="A64" s="383" t="s">
        <v>3995</v>
      </c>
      <c r="B64" s="374" t="s">
        <v>3998</v>
      </c>
      <c r="C64" s="110"/>
      <c r="D64" s="110"/>
      <c r="E64" s="271" t="e">
        <f t="shared" si="2"/>
        <v>#DIV/0!</v>
      </c>
      <c r="F64" s="185"/>
      <c r="G64" s="185"/>
      <c r="H64" s="271" t="e">
        <f t="shared" si="12"/>
        <v>#DIV/0!</v>
      </c>
      <c r="I64" s="173">
        <f t="shared" si="13"/>
        <v>0</v>
      </c>
      <c r="J64" s="299">
        <f t="shared" si="14"/>
        <v>0</v>
      </c>
      <c r="K64" s="273" t="e">
        <f t="shared" si="15"/>
        <v>#DIV/0!</v>
      </c>
    </row>
    <row r="65" spans="1:13" ht="15" customHeight="1">
      <c r="A65" s="383" t="s">
        <v>3997</v>
      </c>
      <c r="B65" s="374" t="s">
        <v>3999</v>
      </c>
      <c r="C65" s="110"/>
      <c r="D65" s="110"/>
      <c r="E65" s="271" t="e">
        <f t="shared" si="2"/>
        <v>#DIV/0!</v>
      </c>
      <c r="F65" s="185"/>
      <c r="G65" s="185"/>
      <c r="H65" s="271" t="e">
        <f t="shared" si="12"/>
        <v>#DIV/0!</v>
      </c>
      <c r="I65" s="173">
        <f t="shared" si="13"/>
        <v>0</v>
      </c>
      <c r="J65" s="299">
        <f t="shared" si="14"/>
        <v>0</v>
      </c>
      <c r="K65" s="273" t="e">
        <f t="shared" si="15"/>
        <v>#DIV/0!</v>
      </c>
    </row>
    <row r="66" spans="1:13" ht="15" customHeight="1">
      <c r="A66" s="383" t="s">
        <v>4494</v>
      </c>
      <c r="B66" s="374" t="s">
        <v>4001</v>
      </c>
      <c r="C66" s="110"/>
      <c r="D66" s="110"/>
      <c r="E66" s="271" t="e">
        <f t="shared" si="2"/>
        <v>#DIV/0!</v>
      </c>
      <c r="F66" s="185"/>
      <c r="G66" s="185"/>
      <c r="H66" s="271" t="e">
        <f t="shared" si="12"/>
        <v>#DIV/0!</v>
      </c>
      <c r="I66" s="173">
        <f t="shared" si="13"/>
        <v>0</v>
      </c>
      <c r="J66" s="299">
        <f t="shared" si="14"/>
        <v>0</v>
      </c>
      <c r="K66" s="273" t="e">
        <f t="shared" si="15"/>
        <v>#DIV/0!</v>
      </c>
    </row>
    <row r="67" spans="1:13" ht="15" customHeight="1">
      <c r="A67" s="383" t="s">
        <v>4000</v>
      </c>
      <c r="B67" s="374" t="s">
        <v>4003</v>
      </c>
      <c r="C67" s="110"/>
      <c r="D67" s="110"/>
      <c r="E67" s="271" t="e">
        <f t="shared" si="2"/>
        <v>#DIV/0!</v>
      </c>
      <c r="F67" s="185"/>
      <c r="G67" s="185"/>
      <c r="H67" s="271" t="e">
        <f t="shared" si="12"/>
        <v>#DIV/0!</v>
      </c>
      <c r="I67" s="173">
        <f t="shared" si="13"/>
        <v>0</v>
      </c>
      <c r="J67" s="299">
        <f t="shared" si="14"/>
        <v>0</v>
      </c>
      <c r="K67" s="273" t="e">
        <f t="shared" si="15"/>
        <v>#DIV/0!</v>
      </c>
    </row>
    <row r="68" spans="1:13" ht="15" customHeight="1">
      <c r="A68" s="383" t="s">
        <v>4002</v>
      </c>
      <c r="B68" s="374" t="s">
        <v>4005</v>
      </c>
      <c r="C68" s="110"/>
      <c r="D68" s="110"/>
      <c r="E68" s="271" t="e">
        <f t="shared" si="2"/>
        <v>#DIV/0!</v>
      </c>
      <c r="F68" s="185"/>
      <c r="G68" s="185"/>
      <c r="H68" s="271" t="e">
        <f t="shared" si="12"/>
        <v>#DIV/0!</v>
      </c>
      <c r="I68" s="173">
        <f t="shared" si="13"/>
        <v>0</v>
      </c>
      <c r="J68" s="299">
        <f t="shared" si="14"/>
        <v>0</v>
      </c>
      <c r="K68" s="273" t="e">
        <f t="shared" si="15"/>
        <v>#DIV/0!</v>
      </c>
    </row>
    <row r="69" spans="1:13" ht="15" customHeight="1">
      <c r="A69" s="383" t="s">
        <v>4004</v>
      </c>
      <c r="B69" s="374" t="s">
        <v>4007</v>
      </c>
      <c r="C69" s="110"/>
      <c r="D69" s="110"/>
      <c r="E69" s="271" t="e">
        <f t="shared" si="2"/>
        <v>#DIV/0!</v>
      </c>
      <c r="F69" s="185"/>
      <c r="G69" s="185"/>
      <c r="H69" s="271" t="e">
        <f t="shared" si="12"/>
        <v>#DIV/0!</v>
      </c>
      <c r="I69" s="173">
        <f t="shared" si="13"/>
        <v>0</v>
      </c>
      <c r="J69" s="299">
        <f t="shared" si="14"/>
        <v>0</v>
      </c>
      <c r="K69" s="273" t="e">
        <f t="shared" si="15"/>
        <v>#DIV/0!</v>
      </c>
      <c r="M69" s="1"/>
    </row>
    <row r="70" spans="1:13" ht="15" customHeight="1">
      <c r="A70" s="383" t="s">
        <v>4006</v>
      </c>
      <c r="B70" s="374" t="s">
        <v>4009</v>
      </c>
      <c r="C70" s="110"/>
      <c r="D70" s="110"/>
      <c r="E70" s="271" t="e">
        <f t="shared" si="2"/>
        <v>#DIV/0!</v>
      </c>
      <c r="F70" s="185"/>
      <c r="G70" s="185"/>
      <c r="H70" s="271" t="e">
        <f t="shared" si="12"/>
        <v>#DIV/0!</v>
      </c>
      <c r="I70" s="173">
        <f t="shared" si="13"/>
        <v>0</v>
      </c>
      <c r="J70" s="299">
        <f t="shared" si="14"/>
        <v>0</v>
      </c>
      <c r="K70" s="273" t="e">
        <f t="shared" si="15"/>
        <v>#DIV/0!</v>
      </c>
    </row>
    <row r="71" spans="1:13" ht="15" customHeight="1">
      <c r="A71" s="383" t="s">
        <v>4008</v>
      </c>
      <c r="B71" s="374" t="s">
        <v>4011</v>
      </c>
      <c r="C71" s="110"/>
      <c r="D71" s="110"/>
      <c r="E71" s="271" t="e">
        <f t="shared" si="2"/>
        <v>#DIV/0!</v>
      </c>
      <c r="F71" s="185"/>
      <c r="G71" s="185"/>
      <c r="H71" s="271" t="e">
        <f t="shared" si="12"/>
        <v>#DIV/0!</v>
      </c>
      <c r="I71" s="173">
        <f t="shared" si="13"/>
        <v>0</v>
      </c>
      <c r="J71" s="299">
        <f t="shared" si="14"/>
        <v>0</v>
      </c>
      <c r="K71" s="273" t="e">
        <f t="shared" si="15"/>
        <v>#DIV/0!</v>
      </c>
    </row>
    <row r="72" spans="1:13" ht="15" customHeight="1">
      <c r="A72" s="383" t="s">
        <v>4010</v>
      </c>
      <c r="B72" s="374" t="s">
        <v>4013</v>
      </c>
      <c r="C72" s="110"/>
      <c r="D72" s="110"/>
      <c r="E72" s="271" t="e">
        <f t="shared" si="2"/>
        <v>#DIV/0!</v>
      </c>
      <c r="F72" s="185"/>
      <c r="G72" s="185"/>
      <c r="H72" s="271" t="e">
        <f t="shared" si="12"/>
        <v>#DIV/0!</v>
      </c>
      <c r="I72" s="173">
        <f t="shared" si="13"/>
        <v>0</v>
      </c>
      <c r="J72" s="299">
        <f t="shared" si="14"/>
        <v>0</v>
      </c>
      <c r="K72" s="273" t="e">
        <f t="shared" si="15"/>
        <v>#DIV/0!</v>
      </c>
    </row>
    <row r="73" spans="1:13" ht="15" customHeight="1">
      <c r="A73" s="383" t="s">
        <v>4012</v>
      </c>
      <c r="B73" s="374" t="s">
        <v>4015</v>
      </c>
      <c r="C73" s="110"/>
      <c r="D73" s="110"/>
      <c r="E73" s="271" t="e">
        <f t="shared" si="2"/>
        <v>#DIV/0!</v>
      </c>
      <c r="F73" s="185"/>
      <c r="G73" s="185"/>
      <c r="H73" s="271" t="e">
        <f t="shared" si="12"/>
        <v>#DIV/0!</v>
      </c>
      <c r="I73" s="173">
        <f t="shared" si="13"/>
        <v>0</v>
      </c>
      <c r="J73" s="299">
        <f t="shared" si="14"/>
        <v>0</v>
      </c>
      <c r="K73" s="273" t="e">
        <f t="shared" si="15"/>
        <v>#DIV/0!</v>
      </c>
    </row>
    <row r="74" spans="1:13" ht="15" customHeight="1">
      <c r="A74" s="383" t="s">
        <v>4014</v>
      </c>
      <c r="B74" s="427"/>
      <c r="C74" s="110"/>
      <c r="D74" s="110"/>
      <c r="E74" s="271" t="e">
        <f t="shared" si="2"/>
        <v>#DIV/0!</v>
      </c>
      <c r="F74" s="185"/>
      <c r="G74" s="185"/>
      <c r="H74" s="271" t="e">
        <f t="shared" si="12"/>
        <v>#DIV/0!</v>
      </c>
      <c r="I74" s="173">
        <f t="shared" si="13"/>
        <v>0</v>
      </c>
      <c r="J74" s="299">
        <f t="shared" si="14"/>
        <v>0</v>
      </c>
      <c r="K74" s="273" t="e">
        <f t="shared" si="15"/>
        <v>#DIV/0!</v>
      </c>
    </row>
    <row r="75" spans="1:13">
      <c r="A75" s="384" t="s">
        <v>4016</v>
      </c>
      <c r="B75" s="428"/>
      <c r="C75" s="480">
        <f>SUM(C62:C74)</f>
        <v>0</v>
      </c>
      <c r="D75" s="480">
        <f>SUM(D62:D74)</f>
        <v>0</v>
      </c>
      <c r="E75" s="273" t="e">
        <f t="shared" si="2"/>
        <v>#DIV/0!</v>
      </c>
      <c r="F75" s="480">
        <f>SUM(F62:F74)</f>
        <v>0</v>
      </c>
      <c r="G75" s="480">
        <f>SUM(G62:G74)</f>
        <v>0</v>
      </c>
      <c r="H75" s="273" t="e">
        <f t="shared" si="12"/>
        <v>#DIV/0!</v>
      </c>
      <c r="I75" s="173">
        <f t="shared" si="13"/>
        <v>0</v>
      </c>
      <c r="J75" s="299">
        <f t="shared" si="14"/>
        <v>0</v>
      </c>
      <c r="K75" s="273" t="e">
        <f t="shared" si="15"/>
        <v>#DIV/0!</v>
      </c>
    </row>
    <row r="76" spans="1:13" ht="18.75" customHeight="1">
      <c r="A76" s="442" t="s">
        <v>4017</v>
      </c>
      <c r="B76" s="102"/>
      <c r="C76" s="288">
        <f>SUM(C60+C75)</f>
        <v>6402</v>
      </c>
      <c r="D76" s="288">
        <f>SUM(D60+D75)</f>
        <v>3659</v>
      </c>
      <c r="E76" s="273">
        <f t="shared" si="2"/>
        <v>57.154014370509223</v>
      </c>
      <c r="F76" s="288">
        <f>SUM(F60+F75)</f>
        <v>16190</v>
      </c>
      <c r="G76" s="288">
        <f>SUM(G60+G75)</f>
        <v>7967</v>
      </c>
      <c r="H76" s="273">
        <f t="shared" si="12"/>
        <v>49.209388511426802</v>
      </c>
      <c r="I76" s="439">
        <f t="shared" si="13"/>
        <v>22592</v>
      </c>
      <c r="J76" s="1005">
        <f t="shared" si="14"/>
        <v>11626</v>
      </c>
      <c r="K76" s="273">
        <f t="shared" si="15"/>
        <v>51.460694050991506</v>
      </c>
    </row>
    <row r="77" spans="1:13" ht="28.5" customHeight="1">
      <c r="A77" s="1448" t="s">
        <v>4018</v>
      </c>
      <c r="B77" s="1448"/>
      <c r="C77" s="1448"/>
      <c r="D77" s="1448"/>
      <c r="E77" s="1448"/>
      <c r="F77" s="1448"/>
      <c r="G77" s="1448"/>
      <c r="H77" s="1448"/>
      <c r="I77" s="1448"/>
      <c r="J77" s="1448"/>
    </row>
    <row r="78" spans="1:13" ht="42" customHeight="1">
      <c r="A78" s="1448" t="s">
        <v>4067</v>
      </c>
      <c r="B78" s="1448"/>
      <c r="C78" s="1448"/>
      <c r="D78" s="1448"/>
      <c r="E78" s="1448"/>
      <c r="F78" s="1448"/>
      <c r="G78" s="1448"/>
      <c r="H78" s="1448"/>
      <c r="I78" s="1448"/>
      <c r="J78" s="1448"/>
    </row>
    <row r="79" spans="1:13">
      <c r="A79" s="5"/>
      <c r="B79" s="309"/>
      <c r="C79" s="309"/>
      <c r="D79" s="309"/>
      <c r="E79" s="309"/>
      <c r="F79" s="309"/>
      <c r="G79" s="309"/>
      <c r="H79" s="309"/>
      <c r="I79" s="309"/>
    </row>
    <row r="80" spans="1:13">
      <c r="A80" s="303"/>
      <c r="B80" s="309"/>
      <c r="C80" s="309"/>
      <c r="D80" s="309"/>
      <c r="E80" s="309"/>
      <c r="F80" s="309"/>
      <c r="G80" s="309"/>
      <c r="H80" s="309"/>
      <c r="I80" s="309"/>
    </row>
    <row r="81" spans="1:1">
      <c r="A81" s="303"/>
    </row>
  </sheetData>
  <mergeCells count="10">
    <mergeCell ref="A77:J77"/>
    <mergeCell ref="A78:J78"/>
    <mergeCell ref="C2:D2"/>
    <mergeCell ref="A7:A8"/>
    <mergeCell ref="B7:B8"/>
    <mergeCell ref="A60:B60"/>
    <mergeCell ref="C7:E7"/>
    <mergeCell ref="F7:H7"/>
    <mergeCell ref="I7:K7"/>
    <mergeCell ref="C61:J61"/>
  </mergeCells>
  <phoneticPr fontId="44" type="noConversion"/>
  <pageMargins left="0.75" right="0.75" top="0.98" bottom="0.98" header="0.51" footer="0.51"/>
  <pageSetup paperSize="9" scale="56" orientation="portrait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74"/>
  <sheetViews>
    <sheetView topLeftCell="A325" zoomScaleSheetLayoutView="100" workbookViewId="0">
      <selection activeCell="M18" sqref="M18"/>
    </sheetView>
  </sheetViews>
  <sheetFormatPr defaultRowHeight="12.75"/>
  <cols>
    <col min="1" max="1" width="12.7109375" style="481" customWidth="1"/>
    <col min="2" max="2" width="47.5703125" style="481" customWidth="1"/>
    <col min="3" max="5" width="9" style="481" customWidth="1"/>
    <col min="6" max="8" width="9.7109375" style="481" customWidth="1"/>
    <col min="9" max="9" width="8.42578125" style="481" customWidth="1"/>
    <col min="10" max="10" width="8.7109375" style="481" customWidth="1"/>
    <col min="11" max="16384" width="9.140625" style="481"/>
  </cols>
  <sheetData>
    <row r="1" spans="1:11" ht="15.75">
      <c r="A1" s="114"/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</row>
    <row r="2" spans="1:11" ht="15">
      <c r="A2" s="114"/>
      <c r="B2" s="115" t="s">
        <v>1244</v>
      </c>
      <c r="C2" s="1454">
        <v>6113079</v>
      </c>
      <c r="D2" s="1455"/>
      <c r="E2" s="875"/>
      <c r="F2" s="116"/>
      <c r="G2" s="116"/>
      <c r="H2" s="116"/>
      <c r="I2" s="116"/>
      <c r="J2" s="116"/>
    </row>
    <row r="3" spans="1:11">
      <c r="A3" s="114"/>
      <c r="B3" s="115"/>
      <c r="C3" s="69" t="s">
        <v>7084</v>
      </c>
      <c r="D3" s="116"/>
      <c r="E3" s="116"/>
      <c r="F3" s="116"/>
      <c r="G3" s="116"/>
      <c r="H3" s="116"/>
      <c r="I3" s="116"/>
      <c r="J3" s="116"/>
    </row>
    <row r="4" spans="1:11" s="303" customFormat="1" ht="14.25">
      <c r="A4" s="114"/>
      <c r="B4" s="115" t="s">
        <v>1246</v>
      </c>
      <c r="C4" s="79" t="s">
        <v>1233</v>
      </c>
      <c r="D4" s="80"/>
      <c r="E4" s="80"/>
      <c r="F4" s="80"/>
      <c r="G4" s="80"/>
      <c r="H4" s="80"/>
      <c r="I4" s="80"/>
      <c r="J4" s="80"/>
    </row>
    <row r="5" spans="1:11" ht="10.5" customHeight="1">
      <c r="A5" s="21"/>
      <c r="B5" s="314"/>
      <c r="G5" s="314"/>
      <c r="H5" s="314"/>
      <c r="I5" s="484"/>
      <c r="J5" s="484"/>
    </row>
    <row r="6" spans="1:11" ht="21" customHeight="1">
      <c r="A6" s="1419" t="s">
        <v>4096</v>
      </c>
      <c r="B6" s="1417" t="s">
        <v>4097</v>
      </c>
      <c r="C6" s="1449" t="s">
        <v>6773</v>
      </c>
      <c r="D6" s="1450"/>
      <c r="E6" s="1451"/>
      <c r="F6" s="1449" t="s">
        <v>6774</v>
      </c>
      <c r="G6" s="1450"/>
      <c r="H6" s="1451"/>
      <c r="I6" s="1449" t="s">
        <v>6775</v>
      </c>
      <c r="J6" s="1450"/>
      <c r="K6" s="1451"/>
    </row>
    <row r="7" spans="1:11" ht="44.25" customHeight="1" thickBot="1">
      <c r="A7" s="1420"/>
      <c r="B7" s="1418"/>
      <c r="C7" s="122" t="s">
        <v>6772</v>
      </c>
      <c r="D7" s="122" t="s">
        <v>7087</v>
      </c>
      <c r="E7" s="122" t="s">
        <v>6870</v>
      </c>
      <c r="F7" s="122" t="s">
        <v>6772</v>
      </c>
      <c r="G7" s="122" t="s">
        <v>7087</v>
      </c>
      <c r="H7" s="122" t="s">
        <v>6870</v>
      </c>
      <c r="I7" s="122" t="s">
        <v>6772</v>
      </c>
      <c r="J7" s="122" t="s">
        <v>7087</v>
      </c>
      <c r="K7" s="122" t="s">
        <v>6870</v>
      </c>
    </row>
    <row r="8" spans="1:11" s="484" customFormat="1" ht="14.1" customHeight="1" thickTop="1">
      <c r="A8" s="485" t="s">
        <v>7016</v>
      </c>
      <c r="B8" s="486"/>
      <c r="C8" s="487"/>
      <c r="D8" s="487"/>
      <c r="E8" s="487"/>
      <c r="F8" s="487"/>
      <c r="G8" s="487"/>
      <c r="H8" s="487"/>
      <c r="I8" s="487"/>
      <c r="J8" s="813"/>
      <c r="K8" s="488"/>
    </row>
    <row r="9" spans="1:11" s="484" customFormat="1" ht="14.1" customHeight="1">
      <c r="A9" s="489" t="s">
        <v>2062</v>
      </c>
      <c r="B9" s="490"/>
      <c r="C9" s="491">
        <v>16673</v>
      </c>
      <c r="D9" s="491">
        <v>8306</v>
      </c>
      <c r="E9" s="1006">
        <f>SUM(D9/C9*100)</f>
        <v>49.81706951358484</v>
      </c>
      <c r="F9" s="491">
        <v>2456</v>
      </c>
      <c r="G9" s="491">
        <v>1064</v>
      </c>
      <c r="H9" s="1006">
        <f>SUM(G9/F9*100)</f>
        <v>43.322475570032573</v>
      </c>
      <c r="I9" s="173">
        <f t="shared" ref="I9:I40" si="0">C9+F9</f>
        <v>19129</v>
      </c>
      <c r="J9" s="173">
        <f t="shared" ref="J9:J40" si="1">D9+G9</f>
        <v>9370</v>
      </c>
      <c r="K9" s="1006">
        <f>SUM(J9/I9*100)</f>
        <v>48.983219195985157</v>
      </c>
    </row>
    <row r="10" spans="1:11" s="484" customFormat="1" ht="14.1" customHeight="1">
      <c r="A10" s="492" t="s">
        <v>2063</v>
      </c>
      <c r="B10" s="493"/>
      <c r="C10" s="494">
        <f>SUM(C11:C135)</f>
        <v>27309</v>
      </c>
      <c r="D10" s="494">
        <f>SUM(D11:D135)</f>
        <v>16020</v>
      </c>
      <c r="E10" s="1006">
        <f>SUM(D10/C10*100)</f>
        <v>58.661979567175656</v>
      </c>
      <c r="F10" s="494">
        <f>SUM(F11:F135)</f>
        <v>3721</v>
      </c>
      <c r="G10" s="494">
        <f>SUM(G11:G135)</f>
        <v>1418</v>
      </c>
      <c r="H10" s="1006">
        <f>SUM(G10/F10*100)</f>
        <v>38.108035474334855</v>
      </c>
      <c r="I10" s="173">
        <f t="shared" si="0"/>
        <v>31030</v>
      </c>
      <c r="J10" s="173">
        <f t="shared" si="1"/>
        <v>17438</v>
      </c>
      <c r="K10" s="1006">
        <f>SUM(J10/I10*100)</f>
        <v>56.19722848855946</v>
      </c>
    </row>
    <row r="11" spans="1:11" s="484" customFormat="1" ht="14.1" customHeight="1">
      <c r="A11" s="49" t="s">
        <v>2064</v>
      </c>
      <c r="B11" s="50" t="s">
        <v>2065</v>
      </c>
      <c r="C11" s="270">
        <v>16</v>
      </c>
      <c r="D11" s="270"/>
      <c r="E11" s="926">
        <f>SUM(D11/C11*100)</f>
        <v>0</v>
      </c>
      <c r="F11" s="272">
        <v>8</v>
      </c>
      <c r="G11" s="272">
        <v>2</v>
      </c>
      <c r="H11" s="926">
        <f>SUM(G11/F11*100)</f>
        <v>25</v>
      </c>
      <c r="I11" s="173">
        <f t="shared" si="0"/>
        <v>24</v>
      </c>
      <c r="J11" s="173">
        <f t="shared" si="1"/>
        <v>2</v>
      </c>
      <c r="K11" s="927">
        <f>SUM(J11/I11*100)</f>
        <v>8.3333333333333321</v>
      </c>
    </row>
    <row r="12" spans="1:11" s="484" customFormat="1" ht="14.1" customHeight="1">
      <c r="A12" s="49" t="s">
        <v>2066</v>
      </c>
      <c r="B12" s="50" t="s">
        <v>2067</v>
      </c>
      <c r="C12" s="270">
        <v>27</v>
      </c>
      <c r="D12" s="270"/>
      <c r="E12" s="926">
        <f t="shared" ref="E12:E75" si="2">SUM(D12/C12*100)</f>
        <v>0</v>
      </c>
      <c r="F12" s="272">
        <v>4</v>
      </c>
      <c r="G12" s="272">
        <v>2</v>
      </c>
      <c r="H12" s="926">
        <f t="shared" ref="H12:H75" si="3">SUM(G12/F12*100)</f>
        <v>50</v>
      </c>
      <c r="I12" s="173">
        <f t="shared" si="0"/>
        <v>31</v>
      </c>
      <c r="J12" s="173">
        <f t="shared" si="1"/>
        <v>2</v>
      </c>
      <c r="K12" s="927">
        <f t="shared" ref="K12:K75" si="4">SUM(J12/I12*100)</f>
        <v>6.4516129032258061</v>
      </c>
    </row>
    <row r="13" spans="1:11" s="484" customFormat="1" ht="14.1" customHeight="1">
      <c r="A13" s="49" t="s">
        <v>2068</v>
      </c>
      <c r="B13" s="50" t="s">
        <v>2069</v>
      </c>
      <c r="C13" s="270">
        <v>16</v>
      </c>
      <c r="D13" s="270"/>
      <c r="E13" s="926">
        <f t="shared" si="2"/>
        <v>0</v>
      </c>
      <c r="F13" s="272">
        <v>9</v>
      </c>
      <c r="G13" s="272">
        <v>3</v>
      </c>
      <c r="H13" s="926">
        <f t="shared" si="3"/>
        <v>33.333333333333329</v>
      </c>
      <c r="I13" s="173">
        <f t="shared" si="0"/>
        <v>25</v>
      </c>
      <c r="J13" s="173">
        <f t="shared" si="1"/>
        <v>3</v>
      </c>
      <c r="K13" s="927">
        <f t="shared" si="4"/>
        <v>12</v>
      </c>
    </row>
    <row r="14" spans="1:11" s="484" customFormat="1" ht="14.1" customHeight="1">
      <c r="A14" s="49" t="s">
        <v>2070</v>
      </c>
      <c r="B14" s="50" t="s">
        <v>2071</v>
      </c>
      <c r="C14" s="270">
        <v>49</v>
      </c>
      <c r="D14" s="270"/>
      <c r="E14" s="926">
        <f t="shared" si="2"/>
        <v>0</v>
      </c>
      <c r="F14" s="272">
        <v>11</v>
      </c>
      <c r="G14" s="272">
        <v>2</v>
      </c>
      <c r="H14" s="926">
        <f t="shared" si="3"/>
        <v>18.181818181818183</v>
      </c>
      <c r="I14" s="173">
        <f t="shared" si="0"/>
        <v>60</v>
      </c>
      <c r="J14" s="173">
        <f t="shared" si="1"/>
        <v>2</v>
      </c>
      <c r="K14" s="927">
        <f t="shared" si="4"/>
        <v>3.3333333333333335</v>
      </c>
    </row>
    <row r="15" spans="1:11" s="484" customFormat="1" ht="14.1" customHeight="1">
      <c r="A15" s="49" t="s">
        <v>2072</v>
      </c>
      <c r="B15" s="50" t="s">
        <v>2073</v>
      </c>
      <c r="C15" s="270">
        <v>48</v>
      </c>
      <c r="D15" s="270"/>
      <c r="E15" s="926">
        <f t="shared" si="2"/>
        <v>0</v>
      </c>
      <c r="F15" s="272">
        <v>9</v>
      </c>
      <c r="G15" s="272">
        <v>6</v>
      </c>
      <c r="H15" s="926">
        <f t="shared" si="3"/>
        <v>66.666666666666657</v>
      </c>
      <c r="I15" s="173">
        <f t="shared" si="0"/>
        <v>57</v>
      </c>
      <c r="J15" s="173">
        <f t="shared" si="1"/>
        <v>6</v>
      </c>
      <c r="K15" s="927">
        <f t="shared" si="4"/>
        <v>10.526315789473683</v>
      </c>
    </row>
    <row r="16" spans="1:11" s="484" customFormat="1" ht="14.1" customHeight="1">
      <c r="A16" s="49" t="s">
        <v>2074</v>
      </c>
      <c r="B16" s="50" t="s">
        <v>2075</v>
      </c>
      <c r="C16" s="270">
        <v>8</v>
      </c>
      <c r="D16" s="270"/>
      <c r="E16" s="926">
        <f t="shared" si="2"/>
        <v>0</v>
      </c>
      <c r="F16" s="272">
        <v>5</v>
      </c>
      <c r="G16" s="272">
        <v>3</v>
      </c>
      <c r="H16" s="926">
        <f t="shared" si="3"/>
        <v>60</v>
      </c>
      <c r="I16" s="173">
        <f t="shared" si="0"/>
        <v>13</v>
      </c>
      <c r="J16" s="173">
        <f t="shared" si="1"/>
        <v>3</v>
      </c>
      <c r="K16" s="927">
        <f t="shared" si="4"/>
        <v>23.076923076923077</v>
      </c>
    </row>
    <row r="17" spans="1:11" s="484" customFormat="1" ht="14.1" customHeight="1">
      <c r="A17" s="49" t="s">
        <v>2076</v>
      </c>
      <c r="B17" s="50" t="s">
        <v>2077</v>
      </c>
      <c r="C17" s="270">
        <v>63</v>
      </c>
      <c r="D17" s="270"/>
      <c r="E17" s="926">
        <f t="shared" si="2"/>
        <v>0</v>
      </c>
      <c r="F17" s="272">
        <v>27</v>
      </c>
      <c r="G17" s="272">
        <v>18</v>
      </c>
      <c r="H17" s="926">
        <f t="shared" si="3"/>
        <v>66.666666666666657</v>
      </c>
      <c r="I17" s="173">
        <f t="shared" si="0"/>
        <v>90</v>
      </c>
      <c r="J17" s="173">
        <f t="shared" si="1"/>
        <v>18</v>
      </c>
      <c r="K17" s="927">
        <f t="shared" si="4"/>
        <v>20</v>
      </c>
    </row>
    <row r="18" spans="1:11" s="484" customFormat="1" ht="14.1" customHeight="1">
      <c r="A18" s="49" t="s">
        <v>2078</v>
      </c>
      <c r="B18" s="50" t="s">
        <v>2079</v>
      </c>
      <c r="C18" s="270">
        <v>25</v>
      </c>
      <c r="D18" s="270"/>
      <c r="E18" s="926">
        <f t="shared" si="2"/>
        <v>0</v>
      </c>
      <c r="F18" s="272">
        <v>36</v>
      </c>
      <c r="G18" s="272">
        <v>23</v>
      </c>
      <c r="H18" s="926">
        <f t="shared" si="3"/>
        <v>63.888888888888886</v>
      </c>
      <c r="I18" s="173">
        <f t="shared" si="0"/>
        <v>61</v>
      </c>
      <c r="J18" s="173">
        <f t="shared" si="1"/>
        <v>23</v>
      </c>
      <c r="K18" s="927">
        <f t="shared" si="4"/>
        <v>37.704918032786885</v>
      </c>
    </row>
    <row r="19" spans="1:11" s="484" customFormat="1" ht="14.1" customHeight="1">
      <c r="A19" s="49" t="s">
        <v>2080</v>
      </c>
      <c r="B19" s="50" t="s">
        <v>2081</v>
      </c>
      <c r="C19" s="270">
        <v>54</v>
      </c>
      <c r="D19" s="270"/>
      <c r="E19" s="926">
        <f t="shared" si="2"/>
        <v>0</v>
      </c>
      <c r="F19" s="272">
        <v>15</v>
      </c>
      <c r="G19" s="272">
        <v>24</v>
      </c>
      <c r="H19" s="926">
        <f t="shared" si="3"/>
        <v>160</v>
      </c>
      <c r="I19" s="173">
        <f t="shared" si="0"/>
        <v>69</v>
      </c>
      <c r="J19" s="173">
        <f t="shared" si="1"/>
        <v>24</v>
      </c>
      <c r="K19" s="927">
        <f t="shared" si="4"/>
        <v>34.782608695652172</v>
      </c>
    </row>
    <row r="20" spans="1:11" s="484" customFormat="1" ht="14.1" customHeight="1">
      <c r="A20" s="49" t="s">
        <v>2082</v>
      </c>
      <c r="B20" s="50" t="s">
        <v>2083</v>
      </c>
      <c r="C20" s="270">
        <v>28</v>
      </c>
      <c r="D20" s="270"/>
      <c r="E20" s="926">
        <f t="shared" si="2"/>
        <v>0</v>
      </c>
      <c r="F20" s="272">
        <v>22</v>
      </c>
      <c r="G20" s="272">
        <v>12</v>
      </c>
      <c r="H20" s="926">
        <f t="shared" si="3"/>
        <v>54.54545454545454</v>
      </c>
      <c r="I20" s="173">
        <f t="shared" si="0"/>
        <v>50</v>
      </c>
      <c r="J20" s="173">
        <f t="shared" si="1"/>
        <v>12</v>
      </c>
      <c r="K20" s="927">
        <f t="shared" si="4"/>
        <v>24</v>
      </c>
    </row>
    <row r="21" spans="1:11" s="484" customFormat="1" ht="14.1" customHeight="1">
      <c r="A21" s="49" t="s">
        <v>2084</v>
      </c>
      <c r="B21" s="50" t="s">
        <v>2085</v>
      </c>
      <c r="C21" s="270"/>
      <c r="D21" s="270"/>
      <c r="E21" s="926" t="e">
        <f t="shared" si="2"/>
        <v>#DIV/0!</v>
      </c>
      <c r="F21" s="272"/>
      <c r="G21" s="272">
        <v>2</v>
      </c>
      <c r="H21" s="926" t="e">
        <f t="shared" si="3"/>
        <v>#DIV/0!</v>
      </c>
      <c r="I21" s="173">
        <f t="shared" si="0"/>
        <v>0</v>
      </c>
      <c r="J21" s="173">
        <f t="shared" si="1"/>
        <v>2</v>
      </c>
      <c r="K21" s="927" t="e">
        <f t="shared" si="4"/>
        <v>#DIV/0!</v>
      </c>
    </row>
    <row r="22" spans="1:11" s="484" customFormat="1" ht="14.1" customHeight="1">
      <c r="A22" s="49" t="s">
        <v>2086</v>
      </c>
      <c r="B22" s="50" t="s">
        <v>2087</v>
      </c>
      <c r="C22" s="270">
        <v>52</v>
      </c>
      <c r="D22" s="270"/>
      <c r="E22" s="926">
        <f t="shared" si="2"/>
        <v>0</v>
      </c>
      <c r="F22" s="272">
        <v>22</v>
      </c>
      <c r="G22" s="272">
        <v>7</v>
      </c>
      <c r="H22" s="926">
        <f t="shared" si="3"/>
        <v>31.818181818181817</v>
      </c>
      <c r="I22" s="173">
        <f t="shared" si="0"/>
        <v>74</v>
      </c>
      <c r="J22" s="173">
        <f t="shared" si="1"/>
        <v>7</v>
      </c>
      <c r="K22" s="927">
        <f t="shared" si="4"/>
        <v>9.4594594594594597</v>
      </c>
    </row>
    <row r="23" spans="1:11" s="484" customFormat="1" ht="14.1" customHeight="1">
      <c r="A23" s="49" t="s">
        <v>2088</v>
      </c>
      <c r="B23" s="50" t="s">
        <v>2089</v>
      </c>
      <c r="C23" s="270">
        <v>16</v>
      </c>
      <c r="D23" s="270"/>
      <c r="E23" s="926">
        <f t="shared" si="2"/>
        <v>0</v>
      </c>
      <c r="F23" s="272">
        <v>116</v>
      </c>
      <c r="G23" s="272">
        <v>35</v>
      </c>
      <c r="H23" s="926">
        <f t="shared" si="3"/>
        <v>30.172413793103448</v>
      </c>
      <c r="I23" s="173">
        <f t="shared" si="0"/>
        <v>132</v>
      </c>
      <c r="J23" s="173">
        <f t="shared" si="1"/>
        <v>35</v>
      </c>
      <c r="K23" s="927">
        <f t="shared" si="4"/>
        <v>26.515151515151516</v>
      </c>
    </row>
    <row r="24" spans="1:11" s="484" customFormat="1" ht="14.1" customHeight="1">
      <c r="A24" s="49" t="s">
        <v>2090</v>
      </c>
      <c r="B24" s="50" t="s">
        <v>2091</v>
      </c>
      <c r="C24" s="270">
        <v>47</v>
      </c>
      <c r="D24" s="270"/>
      <c r="E24" s="926">
        <f t="shared" si="2"/>
        <v>0</v>
      </c>
      <c r="F24" s="272">
        <v>76</v>
      </c>
      <c r="G24" s="272">
        <v>48</v>
      </c>
      <c r="H24" s="926">
        <f t="shared" si="3"/>
        <v>63.157894736842103</v>
      </c>
      <c r="I24" s="173">
        <f t="shared" si="0"/>
        <v>123</v>
      </c>
      <c r="J24" s="173">
        <f t="shared" si="1"/>
        <v>48</v>
      </c>
      <c r="K24" s="927">
        <f t="shared" si="4"/>
        <v>39.024390243902438</v>
      </c>
    </row>
    <row r="25" spans="1:11" s="484" customFormat="1" ht="14.1" customHeight="1">
      <c r="A25" s="49" t="s">
        <v>2092</v>
      </c>
      <c r="B25" s="50" t="s">
        <v>2093</v>
      </c>
      <c r="C25" s="270">
        <v>35</v>
      </c>
      <c r="D25" s="270"/>
      <c r="E25" s="926">
        <f t="shared" si="2"/>
        <v>0</v>
      </c>
      <c r="F25" s="272">
        <v>13</v>
      </c>
      <c r="G25" s="272">
        <v>6</v>
      </c>
      <c r="H25" s="926">
        <f t="shared" si="3"/>
        <v>46.153846153846153</v>
      </c>
      <c r="I25" s="173">
        <f t="shared" si="0"/>
        <v>48</v>
      </c>
      <c r="J25" s="173">
        <f t="shared" si="1"/>
        <v>6</v>
      </c>
      <c r="K25" s="927">
        <f t="shared" si="4"/>
        <v>12.5</v>
      </c>
    </row>
    <row r="26" spans="1:11" s="484" customFormat="1" ht="14.1" customHeight="1">
      <c r="A26" s="49" t="s">
        <v>2094</v>
      </c>
      <c r="B26" s="50" t="s">
        <v>2095</v>
      </c>
      <c r="C26" s="270">
        <v>9</v>
      </c>
      <c r="D26" s="270"/>
      <c r="E26" s="926">
        <f t="shared" si="2"/>
        <v>0</v>
      </c>
      <c r="F26" s="272">
        <v>28</v>
      </c>
      <c r="G26" s="272">
        <v>25</v>
      </c>
      <c r="H26" s="926">
        <f t="shared" si="3"/>
        <v>89.285714285714292</v>
      </c>
      <c r="I26" s="173">
        <f t="shared" si="0"/>
        <v>37</v>
      </c>
      <c r="J26" s="173">
        <f t="shared" si="1"/>
        <v>25</v>
      </c>
      <c r="K26" s="927">
        <f t="shared" si="4"/>
        <v>67.567567567567565</v>
      </c>
    </row>
    <row r="27" spans="1:11" s="484" customFormat="1" ht="14.1" customHeight="1">
      <c r="A27" s="49" t="s">
        <v>2096</v>
      </c>
      <c r="B27" s="50" t="s">
        <v>2097</v>
      </c>
      <c r="C27" s="270"/>
      <c r="D27" s="270"/>
      <c r="E27" s="926" t="e">
        <f t="shared" si="2"/>
        <v>#DIV/0!</v>
      </c>
      <c r="F27" s="272">
        <v>7</v>
      </c>
      <c r="G27" s="272">
        <v>12</v>
      </c>
      <c r="H27" s="926">
        <f t="shared" si="3"/>
        <v>171.42857142857142</v>
      </c>
      <c r="I27" s="173">
        <f t="shared" si="0"/>
        <v>7</v>
      </c>
      <c r="J27" s="173">
        <f t="shared" si="1"/>
        <v>12</v>
      </c>
      <c r="K27" s="927">
        <f t="shared" si="4"/>
        <v>171.42857142857142</v>
      </c>
    </row>
    <row r="28" spans="1:11" s="484" customFormat="1" ht="14.1" customHeight="1">
      <c r="A28" s="49" t="s">
        <v>2098</v>
      </c>
      <c r="B28" s="50" t="s">
        <v>2099</v>
      </c>
      <c r="C28" s="270">
        <v>1</v>
      </c>
      <c r="D28" s="270"/>
      <c r="E28" s="926">
        <f t="shared" si="2"/>
        <v>0</v>
      </c>
      <c r="F28" s="272">
        <v>3</v>
      </c>
      <c r="G28" s="272">
        <v>1</v>
      </c>
      <c r="H28" s="926">
        <f t="shared" si="3"/>
        <v>33.333333333333329</v>
      </c>
      <c r="I28" s="173">
        <f t="shared" si="0"/>
        <v>4</v>
      </c>
      <c r="J28" s="173">
        <f t="shared" si="1"/>
        <v>1</v>
      </c>
      <c r="K28" s="927">
        <f t="shared" si="4"/>
        <v>25</v>
      </c>
    </row>
    <row r="29" spans="1:11" s="484" customFormat="1" ht="14.1" customHeight="1">
      <c r="A29" s="49" t="s">
        <v>2100</v>
      </c>
      <c r="B29" s="50" t="s">
        <v>2101</v>
      </c>
      <c r="C29" s="270">
        <v>6</v>
      </c>
      <c r="D29" s="270"/>
      <c r="E29" s="926">
        <f t="shared" si="2"/>
        <v>0</v>
      </c>
      <c r="F29" s="272"/>
      <c r="G29" s="272"/>
      <c r="H29" s="926" t="e">
        <f t="shared" si="3"/>
        <v>#DIV/0!</v>
      </c>
      <c r="I29" s="173">
        <f t="shared" si="0"/>
        <v>6</v>
      </c>
      <c r="J29" s="173">
        <f t="shared" si="1"/>
        <v>0</v>
      </c>
      <c r="K29" s="927">
        <f t="shared" si="4"/>
        <v>0</v>
      </c>
    </row>
    <row r="30" spans="1:11" s="484" customFormat="1" ht="14.1" customHeight="1">
      <c r="A30" s="49" t="s">
        <v>2102</v>
      </c>
      <c r="B30" s="50" t="s">
        <v>2103</v>
      </c>
      <c r="C30" s="270">
        <v>1</v>
      </c>
      <c r="D30" s="270"/>
      <c r="E30" s="926">
        <f t="shared" si="2"/>
        <v>0</v>
      </c>
      <c r="F30" s="272">
        <v>1</v>
      </c>
      <c r="G30" s="272">
        <v>13</v>
      </c>
      <c r="H30" s="926">
        <f t="shared" si="3"/>
        <v>1300</v>
      </c>
      <c r="I30" s="173">
        <f t="shared" si="0"/>
        <v>2</v>
      </c>
      <c r="J30" s="173">
        <f t="shared" si="1"/>
        <v>13</v>
      </c>
      <c r="K30" s="927">
        <f t="shared" si="4"/>
        <v>650</v>
      </c>
    </row>
    <row r="31" spans="1:11" s="484" customFormat="1" ht="14.1" customHeight="1">
      <c r="A31" s="49" t="s">
        <v>2104</v>
      </c>
      <c r="B31" s="50" t="s">
        <v>2105</v>
      </c>
      <c r="C31" s="270">
        <v>48</v>
      </c>
      <c r="D31" s="270"/>
      <c r="E31" s="926">
        <f t="shared" si="2"/>
        <v>0</v>
      </c>
      <c r="F31" s="272">
        <v>57</v>
      </c>
      <c r="G31" s="272"/>
      <c r="H31" s="926">
        <f t="shared" si="3"/>
        <v>0</v>
      </c>
      <c r="I31" s="173">
        <f t="shared" si="0"/>
        <v>105</v>
      </c>
      <c r="J31" s="173">
        <f t="shared" si="1"/>
        <v>0</v>
      </c>
      <c r="K31" s="927">
        <f t="shared" si="4"/>
        <v>0</v>
      </c>
    </row>
    <row r="32" spans="1:11" s="484" customFormat="1" ht="14.1" customHeight="1">
      <c r="A32" s="49" t="s">
        <v>2106</v>
      </c>
      <c r="B32" s="50" t="s">
        <v>2107</v>
      </c>
      <c r="C32" s="270">
        <v>19</v>
      </c>
      <c r="D32" s="270"/>
      <c r="E32" s="926">
        <f t="shared" si="2"/>
        <v>0</v>
      </c>
      <c r="F32" s="272">
        <v>12</v>
      </c>
      <c r="G32" s="272">
        <v>4</v>
      </c>
      <c r="H32" s="926">
        <f t="shared" si="3"/>
        <v>33.333333333333329</v>
      </c>
      <c r="I32" s="173">
        <f t="shared" si="0"/>
        <v>31</v>
      </c>
      <c r="J32" s="173">
        <f t="shared" si="1"/>
        <v>4</v>
      </c>
      <c r="K32" s="927">
        <f t="shared" si="4"/>
        <v>12.903225806451612</v>
      </c>
    </row>
    <row r="33" spans="1:11" s="484" customFormat="1" ht="14.1" customHeight="1">
      <c r="A33" s="49" t="s">
        <v>2108</v>
      </c>
      <c r="B33" s="50" t="s">
        <v>2109</v>
      </c>
      <c r="C33" s="270">
        <v>78</v>
      </c>
      <c r="D33" s="270"/>
      <c r="E33" s="926">
        <f t="shared" si="2"/>
        <v>0</v>
      </c>
      <c r="F33" s="272">
        <v>34</v>
      </c>
      <c r="G33" s="272">
        <v>17</v>
      </c>
      <c r="H33" s="926">
        <f t="shared" si="3"/>
        <v>50</v>
      </c>
      <c r="I33" s="173">
        <f t="shared" si="0"/>
        <v>112</v>
      </c>
      <c r="J33" s="173">
        <f t="shared" si="1"/>
        <v>17</v>
      </c>
      <c r="K33" s="927">
        <f t="shared" si="4"/>
        <v>15.178571428571427</v>
      </c>
    </row>
    <row r="34" spans="1:11" s="484" customFormat="1" ht="14.1" customHeight="1">
      <c r="A34" s="49" t="s">
        <v>2110</v>
      </c>
      <c r="B34" s="50" t="s">
        <v>2111</v>
      </c>
      <c r="C34" s="270">
        <v>1227</v>
      </c>
      <c r="D34" s="270">
        <v>1</v>
      </c>
      <c r="E34" s="926">
        <f t="shared" si="2"/>
        <v>8.1499592502037491E-2</v>
      </c>
      <c r="F34" s="272">
        <v>2817</v>
      </c>
      <c r="G34" s="272">
        <v>1051</v>
      </c>
      <c r="H34" s="926">
        <f t="shared" si="3"/>
        <v>37.309194178203761</v>
      </c>
      <c r="I34" s="173">
        <f t="shared" si="0"/>
        <v>4044</v>
      </c>
      <c r="J34" s="173">
        <f t="shared" si="1"/>
        <v>1052</v>
      </c>
      <c r="K34" s="927">
        <f t="shared" si="4"/>
        <v>26.013847675568748</v>
      </c>
    </row>
    <row r="35" spans="1:11" s="484" customFormat="1" ht="14.1" customHeight="1">
      <c r="A35" s="49" t="s">
        <v>2112</v>
      </c>
      <c r="B35" s="50" t="s">
        <v>2113</v>
      </c>
      <c r="C35" s="270"/>
      <c r="D35" s="270"/>
      <c r="E35" s="926" t="e">
        <f t="shared" si="2"/>
        <v>#DIV/0!</v>
      </c>
      <c r="F35" s="272"/>
      <c r="G35" s="272"/>
      <c r="H35" s="926" t="e">
        <f t="shared" si="3"/>
        <v>#DIV/0!</v>
      </c>
      <c r="I35" s="173">
        <f t="shared" si="0"/>
        <v>0</v>
      </c>
      <c r="J35" s="173">
        <f t="shared" si="1"/>
        <v>0</v>
      </c>
      <c r="K35" s="927" t="e">
        <f t="shared" si="4"/>
        <v>#DIV/0!</v>
      </c>
    </row>
    <row r="36" spans="1:11" s="484" customFormat="1" ht="14.1" customHeight="1">
      <c r="A36" s="49" t="s">
        <v>2114</v>
      </c>
      <c r="B36" s="50" t="s">
        <v>2115</v>
      </c>
      <c r="C36" s="270">
        <v>6</v>
      </c>
      <c r="D36" s="270"/>
      <c r="E36" s="926">
        <f t="shared" si="2"/>
        <v>0</v>
      </c>
      <c r="F36" s="272">
        <v>1</v>
      </c>
      <c r="G36" s="272"/>
      <c r="H36" s="926">
        <f t="shared" si="3"/>
        <v>0</v>
      </c>
      <c r="I36" s="173">
        <f t="shared" si="0"/>
        <v>7</v>
      </c>
      <c r="J36" s="173">
        <f t="shared" si="1"/>
        <v>0</v>
      </c>
      <c r="K36" s="927">
        <f t="shared" si="4"/>
        <v>0</v>
      </c>
    </row>
    <row r="37" spans="1:11" s="484" customFormat="1" ht="14.1" customHeight="1">
      <c r="A37" s="49" t="s">
        <v>2116</v>
      </c>
      <c r="B37" s="50" t="s">
        <v>2117</v>
      </c>
      <c r="C37" s="270">
        <v>1</v>
      </c>
      <c r="D37" s="270"/>
      <c r="E37" s="926">
        <f t="shared" si="2"/>
        <v>0</v>
      </c>
      <c r="F37" s="272"/>
      <c r="G37" s="272"/>
      <c r="H37" s="926" t="e">
        <f t="shared" si="3"/>
        <v>#DIV/0!</v>
      </c>
      <c r="I37" s="173">
        <f t="shared" si="0"/>
        <v>1</v>
      </c>
      <c r="J37" s="173">
        <f t="shared" si="1"/>
        <v>0</v>
      </c>
      <c r="K37" s="927">
        <f t="shared" si="4"/>
        <v>0</v>
      </c>
    </row>
    <row r="38" spans="1:11" s="484" customFormat="1" ht="14.1" customHeight="1">
      <c r="A38" s="49" t="s">
        <v>2118</v>
      </c>
      <c r="B38" s="50" t="s">
        <v>2119</v>
      </c>
      <c r="C38" s="270">
        <v>52</v>
      </c>
      <c r="D38" s="270">
        <v>1</v>
      </c>
      <c r="E38" s="926">
        <f t="shared" si="2"/>
        <v>1.9230769230769231</v>
      </c>
      <c r="F38" s="272">
        <v>20</v>
      </c>
      <c r="G38" s="272">
        <v>3</v>
      </c>
      <c r="H38" s="926">
        <f t="shared" si="3"/>
        <v>15</v>
      </c>
      <c r="I38" s="173">
        <f t="shared" si="0"/>
        <v>72</v>
      </c>
      <c r="J38" s="173">
        <f t="shared" si="1"/>
        <v>4</v>
      </c>
      <c r="K38" s="927">
        <f t="shared" si="4"/>
        <v>5.5555555555555554</v>
      </c>
    </row>
    <row r="39" spans="1:11" s="484" customFormat="1" ht="14.1" customHeight="1">
      <c r="A39" s="49" t="s">
        <v>2120</v>
      </c>
      <c r="B39" s="50" t="s">
        <v>2121</v>
      </c>
      <c r="C39" s="270">
        <v>16</v>
      </c>
      <c r="D39" s="270"/>
      <c r="E39" s="926">
        <f t="shared" si="2"/>
        <v>0</v>
      </c>
      <c r="F39" s="272">
        <v>5</v>
      </c>
      <c r="G39" s="272">
        <v>10</v>
      </c>
      <c r="H39" s="926">
        <f t="shared" si="3"/>
        <v>200</v>
      </c>
      <c r="I39" s="173">
        <f t="shared" si="0"/>
        <v>21</v>
      </c>
      <c r="J39" s="173">
        <f t="shared" si="1"/>
        <v>10</v>
      </c>
      <c r="K39" s="927">
        <f t="shared" si="4"/>
        <v>47.619047619047613</v>
      </c>
    </row>
    <row r="40" spans="1:11" s="484" customFormat="1" ht="14.1" customHeight="1">
      <c r="A40" s="49" t="s">
        <v>2122</v>
      </c>
      <c r="B40" s="50" t="s">
        <v>2123</v>
      </c>
      <c r="C40" s="270">
        <v>4</v>
      </c>
      <c r="D40" s="270"/>
      <c r="E40" s="926">
        <f t="shared" si="2"/>
        <v>0</v>
      </c>
      <c r="F40" s="272">
        <v>1</v>
      </c>
      <c r="G40" s="272"/>
      <c r="H40" s="926">
        <f t="shared" si="3"/>
        <v>0</v>
      </c>
      <c r="I40" s="173">
        <f t="shared" si="0"/>
        <v>5</v>
      </c>
      <c r="J40" s="173">
        <f t="shared" si="1"/>
        <v>0</v>
      </c>
      <c r="K40" s="927">
        <f t="shared" si="4"/>
        <v>0</v>
      </c>
    </row>
    <row r="41" spans="1:11" s="484" customFormat="1" ht="14.1" customHeight="1">
      <c r="A41" s="49" t="s">
        <v>804</v>
      </c>
      <c r="B41" s="50" t="s">
        <v>805</v>
      </c>
      <c r="C41" s="270">
        <v>1</v>
      </c>
      <c r="D41" s="270"/>
      <c r="E41" s="926">
        <f t="shared" si="2"/>
        <v>0</v>
      </c>
      <c r="F41" s="272"/>
      <c r="G41" s="272"/>
      <c r="H41" s="926" t="e">
        <f t="shared" si="3"/>
        <v>#DIV/0!</v>
      </c>
      <c r="I41" s="173">
        <f t="shared" ref="I41:I72" si="5">C41+F41</f>
        <v>1</v>
      </c>
      <c r="J41" s="173">
        <f t="shared" ref="J41:J72" si="6">D41+G41</f>
        <v>0</v>
      </c>
      <c r="K41" s="927">
        <f t="shared" si="4"/>
        <v>0</v>
      </c>
    </row>
    <row r="42" spans="1:11" s="484" customFormat="1" ht="14.1" customHeight="1">
      <c r="A42" s="49" t="s">
        <v>806</v>
      </c>
      <c r="B42" s="50" t="s">
        <v>807</v>
      </c>
      <c r="C42" s="270">
        <v>1</v>
      </c>
      <c r="D42" s="270"/>
      <c r="E42" s="926">
        <f t="shared" si="2"/>
        <v>0</v>
      </c>
      <c r="F42" s="272"/>
      <c r="G42" s="272"/>
      <c r="H42" s="926" t="e">
        <f t="shared" si="3"/>
        <v>#DIV/0!</v>
      </c>
      <c r="I42" s="173">
        <f t="shared" si="5"/>
        <v>1</v>
      </c>
      <c r="J42" s="173">
        <f t="shared" si="6"/>
        <v>0</v>
      </c>
      <c r="K42" s="927">
        <f t="shared" si="4"/>
        <v>0</v>
      </c>
    </row>
    <row r="43" spans="1:11" s="484" customFormat="1" ht="14.1" customHeight="1">
      <c r="A43" s="49" t="s">
        <v>2124</v>
      </c>
      <c r="B43" s="50" t="s">
        <v>2125</v>
      </c>
      <c r="C43" s="270"/>
      <c r="D43" s="270"/>
      <c r="E43" s="926" t="e">
        <f t="shared" si="2"/>
        <v>#DIV/0!</v>
      </c>
      <c r="F43" s="272"/>
      <c r="G43" s="272"/>
      <c r="H43" s="926" t="e">
        <f t="shared" si="3"/>
        <v>#DIV/0!</v>
      </c>
      <c r="I43" s="173">
        <f t="shared" si="5"/>
        <v>0</v>
      </c>
      <c r="J43" s="173">
        <f t="shared" si="6"/>
        <v>0</v>
      </c>
      <c r="K43" s="927" t="e">
        <f t="shared" si="4"/>
        <v>#DIV/0!</v>
      </c>
    </row>
    <row r="44" spans="1:11" s="484" customFormat="1" ht="14.1" customHeight="1">
      <c r="A44" s="49" t="s">
        <v>2126</v>
      </c>
      <c r="B44" s="50" t="s">
        <v>2127</v>
      </c>
      <c r="C44" s="270">
        <v>92</v>
      </c>
      <c r="D44" s="270"/>
      <c r="E44" s="926">
        <f t="shared" si="2"/>
        <v>0</v>
      </c>
      <c r="F44" s="272">
        <v>202</v>
      </c>
      <c r="G44" s="272">
        <v>82</v>
      </c>
      <c r="H44" s="926">
        <f t="shared" si="3"/>
        <v>40.594059405940598</v>
      </c>
      <c r="I44" s="173">
        <f t="shared" si="5"/>
        <v>294</v>
      </c>
      <c r="J44" s="173">
        <f t="shared" si="6"/>
        <v>82</v>
      </c>
      <c r="K44" s="927">
        <f t="shared" si="4"/>
        <v>27.89115646258503</v>
      </c>
    </row>
    <row r="45" spans="1:11" s="484" customFormat="1" ht="27" customHeight="1">
      <c r="A45" s="49" t="s">
        <v>2128</v>
      </c>
      <c r="B45" s="50" t="s">
        <v>2129</v>
      </c>
      <c r="C45" s="270"/>
      <c r="D45" s="270"/>
      <c r="E45" s="926" t="e">
        <f t="shared" si="2"/>
        <v>#DIV/0!</v>
      </c>
      <c r="F45" s="272"/>
      <c r="G45" s="272"/>
      <c r="H45" s="926" t="e">
        <f t="shared" si="3"/>
        <v>#DIV/0!</v>
      </c>
      <c r="I45" s="173">
        <f t="shared" si="5"/>
        <v>0</v>
      </c>
      <c r="J45" s="173">
        <f t="shared" si="6"/>
        <v>0</v>
      </c>
      <c r="K45" s="927" t="e">
        <f t="shared" si="4"/>
        <v>#DIV/0!</v>
      </c>
    </row>
    <row r="46" spans="1:11" s="484" customFormat="1" ht="23.25" customHeight="1">
      <c r="A46" s="49" t="s">
        <v>2130</v>
      </c>
      <c r="B46" s="50" t="s">
        <v>2131</v>
      </c>
      <c r="C46" s="270">
        <v>1</v>
      </c>
      <c r="D46" s="270"/>
      <c r="E46" s="926">
        <f t="shared" si="2"/>
        <v>0</v>
      </c>
      <c r="F46" s="272">
        <v>1</v>
      </c>
      <c r="G46" s="272"/>
      <c r="H46" s="926">
        <f t="shared" si="3"/>
        <v>0</v>
      </c>
      <c r="I46" s="173">
        <f t="shared" si="5"/>
        <v>2</v>
      </c>
      <c r="J46" s="173">
        <f t="shared" si="6"/>
        <v>0</v>
      </c>
      <c r="K46" s="927">
        <f t="shared" si="4"/>
        <v>0</v>
      </c>
    </row>
    <row r="47" spans="1:11" s="484" customFormat="1" ht="26.25" customHeight="1">
      <c r="A47" s="49" t="s">
        <v>2132</v>
      </c>
      <c r="B47" s="50" t="s">
        <v>2133</v>
      </c>
      <c r="C47" s="270"/>
      <c r="D47" s="270"/>
      <c r="E47" s="926" t="e">
        <f t="shared" si="2"/>
        <v>#DIV/0!</v>
      </c>
      <c r="F47" s="272"/>
      <c r="G47" s="272"/>
      <c r="H47" s="926" t="e">
        <f t="shared" si="3"/>
        <v>#DIV/0!</v>
      </c>
      <c r="I47" s="173">
        <f t="shared" si="5"/>
        <v>0</v>
      </c>
      <c r="J47" s="173">
        <f t="shared" si="6"/>
        <v>0</v>
      </c>
      <c r="K47" s="927" t="e">
        <f t="shared" si="4"/>
        <v>#DIV/0!</v>
      </c>
    </row>
    <row r="48" spans="1:11" s="484" customFormat="1" ht="14.1" customHeight="1">
      <c r="A48" s="49" t="s">
        <v>2134</v>
      </c>
      <c r="B48" s="50" t="s">
        <v>2135</v>
      </c>
      <c r="C48" s="270"/>
      <c r="D48" s="270"/>
      <c r="E48" s="926" t="e">
        <f t="shared" si="2"/>
        <v>#DIV/0!</v>
      </c>
      <c r="F48" s="272">
        <v>3</v>
      </c>
      <c r="G48" s="272"/>
      <c r="H48" s="926">
        <f t="shared" si="3"/>
        <v>0</v>
      </c>
      <c r="I48" s="173">
        <f t="shared" si="5"/>
        <v>3</v>
      </c>
      <c r="J48" s="173">
        <f t="shared" si="6"/>
        <v>0</v>
      </c>
      <c r="K48" s="927">
        <f t="shared" si="4"/>
        <v>0</v>
      </c>
    </row>
    <row r="49" spans="1:11" s="484" customFormat="1" ht="14.1" customHeight="1">
      <c r="A49" s="49" t="s">
        <v>2136</v>
      </c>
      <c r="B49" s="50" t="s">
        <v>2137</v>
      </c>
      <c r="C49" s="270">
        <v>1</v>
      </c>
      <c r="D49" s="270"/>
      <c r="E49" s="926">
        <f t="shared" si="2"/>
        <v>0</v>
      </c>
      <c r="F49" s="272">
        <v>1</v>
      </c>
      <c r="G49" s="272">
        <v>2</v>
      </c>
      <c r="H49" s="926">
        <f t="shared" si="3"/>
        <v>200</v>
      </c>
      <c r="I49" s="173">
        <f t="shared" si="5"/>
        <v>2</v>
      </c>
      <c r="J49" s="173">
        <f t="shared" si="6"/>
        <v>2</v>
      </c>
      <c r="K49" s="927">
        <f t="shared" si="4"/>
        <v>100</v>
      </c>
    </row>
    <row r="50" spans="1:11" s="484" customFormat="1" ht="14.1" customHeight="1">
      <c r="A50" s="49" t="s">
        <v>2138</v>
      </c>
      <c r="B50" s="50" t="s">
        <v>2139</v>
      </c>
      <c r="C50" s="270"/>
      <c r="D50" s="270"/>
      <c r="E50" s="926" t="e">
        <f t="shared" si="2"/>
        <v>#DIV/0!</v>
      </c>
      <c r="F50" s="272"/>
      <c r="G50" s="272"/>
      <c r="H50" s="926" t="e">
        <f t="shared" si="3"/>
        <v>#DIV/0!</v>
      </c>
      <c r="I50" s="173">
        <f t="shared" si="5"/>
        <v>0</v>
      </c>
      <c r="J50" s="173">
        <f t="shared" si="6"/>
        <v>0</v>
      </c>
      <c r="K50" s="927" t="e">
        <f t="shared" si="4"/>
        <v>#DIV/0!</v>
      </c>
    </row>
    <row r="51" spans="1:11" s="484" customFormat="1" ht="14.1" customHeight="1">
      <c r="A51" s="49" t="s">
        <v>6012</v>
      </c>
      <c r="B51" s="454" t="s">
        <v>6013</v>
      </c>
      <c r="C51" s="270">
        <v>1</v>
      </c>
      <c r="D51" s="270"/>
      <c r="E51" s="926">
        <f t="shared" si="2"/>
        <v>0</v>
      </c>
      <c r="F51" s="272">
        <v>5</v>
      </c>
      <c r="G51" s="272">
        <v>3</v>
      </c>
      <c r="H51" s="926">
        <f t="shared" si="3"/>
        <v>60</v>
      </c>
      <c r="I51" s="173">
        <f t="shared" si="5"/>
        <v>6</v>
      </c>
      <c r="J51" s="173">
        <f t="shared" si="6"/>
        <v>3</v>
      </c>
      <c r="K51" s="927">
        <f t="shared" si="4"/>
        <v>50</v>
      </c>
    </row>
    <row r="52" spans="1:11" s="484" customFormat="1" ht="24" customHeight="1">
      <c r="A52" s="49" t="s">
        <v>2141</v>
      </c>
      <c r="B52" s="371" t="s">
        <v>2142</v>
      </c>
      <c r="C52" s="270">
        <v>1</v>
      </c>
      <c r="D52" s="270"/>
      <c r="E52" s="926">
        <f t="shared" si="2"/>
        <v>0</v>
      </c>
      <c r="F52" s="272">
        <v>5</v>
      </c>
      <c r="G52" s="272">
        <v>1</v>
      </c>
      <c r="H52" s="926">
        <f t="shared" si="3"/>
        <v>20</v>
      </c>
      <c r="I52" s="173">
        <f t="shared" si="5"/>
        <v>6</v>
      </c>
      <c r="J52" s="173">
        <f t="shared" si="6"/>
        <v>1</v>
      </c>
      <c r="K52" s="927">
        <f t="shared" si="4"/>
        <v>16.666666666666664</v>
      </c>
    </row>
    <row r="53" spans="1:11" s="484" customFormat="1" ht="24" customHeight="1">
      <c r="A53" s="49" t="s">
        <v>2143</v>
      </c>
      <c r="B53" s="371" t="s">
        <v>2144</v>
      </c>
      <c r="C53" s="272"/>
      <c r="D53" s="272"/>
      <c r="E53" s="926" t="e">
        <f t="shared" si="2"/>
        <v>#DIV/0!</v>
      </c>
      <c r="F53" s="272"/>
      <c r="G53" s="272"/>
      <c r="H53" s="926" t="e">
        <f t="shared" si="3"/>
        <v>#DIV/0!</v>
      </c>
      <c r="I53" s="173">
        <f t="shared" si="5"/>
        <v>0</v>
      </c>
      <c r="J53" s="173">
        <f t="shared" si="6"/>
        <v>0</v>
      </c>
      <c r="K53" s="927" t="e">
        <f t="shared" si="4"/>
        <v>#DIV/0!</v>
      </c>
    </row>
    <row r="54" spans="1:11" s="484" customFormat="1" ht="24" customHeight="1">
      <c r="A54" s="49" t="s">
        <v>3034</v>
      </c>
      <c r="B54" s="371" t="s">
        <v>3035</v>
      </c>
      <c r="C54" s="272"/>
      <c r="D54" s="272"/>
      <c r="E54" s="926" t="e">
        <f t="shared" si="2"/>
        <v>#DIV/0!</v>
      </c>
      <c r="F54" s="272"/>
      <c r="G54" s="272"/>
      <c r="H54" s="926" t="e">
        <f t="shared" si="3"/>
        <v>#DIV/0!</v>
      </c>
      <c r="I54" s="173">
        <f t="shared" si="5"/>
        <v>0</v>
      </c>
      <c r="J54" s="173">
        <f t="shared" si="6"/>
        <v>0</v>
      </c>
      <c r="K54" s="927" t="e">
        <f t="shared" si="4"/>
        <v>#DIV/0!</v>
      </c>
    </row>
    <row r="55" spans="1:11" s="484" customFormat="1" ht="24" customHeight="1">
      <c r="A55" s="49" t="s">
        <v>3036</v>
      </c>
      <c r="B55" s="371" t="s">
        <v>3037</v>
      </c>
      <c r="C55" s="272"/>
      <c r="D55" s="272"/>
      <c r="E55" s="926" t="e">
        <f t="shared" si="2"/>
        <v>#DIV/0!</v>
      </c>
      <c r="F55" s="272"/>
      <c r="G55" s="272"/>
      <c r="H55" s="926" t="e">
        <f t="shared" si="3"/>
        <v>#DIV/0!</v>
      </c>
      <c r="I55" s="173">
        <f t="shared" si="5"/>
        <v>0</v>
      </c>
      <c r="J55" s="173">
        <f t="shared" si="6"/>
        <v>0</v>
      </c>
      <c r="K55" s="927" t="e">
        <f t="shared" si="4"/>
        <v>#DIV/0!</v>
      </c>
    </row>
    <row r="56" spans="1:11" s="484" customFormat="1" ht="24" customHeight="1">
      <c r="A56" s="49" t="s">
        <v>3067</v>
      </c>
      <c r="B56" s="371" t="s">
        <v>3068</v>
      </c>
      <c r="C56" s="272">
        <v>2</v>
      </c>
      <c r="D56" s="272"/>
      <c r="E56" s="926">
        <f t="shared" si="2"/>
        <v>0</v>
      </c>
      <c r="F56" s="272">
        <v>2</v>
      </c>
      <c r="G56" s="272"/>
      <c r="H56" s="926">
        <f t="shared" si="3"/>
        <v>0</v>
      </c>
      <c r="I56" s="173">
        <f t="shared" si="5"/>
        <v>4</v>
      </c>
      <c r="J56" s="173">
        <f t="shared" si="6"/>
        <v>0</v>
      </c>
      <c r="K56" s="927">
        <f t="shared" si="4"/>
        <v>0</v>
      </c>
    </row>
    <row r="57" spans="1:11" s="484" customFormat="1" ht="24" customHeight="1">
      <c r="A57" s="49" t="s">
        <v>2126</v>
      </c>
      <c r="B57" s="371" t="s">
        <v>2127</v>
      </c>
      <c r="C57" s="272"/>
      <c r="D57" s="272"/>
      <c r="E57" s="926" t="e">
        <f t="shared" si="2"/>
        <v>#DIV/0!</v>
      </c>
      <c r="F57" s="272"/>
      <c r="G57" s="272"/>
      <c r="H57" s="926" t="e">
        <f t="shared" si="3"/>
        <v>#DIV/0!</v>
      </c>
      <c r="I57" s="173">
        <f t="shared" si="5"/>
        <v>0</v>
      </c>
      <c r="J57" s="173">
        <f t="shared" si="6"/>
        <v>0</v>
      </c>
      <c r="K57" s="927" t="e">
        <f t="shared" si="4"/>
        <v>#DIV/0!</v>
      </c>
    </row>
    <row r="58" spans="1:11" s="484" customFormat="1" ht="18.75" customHeight="1">
      <c r="A58" s="49" t="s">
        <v>4780</v>
      </c>
      <c r="B58" s="371" t="s">
        <v>4781</v>
      </c>
      <c r="C58" s="272">
        <v>38</v>
      </c>
      <c r="D58" s="272">
        <v>52</v>
      </c>
      <c r="E58" s="926">
        <f t="shared" si="2"/>
        <v>136.84210526315789</v>
      </c>
      <c r="F58" s="272"/>
      <c r="G58" s="272"/>
      <c r="H58" s="926" t="e">
        <f t="shared" si="3"/>
        <v>#DIV/0!</v>
      </c>
      <c r="I58" s="173">
        <f t="shared" si="5"/>
        <v>38</v>
      </c>
      <c r="J58" s="173">
        <f t="shared" si="6"/>
        <v>52</v>
      </c>
      <c r="K58" s="927">
        <f t="shared" si="4"/>
        <v>136.84210526315789</v>
      </c>
    </row>
    <row r="59" spans="1:11" s="484" customFormat="1" ht="18.75" customHeight="1">
      <c r="A59" s="49" t="s">
        <v>4782</v>
      </c>
      <c r="B59" s="371" t="s">
        <v>4783</v>
      </c>
      <c r="C59" s="272">
        <v>45</v>
      </c>
      <c r="D59" s="272">
        <v>34</v>
      </c>
      <c r="E59" s="926">
        <f t="shared" si="2"/>
        <v>75.555555555555557</v>
      </c>
      <c r="F59" s="272"/>
      <c r="G59" s="272"/>
      <c r="H59" s="926" t="e">
        <f t="shared" si="3"/>
        <v>#DIV/0!</v>
      </c>
      <c r="I59" s="173">
        <f t="shared" si="5"/>
        <v>45</v>
      </c>
      <c r="J59" s="173">
        <f t="shared" si="6"/>
        <v>34</v>
      </c>
      <c r="K59" s="927">
        <f t="shared" si="4"/>
        <v>75.555555555555557</v>
      </c>
    </row>
    <row r="60" spans="1:11" s="484" customFormat="1" ht="16.5" customHeight="1">
      <c r="A60" s="49" t="s">
        <v>4784</v>
      </c>
      <c r="B60" s="371" t="s">
        <v>4785</v>
      </c>
      <c r="C60" s="272">
        <v>57</v>
      </c>
      <c r="D60" s="272">
        <v>82</v>
      </c>
      <c r="E60" s="926">
        <f t="shared" si="2"/>
        <v>143.85964912280701</v>
      </c>
      <c r="F60" s="272"/>
      <c r="G60" s="272"/>
      <c r="H60" s="926" t="e">
        <f t="shared" si="3"/>
        <v>#DIV/0!</v>
      </c>
      <c r="I60" s="173">
        <f t="shared" si="5"/>
        <v>57</v>
      </c>
      <c r="J60" s="173">
        <f t="shared" si="6"/>
        <v>82</v>
      </c>
      <c r="K60" s="927">
        <f t="shared" si="4"/>
        <v>143.85964912280701</v>
      </c>
    </row>
    <row r="61" spans="1:11" s="484" customFormat="1" ht="15.75" customHeight="1">
      <c r="A61" s="49" t="s">
        <v>4787</v>
      </c>
      <c r="B61" s="371" t="s">
        <v>4786</v>
      </c>
      <c r="C61" s="272">
        <v>126</v>
      </c>
      <c r="D61" s="272">
        <v>146</v>
      </c>
      <c r="E61" s="926">
        <f t="shared" si="2"/>
        <v>115.87301587301589</v>
      </c>
      <c r="F61" s="272"/>
      <c r="G61" s="272"/>
      <c r="H61" s="926" t="e">
        <f t="shared" si="3"/>
        <v>#DIV/0!</v>
      </c>
      <c r="I61" s="173">
        <f t="shared" si="5"/>
        <v>126</v>
      </c>
      <c r="J61" s="173">
        <f t="shared" si="6"/>
        <v>146</v>
      </c>
      <c r="K61" s="927">
        <f t="shared" si="4"/>
        <v>115.87301587301589</v>
      </c>
    </row>
    <row r="62" spans="1:11" s="484" customFormat="1" ht="15" customHeight="1">
      <c r="A62" s="49" t="s">
        <v>4788</v>
      </c>
      <c r="B62" s="371" t="s">
        <v>4789</v>
      </c>
      <c r="C62" s="272">
        <v>9</v>
      </c>
      <c r="D62" s="272">
        <v>3</v>
      </c>
      <c r="E62" s="926">
        <f t="shared" si="2"/>
        <v>33.333333333333329</v>
      </c>
      <c r="F62" s="272"/>
      <c r="G62" s="272"/>
      <c r="H62" s="926" t="e">
        <f t="shared" si="3"/>
        <v>#DIV/0!</v>
      </c>
      <c r="I62" s="173">
        <f t="shared" si="5"/>
        <v>9</v>
      </c>
      <c r="J62" s="173">
        <f t="shared" si="6"/>
        <v>3</v>
      </c>
      <c r="K62" s="927">
        <f t="shared" si="4"/>
        <v>33.333333333333329</v>
      </c>
    </row>
    <row r="63" spans="1:11" s="484" customFormat="1" ht="18.75" customHeight="1">
      <c r="A63" s="49" t="s">
        <v>4791</v>
      </c>
      <c r="B63" s="371" t="s">
        <v>4790</v>
      </c>
      <c r="C63" s="272">
        <v>216</v>
      </c>
      <c r="D63" s="272">
        <v>237</v>
      </c>
      <c r="E63" s="926">
        <f t="shared" si="2"/>
        <v>109.72222222222223</v>
      </c>
      <c r="F63" s="272"/>
      <c r="G63" s="272"/>
      <c r="H63" s="926" t="e">
        <f t="shared" si="3"/>
        <v>#DIV/0!</v>
      </c>
      <c r="I63" s="173">
        <f t="shared" si="5"/>
        <v>216</v>
      </c>
      <c r="J63" s="173">
        <f t="shared" si="6"/>
        <v>237</v>
      </c>
      <c r="K63" s="927">
        <f t="shared" si="4"/>
        <v>109.72222222222223</v>
      </c>
    </row>
    <row r="64" spans="1:11" s="484" customFormat="1" ht="15" customHeight="1">
      <c r="A64" s="49" t="s">
        <v>4793</v>
      </c>
      <c r="B64" s="371" t="s">
        <v>4792</v>
      </c>
      <c r="C64" s="272">
        <v>63</v>
      </c>
      <c r="D64" s="272">
        <v>47</v>
      </c>
      <c r="E64" s="926">
        <f t="shared" si="2"/>
        <v>74.603174603174608</v>
      </c>
      <c r="F64" s="272">
        <v>1</v>
      </c>
      <c r="G64" s="272"/>
      <c r="H64" s="926">
        <f t="shared" si="3"/>
        <v>0</v>
      </c>
      <c r="I64" s="173">
        <f t="shared" si="5"/>
        <v>64</v>
      </c>
      <c r="J64" s="173">
        <f t="shared" si="6"/>
        <v>47</v>
      </c>
      <c r="K64" s="927">
        <f t="shared" si="4"/>
        <v>73.4375</v>
      </c>
    </row>
    <row r="65" spans="1:11" s="484" customFormat="1" ht="16.5" customHeight="1">
      <c r="A65" s="49" t="s">
        <v>4795</v>
      </c>
      <c r="B65" s="371" t="s">
        <v>4794</v>
      </c>
      <c r="C65" s="272">
        <v>95</v>
      </c>
      <c r="D65" s="272">
        <v>77</v>
      </c>
      <c r="E65" s="926">
        <f t="shared" si="2"/>
        <v>81.05263157894737</v>
      </c>
      <c r="F65" s="272"/>
      <c r="G65" s="272"/>
      <c r="H65" s="926" t="e">
        <f t="shared" si="3"/>
        <v>#DIV/0!</v>
      </c>
      <c r="I65" s="173">
        <f t="shared" si="5"/>
        <v>95</v>
      </c>
      <c r="J65" s="173">
        <f t="shared" si="6"/>
        <v>77</v>
      </c>
      <c r="K65" s="927">
        <f t="shared" si="4"/>
        <v>81.05263157894737</v>
      </c>
    </row>
    <row r="66" spans="1:11" s="484" customFormat="1" ht="16.5" customHeight="1">
      <c r="A66" s="49" t="s">
        <v>4797</v>
      </c>
      <c r="B66" s="371" t="s">
        <v>4796</v>
      </c>
      <c r="C66" s="272">
        <v>98</v>
      </c>
      <c r="D66" s="272">
        <v>106</v>
      </c>
      <c r="E66" s="926">
        <f t="shared" si="2"/>
        <v>108.16326530612245</v>
      </c>
      <c r="F66" s="272"/>
      <c r="G66" s="272"/>
      <c r="H66" s="926" t="e">
        <f t="shared" si="3"/>
        <v>#DIV/0!</v>
      </c>
      <c r="I66" s="173">
        <f t="shared" si="5"/>
        <v>98</v>
      </c>
      <c r="J66" s="173">
        <f t="shared" si="6"/>
        <v>106</v>
      </c>
      <c r="K66" s="927">
        <f t="shared" si="4"/>
        <v>108.16326530612245</v>
      </c>
    </row>
    <row r="67" spans="1:11" s="484" customFormat="1" ht="17.25" customHeight="1">
      <c r="A67" s="49" t="s">
        <v>4799</v>
      </c>
      <c r="B67" s="371" t="s">
        <v>4798</v>
      </c>
      <c r="C67" s="272">
        <v>8</v>
      </c>
      <c r="D67" s="272">
        <v>12</v>
      </c>
      <c r="E67" s="926">
        <f t="shared" si="2"/>
        <v>150</v>
      </c>
      <c r="F67" s="272"/>
      <c r="G67" s="272"/>
      <c r="H67" s="926" t="e">
        <f t="shared" si="3"/>
        <v>#DIV/0!</v>
      </c>
      <c r="I67" s="173">
        <f t="shared" si="5"/>
        <v>8</v>
      </c>
      <c r="J67" s="173">
        <f t="shared" si="6"/>
        <v>12</v>
      </c>
      <c r="K67" s="927">
        <f t="shared" si="4"/>
        <v>150</v>
      </c>
    </row>
    <row r="68" spans="1:11" s="484" customFormat="1" ht="17.25" customHeight="1">
      <c r="A68" s="49" t="s">
        <v>4801</v>
      </c>
      <c r="B68" s="371" t="s">
        <v>4800</v>
      </c>
      <c r="C68" s="272">
        <v>140</v>
      </c>
      <c r="D68" s="272">
        <v>116</v>
      </c>
      <c r="E68" s="926">
        <f t="shared" si="2"/>
        <v>82.857142857142861</v>
      </c>
      <c r="F68" s="272"/>
      <c r="G68" s="272"/>
      <c r="H68" s="926" t="e">
        <f t="shared" si="3"/>
        <v>#DIV/0!</v>
      </c>
      <c r="I68" s="173">
        <f t="shared" si="5"/>
        <v>140</v>
      </c>
      <c r="J68" s="173">
        <f t="shared" si="6"/>
        <v>116</v>
      </c>
      <c r="K68" s="927">
        <f t="shared" si="4"/>
        <v>82.857142857142861</v>
      </c>
    </row>
    <row r="69" spans="1:11" s="484" customFormat="1" ht="17.25" customHeight="1">
      <c r="A69" s="49" t="s">
        <v>4803</v>
      </c>
      <c r="B69" s="371" t="s">
        <v>4802</v>
      </c>
      <c r="C69" s="272">
        <v>16</v>
      </c>
      <c r="D69" s="272">
        <v>24</v>
      </c>
      <c r="E69" s="926">
        <f t="shared" si="2"/>
        <v>150</v>
      </c>
      <c r="F69" s="272"/>
      <c r="G69" s="272"/>
      <c r="H69" s="926" t="e">
        <f t="shared" si="3"/>
        <v>#DIV/0!</v>
      </c>
      <c r="I69" s="173">
        <f t="shared" si="5"/>
        <v>16</v>
      </c>
      <c r="J69" s="173">
        <f t="shared" si="6"/>
        <v>24</v>
      </c>
      <c r="K69" s="927">
        <f t="shared" si="4"/>
        <v>150</v>
      </c>
    </row>
    <row r="70" spans="1:11" s="484" customFormat="1" ht="17.25" customHeight="1">
      <c r="A70" s="49" t="s">
        <v>4805</v>
      </c>
      <c r="B70" s="371" t="s">
        <v>4804</v>
      </c>
      <c r="C70" s="272">
        <v>296</v>
      </c>
      <c r="D70" s="272">
        <v>292</v>
      </c>
      <c r="E70" s="926">
        <f t="shared" si="2"/>
        <v>98.648648648648646</v>
      </c>
      <c r="F70" s="272">
        <v>1</v>
      </c>
      <c r="G70" s="272"/>
      <c r="H70" s="926">
        <f t="shared" si="3"/>
        <v>0</v>
      </c>
      <c r="I70" s="173">
        <f t="shared" si="5"/>
        <v>297</v>
      </c>
      <c r="J70" s="173">
        <f t="shared" si="6"/>
        <v>292</v>
      </c>
      <c r="K70" s="927">
        <f t="shared" si="4"/>
        <v>98.316498316498311</v>
      </c>
    </row>
    <row r="71" spans="1:11" s="484" customFormat="1" ht="17.25" customHeight="1">
      <c r="A71" s="49" t="s">
        <v>4807</v>
      </c>
      <c r="B71" s="371" t="s">
        <v>4806</v>
      </c>
      <c r="C71" s="272">
        <v>236</v>
      </c>
      <c r="D71" s="272">
        <v>156</v>
      </c>
      <c r="E71" s="926">
        <f t="shared" si="2"/>
        <v>66.101694915254242</v>
      </c>
      <c r="F71" s="272"/>
      <c r="G71" s="272"/>
      <c r="H71" s="926" t="e">
        <f t="shared" si="3"/>
        <v>#DIV/0!</v>
      </c>
      <c r="I71" s="173">
        <f t="shared" si="5"/>
        <v>236</v>
      </c>
      <c r="J71" s="173">
        <f t="shared" si="6"/>
        <v>156</v>
      </c>
      <c r="K71" s="927">
        <f t="shared" si="4"/>
        <v>66.101694915254242</v>
      </c>
    </row>
    <row r="72" spans="1:11" s="484" customFormat="1" ht="17.25" customHeight="1">
      <c r="A72" s="49" t="s">
        <v>4809</v>
      </c>
      <c r="B72" s="371" t="s">
        <v>4808</v>
      </c>
      <c r="C72" s="272">
        <v>33</v>
      </c>
      <c r="D72" s="272">
        <v>26</v>
      </c>
      <c r="E72" s="926">
        <f t="shared" si="2"/>
        <v>78.787878787878782</v>
      </c>
      <c r="F72" s="272">
        <v>1</v>
      </c>
      <c r="G72" s="272"/>
      <c r="H72" s="926">
        <f t="shared" si="3"/>
        <v>0</v>
      </c>
      <c r="I72" s="173">
        <f t="shared" si="5"/>
        <v>34</v>
      </c>
      <c r="J72" s="173">
        <f t="shared" si="6"/>
        <v>26</v>
      </c>
      <c r="K72" s="927">
        <f t="shared" si="4"/>
        <v>76.470588235294116</v>
      </c>
    </row>
    <row r="73" spans="1:11" s="484" customFormat="1" ht="17.25" customHeight="1">
      <c r="A73" s="49" t="s">
        <v>4811</v>
      </c>
      <c r="B73" s="371" t="s">
        <v>4810</v>
      </c>
      <c r="C73" s="272">
        <v>3</v>
      </c>
      <c r="D73" s="272">
        <v>1</v>
      </c>
      <c r="E73" s="926">
        <f t="shared" si="2"/>
        <v>33.333333333333329</v>
      </c>
      <c r="F73" s="272">
        <v>1</v>
      </c>
      <c r="G73" s="272"/>
      <c r="H73" s="926">
        <f t="shared" si="3"/>
        <v>0</v>
      </c>
      <c r="I73" s="173">
        <f t="shared" ref="I73:I104" si="7">C73+F73</f>
        <v>4</v>
      </c>
      <c r="J73" s="173">
        <f t="shared" ref="J73:J104" si="8">D73+G73</f>
        <v>1</v>
      </c>
      <c r="K73" s="927">
        <f t="shared" si="4"/>
        <v>25</v>
      </c>
    </row>
    <row r="74" spans="1:11" s="484" customFormat="1" ht="17.25" customHeight="1">
      <c r="A74" s="49" t="s">
        <v>4813</v>
      </c>
      <c r="B74" s="371" t="s">
        <v>4812</v>
      </c>
      <c r="C74" s="272">
        <v>1</v>
      </c>
      <c r="D74" s="272"/>
      <c r="E74" s="926">
        <f t="shared" si="2"/>
        <v>0</v>
      </c>
      <c r="F74" s="272"/>
      <c r="G74" s="272"/>
      <c r="H74" s="926" t="e">
        <f t="shared" si="3"/>
        <v>#DIV/0!</v>
      </c>
      <c r="I74" s="173">
        <f t="shared" si="7"/>
        <v>1</v>
      </c>
      <c r="J74" s="173">
        <f t="shared" si="8"/>
        <v>0</v>
      </c>
      <c r="K74" s="927">
        <f t="shared" si="4"/>
        <v>0</v>
      </c>
    </row>
    <row r="75" spans="1:11" s="484" customFormat="1" ht="17.25" customHeight="1">
      <c r="A75" s="49" t="s">
        <v>4815</v>
      </c>
      <c r="B75" s="371" t="s">
        <v>4814</v>
      </c>
      <c r="C75" s="272">
        <v>356</v>
      </c>
      <c r="D75" s="272">
        <v>308</v>
      </c>
      <c r="E75" s="926">
        <f t="shared" si="2"/>
        <v>86.516853932584269</v>
      </c>
      <c r="F75" s="272">
        <v>1</v>
      </c>
      <c r="G75" s="272"/>
      <c r="H75" s="926">
        <f t="shared" si="3"/>
        <v>0</v>
      </c>
      <c r="I75" s="173">
        <f t="shared" si="7"/>
        <v>357</v>
      </c>
      <c r="J75" s="173">
        <f t="shared" si="8"/>
        <v>308</v>
      </c>
      <c r="K75" s="927">
        <f t="shared" si="4"/>
        <v>86.274509803921575</v>
      </c>
    </row>
    <row r="76" spans="1:11" s="484" customFormat="1" ht="17.25" customHeight="1">
      <c r="A76" s="49" t="s">
        <v>4817</v>
      </c>
      <c r="B76" s="371" t="s">
        <v>4816</v>
      </c>
      <c r="C76" s="272">
        <v>74</v>
      </c>
      <c r="D76" s="272">
        <v>96</v>
      </c>
      <c r="E76" s="926">
        <f t="shared" ref="E76:E147" si="9">SUM(D76/C76*100)</f>
        <v>129.72972972972974</v>
      </c>
      <c r="F76" s="272"/>
      <c r="G76" s="272"/>
      <c r="H76" s="926" t="e">
        <f t="shared" ref="H76:H135" si="10">SUM(G76/F76*100)</f>
        <v>#DIV/0!</v>
      </c>
      <c r="I76" s="173">
        <f t="shared" si="7"/>
        <v>74</v>
      </c>
      <c r="J76" s="173">
        <f t="shared" si="8"/>
        <v>96</v>
      </c>
      <c r="K76" s="927">
        <f t="shared" ref="K76:K135" si="11">SUM(J76/I76*100)</f>
        <v>129.72972972972974</v>
      </c>
    </row>
    <row r="77" spans="1:11" s="484" customFormat="1" ht="17.25" customHeight="1">
      <c r="A77" s="49" t="s">
        <v>4819</v>
      </c>
      <c r="B77" s="371" t="s">
        <v>4818</v>
      </c>
      <c r="C77" s="272">
        <v>450</v>
      </c>
      <c r="D77" s="272">
        <v>459</v>
      </c>
      <c r="E77" s="926">
        <f t="shared" si="9"/>
        <v>102</v>
      </c>
      <c r="F77" s="272"/>
      <c r="G77" s="272"/>
      <c r="H77" s="926" t="e">
        <f t="shared" si="10"/>
        <v>#DIV/0!</v>
      </c>
      <c r="I77" s="173">
        <f t="shared" si="7"/>
        <v>450</v>
      </c>
      <c r="J77" s="173">
        <f t="shared" si="8"/>
        <v>459</v>
      </c>
      <c r="K77" s="927">
        <f t="shared" si="11"/>
        <v>102</v>
      </c>
    </row>
    <row r="78" spans="1:11" s="484" customFormat="1" ht="17.25" customHeight="1">
      <c r="A78" s="49" t="s">
        <v>4821</v>
      </c>
      <c r="B78" s="371" t="s">
        <v>4820</v>
      </c>
      <c r="C78" s="272">
        <v>3937</v>
      </c>
      <c r="D78" s="272">
        <v>3255</v>
      </c>
      <c r="E78" s="926">
        <f t="shared" si="9"/>
        <v>82.677165354330711</v>
      </c>
      <c r="F78" s="272">
        <v>52</v>
      </c>
      <c r="G78" s="272"/>
      <c r="H78" s="926">
        <f t="shared" si="10"/>
        <v>0</v>
      </c>
      <c r="I78" s="173">
        <f t="shared" si="7"/>
        <v>3989</v>
      </c>
      <c r="J78" s="173">
        <f t="shared" si="8"/>
        <v>3255</v>
      </c>
      <c r="K78" s="927">
        <f t="shared" si="11"/>
        <v>81.599398345449998</v>
      </c>
    </row>
    <row r="79" spans="1:11" s="484" customFormat="1" ht="17.25" customHeight="1">
      <c r="A79" s="49" t="s">
        <v>4823</v>
      </c>
      <c r="B79" s="371" t="s">
        <v>4822</v>
      </c>
      <c r="C79" s="272">
        <v>285</v>
      </c>
      <c r="D79" s="272">
        <v>183</v>
      </c>
      <c r="E79" s="926">
        <f t="shared" si="9"/>
        <v>64.21052631578948</v>
      </c>
      <c r="F79" s="272"/>
      <c r="G79" s="272"/>
      <c r="H79" s="926" t="e">
        <f t="shared" si="10"/>
        <v>#DIV/0!</v>
      </c>
      <c r="I79" s="173">
        <f t="shared" si="7"/>
        <v>285</v>
      </c>
      <c r="J79" s="173">
        <f t="shared" si="8"/>
        <v>183</v>
      </c>
      <c r="K79" s="927">
        <f t="shared" si="11"/>
        <v>64.21052631578948</v>
      </c>
    </row>
    <row r="80" spans="1:11" s="484" customFormat="1" ht="17.25" customHeight="1">
      <c r="A80" s="49" t="s">
        <v>4825</v>
      </c>
      <c r="B80" s="371" t="s">
        <v>4824</v>
      </c>
      <c r="C80" s="272">
        <v>90</v>
      </c>
      <c r="D80" s="272">
        <v>84</v>
      </c>
      <c r="E80" s="926">
        <f t="shared" si="9"/>
        <v>93.333333333333329</v>
      </c>
      <c r="F80" s="272"/>
      <c r="G80" s="272"/>
      <c r="H80" s="926" t="e">
        <f t="shared" si="10"/>
        <v>#DIV/0!</v>
      </c>
      <c r="I80" s="173">
        <f t="shared" si="7"/>
        <v>90</v>
      </c>
      <c r="J80" s="173">
        <f t="shared" si="8"/>
        <v>84</v>
      </c>
      <c r="K80" s="927">
        <f t="shared" si="11"/>
        <v>93.333333333333329</v>
      </c>
    </row>
    <row r="81" spans="1:11" s="484" customFormat="1" ht="17.25" customHeight="1">
      <c r="A81" s="49" t="s">
        <v>4827</v>
      </c>
      <c r="B81" s="371" t="s">
        <v>4826</v>
      </c>
      <c r="C81" s="272">
        <v>741</v>
      </c>
      <c r="D81" s="272">
        <v>639</v>
      </c>
      <c r="E81" s="926">
        <f t="shared" si="9"/>
        <v>86.23481781376519</v>
      </c>
      <c r="F81" s="272">
        <v>5</v>
      </c>
      <c r="G81" s="272"/>
      <c r="H81" s="926">
        <f t="shared" si="10"/>
        <v>0</v>
      </c>
      <c r="I81" s="173">
        <f t="shared" si="7"/>
        <v>746</v>
      </c>
      <c r="J81" s="173">
        <f t="shared" si="8"/>
        <v>639</v>
      </c>
      <c r="K81" s="927">
        <f t="shared" si="11"/>
        <v>85.656836461126005</v>
      </c>
    </row>
    <row r="82" spans="1:11" s="484" customFormat="1" ht="25.5" customHeight="1">
      <c r="A82" s="49" t="s">
        <v>4829</v>
      </c>
      <c r="B82" s="371" t="s">
        <v>4828</v>
      </c>
      <c r="C82" s="272">
        <v>25</v>
      </c>
      <c r="D82" s="272">
        <v>34</v>
      </c>
      <c r="E82" s="926">
        <f t="shared" si="9"/>
        <v>136</v>
      </c>
      <c r="F82" s="272"/>
      <c r="G82" s="272"/>
      <c r="H82" s="926" t="e">
        <f t="shared" si="10"/>
        <v>#DIV/0!</v>
      </c>
      <c r="I82" s="173">
        <f t="shared" si="7"/>
        <v>25</v>
      </c>
      <c r="J82" s="173">
        <f t="shared" si="8"/>
        <v>34</v>
      </c>
      <c r="K82" s="927">
        <f t="shared" si="11"/>
        <v>136</v>
      </c>
    </row>
    <row r="83" spans="1:11" s="484" customFormat="1" ht="25.5" customHeight="1">
      <c r="A83" s="49" t="s">
        <v>4830</v>
      </c>
      <c r="B83" s="371" t="s">
        <v>4831</v>
      </c>
      <c r="C83" s="272">
        <v>1</v>
      </c>
      <c r="D83" s="272"/>
      <c r="E83" s="926">
        <f t="shared" si="9"/>
        <v>0</v>
      </c>
      <c r="F83" s="272"/>
      <c r="G83" s="272"/>
      <c r="H83" s="926" t="e">
        <f t="shared" si="10"/>
        <v>#DIV/0!</v>
      </c>
      <c r="I83" s="173">
        <f t="shared" si="7"/>
        <v>1</v>
      </c>
      <c r="J83" s="173">
        <f t="shared" si="8"/>
        <v>0</v>
      </c>
      <c r="K83" s="927">
        <f t="shared" si="11"/>
        <v>0</v>
      </c>
    </row>
    <row r="84" spans="1:11" s="484" customFormat="1" ht="25.5" customHeight="1">
      <c r="A84" s="49" t="s">
        <v>4832</v>
      </c>
      <c r="B84" s="371" t="s">
        <v>4833</v>
      </c>
      <c r="C84" s="272">
        <v>1</v>
      </c>
      <c r="D84" s="272"/>
      <c r="E84" s="926">
        <f t="shared" si="9"/>
        <v>0</v>
      </c>
      <c r="F84" s="272">
        <v>1</v>
      </c>
      <c r="G84" s="272"/>
      <c r="H84" s="926">
        <f t="shared" si="10"/>
        <v>0</v>
      </c>
      <c r="I84" s="173">
        <f t="shared" si="7"/>
        <v>2</v>
      </c>
      <c r="J84" s="173">
        <f t="shared" si="8"/>
        <v>0</v>
      </c>
      <c r="K84" s="927">
        <f t="shared" si="11"/>
        <v>0</v>
      </c>
    </row>
    <row r="85" spans="1:11" s="484" customFormat="1" ht="25.5" customHeight="1">
      <c r="A85" s="49" t="s">
        <v>4834</v>
      </c>
      <c r="B85" s="371" t="s">
        <v>2065</v>
      </c>
      <c r="C85" s="272">
        <v>176</v>
      </c>
      <c r="D85" s="272">
        <v>89</v>
      </c>
      <c r="E85" s="926">
        <f t="shared" si="9"/>
        <v>50.56818181818182</v>
      </c>
      <c r="F85" s="272"/>
      <c r="G85" s="272"/>
      <c r="H85" s="926" t="e">
        <f t="shared" si="10"/>
        <v>#DIV/0!</v>
      </c>
      <c r="I85" s="173">
        <f t="shared" si="7"/>
        <v>176</v>
      </c>
      <c r="J85" s="173">
        <f t="shared" si="8"/>
        <v>89</v>
      </c>
      <c r="K85" s="927">
        <f t="shared" si="11"/>
        <v>50.56818181818182</v>
      </c>
    </row>
    <row r="86" spans="1:11" s="484" customFormat="1" ht="25.5" customHeight="1">
      <c r="A86" s="49" t="s">
        <v>4835</v>
      </c>
      <c r="B86" s="371" t="s">
        <v>2067</v>
      </c>
      <c r="C86" s="272">
        <v>186</v>
      </c>
      <c r="D86" s="272">
        <v>125</v>
      </c>
      <c r="E86" s="926">
        <f t="shared" si="9"/>
        <v>67.204301075268816</v>
      </c>
      <c r="F86" s="272"/>
      <c r="G86" s="272"/>
      <c r="H86" s="926" t="e">
        <f t="shared" si="10"/>
        <v>#DIV/0!</v>
      </c>
      <c r="I86" s="173">
        <f t="shared" si="7"/>
        <v>186</v>
      </c>
      <c r="J86" s="173">
        <f t="shared" si="8"/>
        <v>125</v>
      </c>
      <c r="K86" s="927">
        <f t="shared" si="11"/>
        <v>67.204301075268816</v>
      </c>
    </row>
    <row r="87" spans="1:11" s="484" customFormat="1" ht="25.5" customHeight="1">
      <c r="A87" s="49" t="s">
        <v>4836</v>
      </c>
      <c r="B87" s="371" t="s">
        <v>2069</v>
      </c>
      <c r="C87" s="272">
        <v>327</v>
      </c>
      <c r="D87" s="272">
        <v>185</v>
      </c>
      <c r="E87" s="926">
        <f t="shared" si="9"/>
        <v>56.574923547400616</v>
      </c>
      <c r="F87" s="272"/>
      <c r="G87" s="272"/>
      <c r="H87" s="926" t="e">
        <f t="shared" si="10"/>
        <v>#DIV/0!</v>
      </c>
      <c r="I87" s="173">
        <f t="shared" si="7"/>
        <v>327</v>
      </c>
      <c r="J87" s="173">
        <f t="shared" si="8"/>
        <v>185</v>
      </c>
      <c r="K87" s="927">
        <f t="shared" si="11"/>
        <v>56.574923547400616</v>
      </c>
    </row>
    <row r="88" spans="1:11" s="484" customFormat="1" ht="25.5" customHeight="1">
      <c r="A88" s="49" t="s">
        <v>4837</v>
      </c>
      <c r="B88" s="371" t="s">
        <v>2071</v>
      </c>
      <c r="C88" s="272">
        <v>450</v>
      </c>
      <c r="D88" s="272">
        <v>322</v>
      </c>
      <c r="E88" s="926">
        <f t="shared" si="9"/>
        <v>71.555555555555543</v>
      </c>
      <c r="F88" s="272"/>
      <c r="G88" s="272"/>
      <c r="H88" s="926" t="e">
        <f t="shared" si="10"/>
        <v>#DIV/0!</v>
      </c>
      <c r="I88" s="173">
        <f t="shared" si="7"/>
        <v>450</v>
      </c>
      <c r="J88" s="173">
        <f t="shared" si="8"/>
        <v>322</v>
      </c>
      <c r="K88" s="927">
        <f t="shared" si="11"/>
        <v>71.555555555555543</v>
      </c>
    </row>
    <row r="89" spans="1:11" s="484" customFormat="1" ht="25.5" customHeight="1">
      <c r="A89" s="49" t="s">
        <v>4838</v>
      </c>
      <c r="B89" s="371" t="s">
        <v>2073</v>
      </c>
      <c r="C89" s="272">
        <v>726</v>
      </c>
      <c r="D89" s="272">
        <v>439</v>
      </c>
      <c r="E89" s="926">
        <f t="shared" si="9"/>
        <v>60.468319559228647</v>
      </c>
      <c r="F89" s="272"/>
      <c r="G89" s="272"/>
      <c r="H89" s="926" t="e">
        <f t="shared" si="10"/>
        <v>#DIV/0!</v>
      </c>
      <c r="I89" s="173">
        <f t="shared" si="7"/>
        <v>726</v>
      </c>
      <c r="J89" s="173">
        <f t="shared" si="8"/>
        <v>439</v>
      </c>
      <c r="K89" s="927">
        <f t="shared" si="11"/>
        <v>60.468319559228647</v>
      </c>
    </row>
    <row r="90" spans="1:11" s="484" customFormat="1" ht="25.5" customHeight="1">
      <c r="A90" s="49" t="s">
        <v>4839</v>
      </c>
      <c r="B90" s="371" t="s">
        <v>2075</v>
      </c>
      <c r="C90" s="272">
        <v>34</v>
      </c>
      <c r="D90" s="272">
        <v>13</v>
      </c>
      <c r="E90" s="926">
        <f t="shared" si="9"/>
        <v>38.235294117647058</v>
      </c>
      <c r="F90" s="272"/>
      <c r="G90" s="272"/>
      <c r="H90" s="926" t="e">
        <f t="shared" si="10"/>
        <v>#DIV/0!</v>
      </c>
      <c r="I90" s="173">
        <f t="shared" si="7"/>
        <v>34</v>
      </c>
      <c r="J90" s="173">
        <f t="shared" si="8"/>
        <v>13</v>
      </c>
      <c r="K90" s="927">
        <f t="shared" si="11"/>
        <v>38.235294117647058</v>
      </c>
    </row>
    <row r="91" spans="1:11" s="484" customFormat="1" ht="25.5" customHeight="1">
      <c r="A91" s="49" t="s">
        <v>4840</v>
      </c>
      <c r="B91" s="371" t="s">
        <v>4841</v>
      </c>
      <c r="C91" s="272">
        <v>808</v>
      </c>
      <c r="D91" s="272">
        <v>522</v>
      </c>
      <c r="E91" s="926">
        <f t="shared" si="9"/>
        <v>64.603960396039611</v>
      </c>
      <c r="F91" s="272">
        <v>2</v>
      </c>
      <c r="G91" s="272"/>
      <c r="H91" s="926">
        <f t="shared" si="10"/>
        <v>0</v>
      </c>
      <c r="I91" s="173">
        <f t="shared" si="7"/>
        <v>810</v>
      </c>
      <c r="J91" s="173">
        <f t="shared" si="8"/>
        <v>522</v>
      </c>
      <c r="K91" s="927">
        <f t="shared" si="11"/>
        <v>64.444444444444443</v>
      </c>
    </row>
    <row r="92" spans="1:11" s="484" customFormat="1" ht="25.5" customHeight="1">
      <c r="A92" s="49" t="s">
        <v>4842</v>
      </c>
      <c r="B92" s="371" t="s">
        <v>2079</v>
      </c>
      <c r="C92" s="272">
        <v>371</v>
      </c>
      <c r="D92" s="272">
        <v>173</v>
      </c>
      <c r="E92" s="926">
        <f t="shared" si="9"/>
        <v>46.63072776280324</v>
      </c>
      <c r="F92" s="272">
        <v>1</v>
      </c>
      <c r="G92" s="272"/>
      <c r="H92" s="926">
        <f t="shared" si="10"/>
        <v>0</v>
      </c>
      <c r="I92" s="173">
        <f t="shared" si="7"/>
        <v>372</v>
      </c>
      <c r="J92" s="173">
        <f t="shared" si="8"/>
        <v>173</v>
      </c>
      <c r="K92" s="927">
        <f t="shared" si="11"/>
        <v>46.505376344086017</v>
      </c>
    </row>
    <row r="93" spans="1:11" s="484" customFormat="1" ht="25.5" customHeight="1">
      <c r="A93" s="49" t="s">
        <v>4843</v>
      </c>
      <c r="B93" s="371" t="s">
        <v>2081</v>
      </c>
      <c r="C93" s="272">
        <v>596</v>
      </c>
      <c r="D93" s="272">
        <v>313</v>
      </c>
      <c r="E93" s="926">
        <f t="shared" si="9"/>
        <v>52.51677852348994</v>
      </c>
      <c r="F93" s="272"/>
      <c r="G93" s="272"/>
      <c r="H93" s="926" t="e">
        <f t="shared" si="10"/>
        <v>#DIV/0!</v>
      </c>
      <c r="I93" s="173">
        <f t="shared" si="7"/>
        <v>596</v>
      </c>
      <c r="J93" s="173">
        <f t="shared" si="8"/>
        <v>313</v>
      </c>
      <c r="K93" s="927">
        <f t="shared" si="11"/>
        <v>52.51677852348994</v>
      </c>
    </row>
    <row r="94" spans="1:11" s="484" customFormat="1" ht="25.5" customHeight="1">
      <c r="A94" s="49" t="s">
        <v>4844</v>
      </c>
      <c r="B94" s="371" t="s">
        <v>2083</v>
      </c>
      <c r="C94" s="272">
        <v>582</v>
      </c>
      <c r="D94" s="272">
        <v>325</v>
      </c>
      <c r="E94" s="926">
        <f t="shared" si="9"/>
        <v>55.84192439862543</v>
      </c>
      <c r="F94" s="272"/>
      <c r="G94" s="272"/>
      <c r="H94" s="926" t="e">
        <f t="shared" si="10"/>
        <v>#DIV/0!</v>
      </c>
      <c r="I94" s="173">
        <f t="shared" si="7"/>
        <v>582</v>
      </c>
      <c r="J94" s="173">
        <f t="shared" si="8"/>
        <v>325</v>
      </c>
      <c r="K94" s="927">
        <f t="shared" si="11"/>
        <v>55.84192439862543</v>
      </c>
    </row>
    <row r="95" spans="1:11" s="484" customFormat="1" ht="25.5" customHeight="1">
      <c r="A95" s="49" t="s">
        <v>4845</v>
      </c>
      <c r="B95" s="371" t="s">
        <v>2085</v>
      </c>
      <c r="C95" s="272">
        <v>46</v>
      </c>
      <c r="D95" s="272">
        <v>19</v>
      </c>
      <c r="E95" s="926">
        <f t="shared" si="9"/>
        <v>41.304347826086953</v>
      </c>
      <c r="F95" s="272"/>
      <c r="G95" s="272"/>
      <c r="H95" s="926" t="e">
        <f t="shared" si="10"/>
        <v>#DIV/0!</v>
      </c>
      <c r="I95" s="173">
        <f t="shared" si="7"/>
        <v>46</v>
      </c>
      <c r="J95" s="173">
        <f t="shared" si="8"/>
        <v>19</v>
      </c>
      <c r="K95" s="927">
        <f t="shared" si="11"/>
        <v>41.304347826086953</v>
      </c>
    </row>
    <row r="96" spans="1:11" s="484" customFormat="1" ht="25.5" customHeight="1">
      <c r="A96" s="49" t="s">
        <v>4846</v>
      </c>
      <c r="B96" s="371" t="s">
        <v>2087</v>
      </c>
      <c r="C96" s="272">
        <v>586</v>
      </c>
      <c r="D96" s="272">
        <v>304</v>
      </c>
      <c r="E96" s="926">
        <f t="shared" si="9"/>
        <v>51.877133105802045</v>
      </c>
      <c r="F96" s="272">
        <v>1</v>
      </c>
      <c r="G96" s="272"/>
      <c r="H96" s="926">
        <f t="shared" si="10"/>
        <v>0</v>
      </c>
      <c r="I96" s="173">
        <f t="shared" si="7"/>
        <v>587</v>
      </c>
      <c r="J96" s="173">
        <f t="shared" si="8"/>
        <v>304</v>
      </c>
      <c r="K96" s="927">
        <f t="shared" si="11"/>
        <v>51.788756388415671</v>
      </c>
    </row>
    <row r="97" spans="1:11" s="484" customFormat="1" ht="25.5" customHeight="1">
      <c r="A97" s="49" t="s">
        <v>4847</v>
      </c>
      <c r="B97" s="371" t="s">
        <v>2089</v>
      </c>
      <c r="C97" s="272">
        <v>83</v>
      </c>
      <c r="D97" s="272">
        <v>42</v>
      </c>
      <c r="E97" s="926">
        <f t="shared" si="9"/>
        <v>50.602409638554214</v>
      </c>
      <c r="F97" s="272">
        <v>2</v>
      </c>
      <c r="G97" s="272"/>
      <c r="H97" s="926">
        <f t="shared" si="10"/>
        <v>0</v>
      </c>
      <c r="I97" s="173">
        <f t="shared" si="7"/>
        <v>85</v>
      </c>
      <c r="J97" s="173">
        <f t="shared" si="8"/>
        <v>42</v>
      </c>
      <c r="K97" s="927">
        <f t="shared" si="11"/>
        <v>49.411764705882355</v>
      </c>
    </row>
    <row r="98" spans="1:11" s="484" customFormat="1" ht="25.5" customHeight="1">
      <c r="A98" s="49" t="s">
        <v>4848</v>
      </c>
      <c r="B98" s="371" t="s">
        <v>2091</v>
      </c>
      <c r="C98" s="272">
        <v>837</v>
      </c>
      <c r="D98" s="272">
        <v>532</v>
      </c>
      <c r="E98" s="926">
        <f t="shared" si="9"/>
        <v>63.560334528076467</v>
      </c>
      <c r="F98" s="272">
        <v>2</v>
      </c>
      <c r="G98" s="272"/>
      <c r="H98" s="926">
        <f t="shared" si="10"/>
        <v>0</v>
      </c>
      <c r="I98" s="173">
        <f t="shared" si="7"/>
        <v>839</v>
      </c>
      <c r="J98" s="173">
        <f t="shared" si="8"/>
        <v>532</v>
      </c>
      <c r="K98" s="927">
        <f t="shared" si="11"/>
        <v>63.408820023837897</v>
      </c>
    </row>
    <row r="99" spans="1:11" s="484" customFormat="1" ht="25.5" customHeight="1">
      <c r="A99" s="49" t="s">
        <v>4849</v>
      </c>
      <c r="B99" s="371" t="s">
        <v>2093</v>
      </c>
      <c r="C99" s="272">
        <v>418</v>
      </c>
      <c r="D99" s="272">
        <v>191</v>
      </c>
      <c r="E99" s="926">
        <f t="shared" si="9"/>
        <v>45.693779904306218</v>
      </c>
      <c r="F99" s="272"/>
      <c r="G99" s="272"/>
      <c r="H99" s="926" t="e">
        <f t="shared" si="10"/>
        <v>#DIV/0!</v>
      </c>
      <c r="I99" s="173">
        <f t="shared" si="7"/>
        <v>418</v>
      </c>
      <c r="J99" s="173">
        <f t="shared" si="8"/>
        <v>191</v>
      </c>
      <c r="K99" s="927">
        <f t="shared" si="11"/>
        <v>45.693779904306218</v>
      </c>
    </row>
    <row r="100" spans="1:11" s="484" customFormat="1" ht="25.5" customHeight="1">
      <c r="A100" s="49" t="s">
        <v>4850</v>
      </c>
      <c r="B100" s="371" t="s">
        <v>2095</v>
      </c>
      <c r="C100" s="272">
        <v>93</v>
      </c>
      <c r="D100" s="272">
        <v>72</v>
      </c>
      <c r="E100" s="926">
        <f t="shared" si="9"/>
        <v>77.41935483870968</v>
      </c>
      <c r="F100" s="272">
        <v>3</v>
      </c>
      <c r="G100" s="272"/>
      <c r="H100" s="926">
        <f t="shared" si="10"/>
        <v>0</v>
      </c>
      <c r="I100" s="173">
        <f t="shared" si="7"/>
        <v>96</v>
      </c>
      <c r="J100" s="173">
        <f t="shared" si="8"/>
        <v>72</v>
      </c>
      <c r="K100" s="927">
        <f t="shared" si="11"/>
        <v>75</v>
      </c>
    </row>
    <row r="101" spans="1:11" s="484" customFormat="1" ht="25.5" customHeight="1">
      <c r="A101" s="49" t="s">
        <v>4851</v>
      </c>
      <c r="B101" s="371" t="s">
        <v>2097</v>
      </c>
      <c r="C101" s="272">
        <v>5</v>
      </c>
      <c r="D101" s="272">
        <v>6</v>
      </c>
      <c r="E101" s="926">
        <f t="shared" si="9"/>
        <v>120</v>
      </c>
      <c r="F101" s="272">
        <v>2</v>
      </c>
      <c r="G101" s="272"/>
      <c r="H101" s="926">
        <f t="shared" si="10"/>
        <v>0</v>
      </c>
      <c r="I101" s="173">
        <f t="shared" si="7"/>
        <v>7</v>
      </c>
      <c r="J101" s="173">
        <f t="shared" si="8"/>
        <v>6</v>
      </c>
      <c r="K101" s="927">
        <f t="shared" si="11"/>
        <v>85.714285714285708</v>
      </c>
    </row>
    <row r="102" spans="1:11" s="484" customFormat="1" ht="25.5" customHeight="1">
      <c r="A102" s="49" t="s">
        <v>4852</v>
      </c>
      <c r="B102" s="371" t="s">
        <v>2099</v>
      </c>
      <c r="C102" s="272">
        <v>15</v>
      </c>
      <c r="D102" s="272">
        <v>4</v>
      </c>
      <c r="E102" s="926">
        <f t="shared" si="9"/>
        <v>26.666666666666668</v>
      </c>
      <c r="F102" s="272"/>
      <c r="G102" s="272"/>
      <c r="H102" s="926" t="e">
        <f t="shared" si="10"/>
        <v>#DIV/0!</v>
      </c>
      <c r="I102" s="173">
        <f t="shared" si="7"/>
        <v>15</v>
      </c>
      <c r="J102" s="173">
        <f t="shared" si="8"/>
        <v>4</v>
      </c>
      <c r="K102" s="927">
        <f t="shared" si="11"/>
        <v>26.666666666666668</v>
      </c>
    </row>
    <row r="103" spans="1:11" s="484" customFormat="1" ht="25.5" customHeight="1">
      <c r="A103" s="49" t="s">
        <v>4853</v>
      </c>
      <c r="B103" s="371" t="s">
        <v>2101</v>
      </c>
      <c r="C103" s="272">
        <v>69</v>
      </c>
      <c r="D103" s="272">
        <v>36</v>
      </c>
      <c r="E103" s="926">
        <f t="shared" si="9"/>
        <v>52.173913043478258</v>
      </c>
      <c r="F103" s="272"/>
      <c r="G103" s="272"/>
      <c r="H103" s="926" t="e">
        <f t="shared" si="10"/>
        <v>#DIV/0!</v>
      </c>
      <c r="I103" s="173">
        <f t="shared" si="7"/>
        <v>69</v>
      </c>
      <c r="J103" s="173">
        <f t="shared" si="8"/>
        <v>36</v>
      </c>
      <c r="K103" s="927">
        <f t="shared" si="11"/>
        <v>52.173913043478258</v>
      </c>
    </row>
    <row r="104" spans="1:11" s="484" customFormat="1" ht="25.5" customHeight="1">
      <c r="A104" s="49" t="s">
        <v>4854</v>
      </c>
      <c r="B104" s="371" t="s">
        <v>4855</v>
      </c>
      <c r="C104" s="272">
        <v>1</v>
      </c>
      <c r="D104" s="272"/>
      <c r="E104" s="926">
        <f t="shared" si="9"/>
        <v>0</v>
      </c>
      <c r="F104" s="272"/>
      <c r="G104" s="272"/>
      <c r="H104" s="926" t="e">
        <f t="shared" si="10"/>
        <v>#DIV/0!</v>
      </c>
      <c r="I104" s="173">
        <f t="shared" si="7"/>
        <v>1</v>
      </c>
      <c r="J104" s="173">
        <f t="shared" si="8"/>
        <v>0</v>
      </c>
      <c r="K104" s="927">
        <f t="shared" si="11"/>
        <v>0</v>
      </c>
    </row>
    <row r="105" spans="1:11" s="484" customFormat="1" ht="25.5" customHeight="1">
      <c r="A105" s="49" t="s">
        <v>4856</v>
      </c>
      <c r="B105" s="371" t="s">
        <v>4857</v>
      </c>
      <c r="C105" s="272">
        <v>4</v>
      </c>
      <c r="D105" s="272">
        <v>1</v>
      </c>
      <c r="E105" s="926">
        <f t="shared" si="9"/>
        <v>25</v>
      </c>
      <c r="F105" s="272"/>
      <c r="G105" s="272"/>
      <c r="H105" s="926" t="e">
        <f t="shared" si="10"/>
        <v>#DIV/0!</v>
      </c>
      <c r="I105" s="173">
        <f t="shared" ref="I105:I135" si="12">C105+F105</f>
        <v>4</v>
      </c>
      <c r="J105" s="173">
        <f t="shared" ref="J105:J135" si="13">D105+G105</f>
        <v>1</v>
      </c>
      <c r="K105" s="927">
        <f t="shared" si="11"/>
        <v>25</v>
      </c>
    </row>
    <row r="106" spans="1:11" s="484" customFormat="1" ht="25.5" customHeight="1">
      <c r="A106" s="49" t="s">
        <v>4858</v>
      </c>
      <c r="B106" s="371" t="s">
        <v>4859</v>
      </c>
      <c r="C106" s="272">
        <v>608</v>
      </c>
      <c r="D106" s="272">
        <v>352</v>
      </c>
      <c r="E106" s="926">
        <f t="shared" si="9"/>
        <v>57.894736842105267</v>
      </c>
      <c r="F106" s="272">
        <v>1</v>
      </c>
      <c r="G106" s="272"/>
      <c r="H106" s="926">
        <f t="shared" si="10"/>
        <v>0</v>
      </c>
      <c r="I106" s="173">
        <f t="shared" si="12"/>
        <v>609</v>
      </c>
      <c r="J106" s="173">
        <f t="shared" si="13"/>
        <v>352</v>
      </c>
      <c r="K106" s="927">
        <f t="shared" si="11"/>
        <v>57.799671592775034</v>
      </c>
    </row>
    <row r="107" spans="1:11" s="484" customFormat="1" ht="25.5" customHeight="1">
      <c r="A107" s="49" t="s">
        <v>4860</v>
      </c>
      <c r="B107" s="371" t="s">
        <v>4861</v>
      </c>
      <c r="C107" s="272">
        <v>148</v>
      </c>
      <c r="D107" s="272">
        <v>120</v>
      </c>
      <c r="E107" s="926">
        <f t="shared" si="9"/>
        <v>81.081081081081081</v>
      </c>
      <c r="F107" s="272"/>
      <c r="G107" s="272"/>
      <c r="H107" s="926" t="e">
        <f t="shared" si="10"/>
        <v>#DIV/0!</v>
      </c>
      <c r="I107" s="173">
        <f t="shared" si="12"/>
        <v>148</v>
      </c>
      <c r="J107" s="173">
        <f t="shared" si="13"/>
        <v>120</v>
      </c>
      <c r="K107" s="927">
        <f t="shared" si="11"/>
        <v>81.081081081081081</v>
      </c>
    </row>
    <row r="108" spans="1:11" s="484" customFormat="1" ht="25.5" customHeight="1">
      <c r="A108" s="49" t="s">
        <v>4862</v>
      </c>
      <c r="B108" s="371" t="s">
        <v>4863</v>
      </c>
      <c r="C108" s="272">
        <v>932</v>
      </c>
      <c r="D108" s="272">
        <v>604</v>
      </c>
      <c r="E108" s="926">
        <f t="shared" si="9"/>
        <v>64.806866952789704</v>
      </c>
      <c r="F108" s="272"/>
      <c r="G108" s="272"/>
      <c r="H108" s="926" t="e">
        <f t="shared" si="10"/>
        <v>#DIV/0!</v>
      </c>
      <c r="I108" s="173">
        <f t="shared" si="12"/>
        <v>932</v>
      </c>
      <c r="J108" s="173">
        <f t="shared" si="13"/>
        <v>604</v>
      </c>
      <c r="K108" s="927">
        <f t="shared" si="11"/>
        <v>64.806866952789704</v>
      </c>
    </row>
    <row r="109" spans="1:11" s="484" customFormat="1" ht="25.5" customHeight="1">
      <c r="A109" s="49" t="s">
        <v>4864</v>
      </c>
      <c r="B109" s="371" t="s">
        <v>4865</v>
      </c>
      <c r="C109" s="272">
        <v>7541</v>
      </c>
      <c r="D109" s="272">
        <v>3548</v>
      </c>
      <c r="E109" s="926">
        <f t="shared" si="9"/>
        <v>47.049462935950139</v>
      </c>
      <c r="F109" s="272">
        <v>60</v>
      </c>
      <c r="G109" s="272"/>
      <c r="H109" s="926">
        <f t="shared" si="10"/>
        <v>0</v>
      </c>
      <c r="I109" s="173">
        <f t="shared" si="12"/>
        <v>7601</v>
      </c>
      <c r="J109" s="173">
        <f t="shared" si="13"/>
        <v>3548</v>
      </c>
      <c r="K109" s="927">
        <f t="shared" si="11"/>
        <v>46.678068675174316</v>
      </c>
    </row>
    <row r="110" spans="1:11" s="484" customFormat="1" ht="25.5" customHeight="1">
      <c r="A110" s="49" t="s">
        <v>4866</v>
      </c>
      <c r="B110" s="371" t="s">
        <v>4867</v>
      </c>
      <c r="C110" s="272">
        <v>6</v>
      </c>
      <c r="D110" s="272"/>
      <c r="E110" s="926">
        <f t="shared" si="9"/>
        <v>0</v>
      </c>
      <c r="F110" s="272"/>
      <c r="G110" s="272"/>
      <c r="H110" s="926" t="e">
        <f t="shared" si="10"/>
        <v>#DIV/0!</v>
      </c>
      <c r="I110" s="173">
        <f t="shared" si="12"/>
        <v>6</v>
      </c>
      <c r="J110" s="173">
        <f t="shared" si="13"/>
        <v>0</v>
      </c>
      <c r="K110" s="927">
        <f t="shared" si="11"/>
        <v>0</v>
      </c>
    </row>
    <row r="111" spans="1:11" s="484" customFormat="1" ht="25.5" customHeight="1">
      <c r="A111" s="49" t="s">
        <v>4868</v>
      </c>
      <c r="B111" s="371" t="s">
        <v>4869</v>
      </c>
      <c r="C111" s="272">
        <v>23</v>
      </c>
      <c r="D111" s="272">
        <v>13</v>
      </c>
      <c r="E111" s="926">
        <f t="shared" si="9"/>
        <v>56.521739130434781</v>
      </c>
      <c r="F111" s="272"/>
      <c r="G111" s="272"/>
      <c r="H111" s="926" t="e">
        <f t="shared" si="10"/>
        <v>#DIV/0!</v>
      </c>
      <c r="I111" s="173">
        <f t="shared" si="12"/>
        <v>23</v>
      </c>
      <c r="J111" s="173">
        <f t="shared" si="13"/>
        <v>13</v>
      </c>
      <c r="K111" s="927">
        <f t="shared" si="11"/>
        <v>56.521739130434781</v>
      </c>
    </row>
    <row r="112" spans="1:11" s="484" customFormat="1" ht="25.5" customHeight="1">
      <c r="A112" s="49" t="s">
        <v>4870</v>
      </c>
      <c r="B112" s="371" t="s">
        <v>4871</v>
      </c>
      <c r="C112" s="272">
        <v>10</v>
      </c>
      <c r="D112" s="272">
        <v>3</v>
      </c>
      <c r="E112" s="926">
        <f t="shared" si="9"/>
        <v>30</v>
      </c>
      <c r="F112" s="272"/>
      <c r="G112" s="272"/>
      <c r="H112" s="926" t="e">
        <f t="shared" si="10"/>
        <v>#DIV/0!</v>
      </c>
      <c r="I112" s="173">
        <f t="shared" si="12"/>
        <v>10</v>
      </c>
      <c r="J112" s="173">
        <f t="shared" si="13"/>
        <v>3</v>
      </c>
      <c r="K112" s="927">
        <f t="shared" si="11"/>
        <v>30</v>
      </c>
    </row>
    <row r="113" spans="1:11" s="484" customFormat="1" ht="25.5" customHeight="1">
      <c r="A113" s="49" t="s">
        <v>4872</v>
      </c>
      <c r="B113" s="371" t="s">
        <v>4873</v>
      </c>
      <c r="C113" s="272">
        <v>476</v>
      </c>
      <c r="D113" s="272">
        <v>216</v>
      </c>
      <c r="E113" s="926">
        <f t="shared" si="9"/>
        <v>45.378151260504204</v>
      </c>
      <c r="F113" s="272"/>
      <c r="G113" s="272"/>
      <c r="H113" s="926" t="e">
        <f t="shared" si="10"/>
        <v>#DIV/0!</v>
      </c>
      <c r="I113" s="173">
        <f t="shared" si="12"/>
        <v>476</v>
      </c>
      <c r="J113" s="173">
        <f t="shared" si="13"/>
        <v>216</v>
      </c>
      <c r="K113" s="927">
        <f t="shared" si="11"/>
        <v>45.378151260504204</v>
      </c>
    </row>
    <row r="114" spans="1:11" s="484" customFormat="1" ht="25.5" customHeight="1">
      <c r="A114" s="49" t="s">
        <v>4874</v>
      </c>
      <c r="B114" s="371" t="s">
        <v>4875</v>
      </c>
      <c r="C114" s="272">
        <v>205</v>
      </c>
      <c r="D114" s="272">
        <v>130</v>
      </c>
      <c r="E114" s="926">
        <f t="shared" si="9"/>
        <v>63.414634146341463</v>
      </c>
      <c r="F114" s="272"/>
      <c r="G114" s="272"/>
      <c r="H114" s="926" t="e">
        <f t="shared" si="10"/>
        <v>#DIV/0!</v>
      </c>
      <c r="I114" s="173">
        <f t="shared" si="12"/>
        <v>205</v>
      </c>
      <c r="J114" s="173">
        <f t="shared" si="13"/>
        <v>130</v>
      </c>
      <c r="K114" s="927">
        <f t="shared" si="11"/>
        <v>63.414634146341463</v>
      </c>
    </row>
    <row r="115" spans="1:11" s="484" customFormat="1" ht="25.5" customHeight="1">
      <c r="A115" s="49" t="s">
        <v>4876</v>
      </c>
      <c r="B115" s="371" t="s">
        <v>2127</v>
      </c>
      <c r="C115" s="272">
        <v>1329</v>
      </c>
      <c r="D115" s="272">
        <v>745</v>
      </c>
      <c r="E115" s="926">
        <f t="shared" si="9"/>
        <v>56.057185854025583</v>
      </c>
      <c r="F115" s="272">
        <v>6</v>
      </c>
      <c r="G115" s="272"/>
      <c r="H115" s="926">
        <f t="shared" si="10"/>
        <v>0</v>
      </c>
      <c r="I115" s="173">
        <f t="shared" si="12"/>
        <v>1335</v>
      </c>
      <c r="J115" s="173">
        <f t="shared" si="13"/>
        <v>745</v>
      </c>
      <c r="K115" s="927">
        <f t="shared" si="11"/>
        <v>55.805243445692888</v>
      </c>
    </row>
    <row r="116" spans="1:11" s="484" customFormat="1" ht="23.25" customHeight="1">
      <c r="A116" s="49" t="s">
        <v>4877</v>
      </c>
      <c r="B116" s="371" t="s">
        <v>4878</v>
      </c>
      <c r="C116" s="272">
        <v>49</v>
      </c>
      <c r="D116" s="272">
        <v>36</v>
      </c>
      <c r="E116" s="926">
        <f t="shared" si="9"/>
        <v>73.469387755102048</v>
      </c>
      <c r="F116" s="272"/>
      <c r="G116" s="272"/>
      <c r="H116" s="926" t="e">
        <f t="shared" si="10"/>
        <v>#DIV/0!</v>
      </c>
      <c r="I116" s="173">
        <f t="shared" si="12"/>
        <v>49</v>
      </c>
      <c r="J116" s="173">
        <f t="shared" si="13"/>
        <v>36</v>
      </c>
      <c r="K116" s="927">
        <f t="shared" si="11"/>
        <v>73.469387755102048</v>
      </c>
    </row>
    <row r="117" spans="1:11" s="484" customFormat="1" ht="23.25" customHeight="1">
      <c r="A117" s="49" t="s">
        <v>5032</v>
      </c>
      <c r="B117" s="371" t="s">
        <v>5033</v>
      </c>
      <c r="C117" s="272">
        <v>41</v>
      </c>
      <c r="D117" s="272">
        <v>33</v>
      </c>
      <c r="E117" s="926">
        <f t="shared" si="9"/>
        <v>80.487804878048792</v>
      </c>
      <c r="F117" s="272"/>
      <c r="G117" s="272"/>
      <c r="H117" s="926" t="e">
        <f t="shared" si="10"/>
        <v>#DIV/0!</v>
      </c>
      <c r="I117" s="173">
        <f t="shared" si="12"/>
        <v>41</v>
      </c>
      <c r="J117" s="173">
        <f t="shared" si="13"/>
        <v>33</v>
      </c>
      <c r="K117" s="927">
        <f t="shared" si="11"/>
        <v>80.487804878048792</v>
      </c>
    </row>
    <row r="118" spans="1:11" s="484" customFormat="1" ht="23.25" customHeight="1">
      <c r="A118" s="49" t="s">
        <v>5032</v>
      </c>
      <c r="B118" s="371" t="s">
        <v>5034</v>
      </c>
      <c r="C118" s="272"/>
      <c r="D118" s="272"/>
      <c r="E118" s="926" t="e">
        <f t="shared" si="9"/>
        <v>#DIV/0!</v>
      </c>
      <c r="F118" s="272"/>
      <c r="G118" s="272"/>
      <c r="H118" s="926" t="e">
        <f t="shared" si="10"/>
        <v>#DIV/0!</v>
      </c>
      <c r="I118" s="173">
        <f t="shared" si="12"/>
        <v>0</v>
      </c>
      <c r="J118" s="173">
        <f t="shared" si="13"/>
        <v>0</v>
      </c>
      <c r="K118" s="927" t="e">
        <f t="shared" si="11"/>
        <v>#DIV/0!</v>
      </c>
    </row>
    <row r="119" spans="1:11" s="484" customFormat="1" ht="23.25" customHeight="1">
      <c r="A119" s="49" t="s">
        <v>4809</v>
      </c>
      <c r="B119" s="371" t="s">
        <v>5035</v>
      </c>
      <c r="C119" s="272"/>
      <c r="D119" s="272"/>
      <c r="E119" s="926" t="e">
        <f t="shared" si="9"/>
        <v>#DIV/0!</v>
      </c>
      <c r="F119" s="272"/>
      <c r="G119" s="272"/>
      <c r="H119" s="926" t="e">
        <f t="shared" si="10"/>
        <v>#DIV/0!</v>
      </c>
      <c r="I119" s="173">
        <f t="shared" si="12"/>
        <v>0</v>
      </c>
      <c r="J119" s="173">
        <f t="shared" si="13"/>
        <v>0</v>
      </c>
      <c r="K119" s="927" t="e">
        <f t="shared" si="11"/>
        <v>#DIV/0!</v>
      </c>
    </row>
    <row r="120" spans="1:11" s="484" customFormat="1" ht="23.25" customHeight="1">
      <c r="A120" s="49" t="s">
        <v>5036</v>
      </c>
      <c r="B120" s="371" t="s">
        <v>5037</v>
      </c>
      <c r="C120" s="272">
        <v>6</v>
      </c>
      <c r="D120" s="272">
        <v>1</v>
      </c>
      <c r="E120" s="926">
        <f t="shared" si="9"/>
        <v>16.666666666666664</v>
      </c>
      <c r="F120" s="272"/>
      <c r="G120" s="272"/>
      <c r="H120" s="926" t="e">
        <f t="shared" si="10"/>
        <v>#DIV/0!</v>
      </c>
      <c r="I120" s="173">
        <f t="shared" si="12"/>
        <v>6</v>
      </c>
      <c r="J120" s="173">
        <f t="shared" si="13"/>
        <v>1</v>
      </c>
      <c r="K120" s="927">
        <f t="shared" si="11"/>
        <v>16.666666666666664</v>
      </c>
    </row>
    <row r="121" spans="1:11" s="484" customFormat="1" ht="23.25" customHeight="1">
      <c r="A121" s="49" t="s">
        <v>5038</v>
      </c>
      <c r="B121" s="371" t="s">
        <v>5039</v>
      </c>
      <c r="C121" s="272">
        <v>12</v>
      </c>
      <c r="D121" s="272">
        <v>14</v>
      </c>
      <c r="E121" s="926">
        <f t="shared" si="9"/>
        <v>116.66666666666667</v>
      </c>
      <c r="F121" s="272"/>
      <c r="G121" s="272"/>
      <c r="H121" s="926" t="e">
        <f t="shared" si="10"/>
        <v>#DIV/0!</v>
      </c>
      <c r="I121" s="173">
        <f t="shared" si="12"/>
        <v>12</v>
      </c>
      <c r="J121" s="173">
        <f t="shared" si="13"/>
        <v>14</v>
      </c>
      <c r="K121" s="927">
        <f t="shared" si="11"/>
        <v>116.66666666666667</v>
      </c>
    </row>
    <row r="122" spans="1:11" s="484" customFormat="1" ht="23.25" customHeight="1">
      <c r="A122" s="49" t="s">
        <v>5040</v>
      </c>
      <c r="B122" s="371" t="s">
        <v>5041</v>
      </c>
      <c r="C122" s="272">
        <v>12</v>
      </c>
      <c r="D122" s="272">
        <v>10</v>
      </c>
      <c r="E122" s="926">
        <f t="shared" si="9"/>
        <v>83.333333333333343</v>
      </c>
      <c r="F122" s="272"/>
      <c r="G122" s="272"/>
      <c r="H122" s="926" t="e">
        <f t="shared" si="10"/>
        <v>#DIV/0!</v>
      </c>
      <c r="I122" s="173">
        <f t="shared" si="12"/>
        <v>12</v>
      </c>
      <c r="J122" s="173">
        <f t="shared" si="13"/>
        <v>10</v>
      </c>
      <c r="K122" s="927">
        <f t="shared" si="11"/>
        <v>83.333333333333343</v>
      </c>
    </row>
    <row r="123" spans="1:11" s="484" customFormat="1" ht="23.25" customHeight="1">
      <c r="A123" s="49" t="s">
        <v>5043</v>
      </c>
      <c r="B123" s="371" t="s">
        <v>4833</v>
      </c>
      <c r="C123" s="272">
        <v>1</v>
      </c>
      <c r="D123" s="272">
        <v>4</v>
      </c>
      <c r="E123" s="926">
        <f t="shared" si="9"/>
        <v>400</v>
      </c>
      <c r="F123" s="272"/>
      <c r="G123" s="272"/>
      <c r="H123" s="926" t="e">
        <f t="shared" si="10"/>
        <v>#DIV/0!</v>
      </c>
      <c r="I123" s="173">
        <f t="shared" si="12"/>
        <v>1</v>
      </c>
      <c r="J123" s="173">
        <f t="shared" si="13"/>
        <v>4</v>
      </c>
      <c r="K123" s="927">
        <f t="shared" si="11"/>
        <v>400</v>
      </c>
    </row>
    <row r="124" spans="1:11" s="484" customFormat="1" ht="23.25" customHeight="1">
      <c r="A124" s="49" t="s">
        <v>6695</v>
      </c>
      <c r="B124" s="371" t="s">
        <v>5034</v>
      </c>
      <c r="C124" s="272">
        <v>1</v>
      </c>
      <c r="D124" s="272"/>
      <c r="E124" s="926">
        <f t="shared" si="9"/>
        <v>0</v>
      </c>
      <c r="F124" s="272"/>
      <c r="G124" s="272"/>
      <c r="H124" s="926" t="e">
        <f t="shared" si="10"/>
        <v>#DIV/0!</v>
      </c>
      <c r="I124" s="173">
        <f t="shared" si="12"/>
        <v>1</v>
      </c>
      <c r="J124" s="173">
        <f t="shared" si="13"/>
        <v>0</v>
      </c>
      <c r="K124" s="927">
        <f t="shared" si="11"/>
        <v>0</v>
      </c>
    </row>
    <row r="125" spans="1:11" s="484" customFormat="1" ht="23.25" customHeight="1">
      <c r="A125" s="49" t="s">
        <v>6696</v>
      </c>
      <c r="B125" s="371" t="s">
        <v>6697</v>
      </c>
      <c r="C125" s="272">
        <v>2</v>
      </c>
      <c r="D125" s="272"/>
      <c r="E125" s="926">
        <f t="shared" si="9"/>
        <v>0</v>
      </c>
      <c r="F125" s="272"/>
      <c r="G125" s="272"/>
      <c r="H125" s="926" t="e">
        <f t="shared" si="10"/>
        <v>#DIV/0!</v>
      </c>
      <c r="I125" s="173">
        <f t="shared" si="12"/>
        <v>2</v>
      </c>
      <c r="J125" s="173">
        <f t="shared" si="13"/>
        <v>0</v>
      </c>
      <c r="K125" s="927">
        <f t="shared" si="11"/>
        <v>0</v>
      </c>
    </row>
    <row r="126" spans="1:11" s="484" customFormat="1" ht="23.25" customHeight="1">
      <c r="A126" s="49" t="s">
        <v>6698</v>
      </c>
      <c r="B126" s="371" t="s">
        <v>6699</v>
      </c>
      <c r="C126" s="272">
        <v>1</v>
      </c>
      <c r="D126" s="272"/>
      <c r="E126" s="926">
        <f t="shared" si="9"/>
        <v>0</v>
      </c>
      <c r="F126" s="272"/>
      <c r="G126" s="272"/>
      <c r="H126" s="926" t="e">
        <f t="shared" si="10"/>
        <v>#DIV/0!</v>
      </c>
      <c r="I126" s="173">
        <f t="shared" si="12"/>
        <v>1</v>
      </c>
      <c r="J126" s="173">
        <f t="shared" si="13"/>
        <v>0</v>
      </c>
      <c r="K126" s="927">
        <f t="shared" si="11"/>
        <v>0</v>
      </c>
    </row>
    <row r="127" spans="1:11" s="484" customFormat="1" ht="23.25" customHeight="1">
      <c r="A127" s="49" t="s">
        <v>6700</v>
      </c>
      <c r="B127" s="371" t="s">
        <v>4831</v>
      </c>
      <c r="C127" s="272">
        <v>1</v>
      </c>
      <c r="D127" s="272"/>
      <c r="E127" s="926">
        <f t="shared" ref="E127:E134" si="14">SUM(D127/C127*100)</f>
        <v>0</v>
      </c>
      <c r="F127" s="272"/>
      <c r="G127" s="272"/>
      <c r="H127" s="926" t="e">
        <f t="shared" ref="H127:H134" si="15">SUM(G127/F127*100)</f>
        <v>#DIV/0!</v>
      </c>
      <c r="I127" s="1134">
        <f t="shared" ref="I127:I134" si="16">C127+F127</f>
        <v>1</v>
      </c>
      <c r="J127" s="1134">
        <f t="shared" ref="J127:J134" si="17">D127+G127</f>
        <v>0</v>
      </c>
      <c r="K127" s="927">
        <f t="shared" ref="K127:K134" si="18">SUM(J127/I127*100)</f>
        <v>0</v>
      </c>
    </row>
    <row r="128" spans="1:11" s="484" customFormat="1" ht="23.25" customHeight="1">
      <c r="A128" s="49" t="s">
        <v>7022</v>
      </c>
      <c r="B128" s="371" t="s">
        <v>7023</v>
      </c>
      <c r="C128" s="272"/>
      <c r="D128" s="272">
        <v>2</v>
      </c>
      <c r="E128" s="926" t="e">
        <f t="shared" si="14"/>
        <v>#DIV/0!</v>
      </c>
      <c r="F128" s="272"/>
      <c r="G128" s="272"/>
      <c r="H128" s="926" t="e">
        <f t="shared" si="15"/>
        <v>#DIV/0!</v>
      </c>
      <c r="I128" s="1134">
        <f t="shared" si="16"/>
        <v>0</v>
      </c>
      <c r="J128" s="1134">
        <f t="shared" si="17"/>
        <v>2</v>
      </c>
      <c r="K128" s="927" t="e">
        <f t="shared" si="18"/>
        <v>#DIV/0!</v>
      </c>
    </row>
    <row r="129" spans="1:13" s="484" customFormat="1" ht="23.25" customHeight="1">
      <c r="A129" s="49" t="s">
        <v>4823</v>
      </c>
      <c r="B129" s="371" t="s">
        <v>7024</v>
      </c>
      <c r="C129" s="272"/>
      <c r="D129" s="272"/>
      <c r="E129" s="926" t="e">
        <f t="shared" si="14"/>
        <v>#DIV/0!</v>
      </c>
      <c r="F129" s="272"/>
      <c r="G129" s="272"/>
      <c r="H129" s="926" t="e">
        <f t="shared" si="15"/>
        <v>#DIV/0!</v>
      </c>
      <c r="I129" s="1134">
        <f t="shared" si="16"/>
        <v>0</v>
      </c>
      <c r="J129" s="1134">
        <f t="shared" si="17"/>
        <v>0</v>
      </c>
      <c r="K129" s="927" t="e">
        <f t="shared" si="18"/>
        <v>#DIV/0!</v>
      </c>
    </row>
    <row r="130" spans="1:13" s="484" customFormat="1" ht="23.25" customHeight="1">
      <c r="A130" s="504" t="s">
        <v>7025</v>
      </c>
      <c r="B130" s="371" t="s">
        <v>7026</v>
      </c>
      <c r="C130" s="272"/>
      <c r="D130" s="272">
        <v>2</v>
      </c>
      <c r="E130" s="926" t="e">
        <f t="shared" si="14"/>
        <v>#DIV/0!</v>
      </c>
      <c r="F130" s="272"/>
      <c r="G130" s="272"/>
      <c r="H130" s="926" t="e">
        <f t="shared" si="15"/>
        <v>#DIV/0!</v>
      </c>
      <c r="I130" s="1337">
        <f t="shared" si="16"/>
        <v>0</v>
      </c>
      <c r="J130" s="1337">
        <f t="shared" si="17"/>
        <v>2</v>
      </c>
      <c r="K130" s="927" t="e">
        <f t="shared" si="18"/>
        <v>#DIV/0!</v>
      </c>
    </row>
    <row r="131" spans="1:13" s="484" customFormat="1" ht="23.25" customHeight="1">
      <c r="A131" s="504" t="s">
        <v>7181</v>
      </c>
      <c r="B131" s="371" t="s">
        <v>7182</v>
      </c>
      <c r="C131" s="272"/>
      <c r="D131" s="272">
        <v>1</v>
      </c>
      <c r="E131" s="926" t="e">
        <f t="shared" si="14"/>
        <v>#DIV/0!</v>
      </c>
      <c r="F131" s="272"/>
      <c r="G131" s="272"/>
      <c r="H131" s="926" t="e">
        <f t="shared" si="15"/>
        <v>#DIV/0!</v>
      </c>
      <c r="I131" s="1337">
        <f t="shared" si="16"/>
        <v>0</v>
      </c>
      <c r="J131" s="1337">
        <f t="shared" si="17"/>
        <v>1</v>
      </c>
      <c r="K131" s="927" t="e">
        <f t="shared" si="18"/>
        <v>#DIV/0!</v>
      </c>
    </row>
    <row r="132" spans="1:13" s="484" customFormat="1" ht="23.25" customHeight="1">
      <c r="A132" s="504" t="s">
        <v>7183</v>
      </c>
      <c r="B132" s="371" t="s">
        <v>805</v>
      </c>
      <c r="C132" s="272"/>
      <c r="D132" s="272">
        <v>2</v>
      </c>
      <c r="E132" s="926" t="e">
        <f t="shared" si="14"/>
        <v>#DIV/0!</v>
      </c>
      <c r="F132" s="272"/>
      <c r="G132" s="272"/>
      <c r="H132" s="926" t="e">
        <f t="shared" si="15"/>
        <v>#DIV/0!</v>
      </c>
      <c r="I132" s="1337">
        <f t="shared" si="16"/>
        <v>0</v>
      </c>
      <c r="J132" s="1337">
        <f t="shared" si="17"/>
        <v>2</v>
      </c>
      <c r="K132" s="927" t="e">
        <f t="shared" si="18"/>
        <v>#DIV/0!</v>
      </c>
    </row>
    <row r="133" spans="1:13" s="484" customFormat="1" ht="23.25" customHeight="1">
      <c r="A133" s="504" t="s">
        <v>7187</v>
      </c>
      <c r="B133" s="371" t="s">
        <v>7188</v>
      </c>
      <c r="C133" s="272"/>
      <c r="D133" s="272"/>
      <c r="E133" s="926" t="e">
        <f t="shared" si="14"/>
        <v>#DIV/0!</v>
      </c>
      <c r="F133" s="272"/>
      <c r="G133" s="272">
        <v>1</v>
      </c>
      <c r="H133" s="926" t="e">
        <f t="shared" si="15"/>
        <v>#DIV/0!</v>
      </c>
      <c r="I133" s="1337">
        <f t="shared" si="16"/>
        <v>0</v>
      </c>
      <c r="J133" s="1337">
        <f t="shared" si="17"/>
        <v>1</v>
      </c>
      <c r="K133" s="927" t="e">
        <f t="shared" si="18"/>
        <v>#DIV/0!</v>
      </c>
    </row>
    <row r="134" spans="1:13" s="484" customFormat="1" ht="23.25" customHeight="1">
      <c r="A134" s="504"/>
      <c r="B134" s="371"/>
      <c r="C134" s="272"/>
      <c r="D134" s="272"/>
      <c r="E134" s="926" t="e">
        <f t="shared" si="14"/>
        <v>#DIV/0!</v>
      </c>
      <c r="F134" s="272"/>
      <c r="G134" s="272"/>
      <c r="H134" s="926" t="e">
        <f t="shared" si="15"/>
        <v>#DIV/0!</v>
      </c>
      <c r="I134" s="1337">
        <f t="shared" si="16"/>
        <v>0</v>
      </c>
      <c r="J134" s="1337">
        <f t="shared" si="17"/>
        <v>0</v>
      </c>
      <c r="K134" s="927" t="e">
        <f t="shared" si="18"/>
        <v>#DIV/0!</v>
      </c>
    </row>
    <row r="135" spans="1:13" s="484" customFormat="1" ht="24.75" customHeight="1">
      <c r="A135" s="504"/>
      <c r="B135" s="371"/>
      <c r="C135" s="272"/>
      <c r="D135" s="272"/>
      <c r="E135" s="926" t="e">
        <f t="shared" si="9"/>
        <v>#DIV/0!</v>
      </c>
      <c r="F135" s="272"/>
      <c r="G135" s="272"/>
      <c r="H135" s="926" t="e">
        <f t="shared" si="10"/>
        <v>#DIV/0!</v>
      </c>
      <c r="I135" s="173">
        <f t="shared" si="12"/>
        <v>0</v>
      </c>
      <c r="J135" s="173">
        <f t="shared" si="13"/>
        <v>0</v>
      </c>
      <c r="K135" s="927" t="e">
        <f t="shared" si="11"/>
        <v>#DIV/0!</v>
      </c>
    </row>
    <row r="136" spans="1:13" s="484" customFormat="1" ht="14.1" customHeight="1">
      <c r="A136" s="495" t="s">
        <v>2145</v>
      </c>
      <c r="B136" s="380"/>
      <c r="C136" s="1515"/>
      <c r="D136" s="1516"/>
      <c r="E136" s="1516"/>
      <c r="F136" s="1516"/>
      <c r="G136" s="1516"/>
      <c r="H136" s="1516"/>
      <c r="I136" s="1516"/>
      <c r="J136" s="1517"/>
      <c r="K136" s="488"/>
      <c r="M136" s="484" t="s">
        <v>6001</v>
      </c>
    </row>
    <row r="137" spans="1:13" s="484" customFormat="1" ht="14.1" customHeight="1">
      <c r="A137" s="495" t="s">
        <v>2146</v>
      </c>
      <c r="B137" s="496"/>
      <c r="C137" s="497">
        <v>253</v>
      </c>
      <c r="D137" s="497">
        <v>206</v>
      </c>
      <c r="E137" s="927">
        <f t="shared" si="9"/>
        <v>81.422924901185766</v>
      </c>
      <c r="F137" s="497">
        <v>144</v>
      </c>
      <c r="G137" s="497">
        <v>78</v>
      </c>
      <c r="H137" s="927">
        <f t="shared" ref="H137:H199" si="19">SUM(G137/F137*100)</f>
        <v>54.166666666666664</v>
      </c>
      <c r="I137" s="424">
        <f t="shared" ref="I137:I168" si="20">C137+F137</f>
        <v>397</v>
      </c>
      <c r="J137" s="173">
        <f t="shared" ref="J137:J168" si="21">D137+G137</f>
        <v>284</v>
      </c>
      <c r="K137" s="927">
        <f t="shared" ref="K137:K199" si="22">SUM(J137/I137*100)</f>
        <v>71.536523929471031</v>
      </c>
    </row>
    <row r="138" spans="1:13" s="484" customFormat="1" ht="14.1" customHeight="1">
      <c r="A138" s="498" t="s">
        <v>2147</v>
      </c>
      <c r="B138" s="499"/>
      <c r="C138" s="494">
        <f>SUM(C139:C199)</f>
        <v>419</v>
      </c>
      <c r="D138" s="494">
        <f>SUM(D139:D199)</f>
        <v>237</v>
      </c>
      <c r="E138" s="927">
        <f t="shared" si="9"/>
        <v>56.563245823389018</v>
      </c>
      <c r="F138" s="494">
        <f>SUM(F139:F199)</f>
        <v>205</v>
      </c>
      <c r="G138" s="494">
        <f>SUM(G139:G199)</f>
        <v>108</v>
      </c>
      <c r="H138" s="927">
        <f t="shared" si="19"/>
        <v>52.682926829268297</v>
      </c>
      <c r="I138" s="173">
        <f t="shared" si="20"/>
        <v>624</v>
      </c>
      <c r="J138" s="173">
        <f t="shared" si="21"/>
        <v>345</v>
      </c>
      <c r="K138" s="927">
        <f t="shared" si="22"/>
        <v>55.28846153846154</v>
      </c>
    </row>
    <row r="139" spans="1:13" s="484" customFormat="1" ht="22.5" customHeight="1">
      <c r="A139" s="52" t="s">
        <v>3899</v>
      </c>
      <c r="B139" s="371" t="s">
        <v>2140</v>
      </c>
      <c r="C139" s="270">
        <v>43</v>
      </c>
      <c r="D139" s="270">
        <v>14</v>
      </c>
      <c r="E139" s="926">
        <f t="shared" si="9"/>
        <v>32.558139534883722</v>
      </c>
      <c r="F139" s="272">
        <v>46</v>
      </c>
      <c r="G139" s="272">
        <v>23</v>
      </c>
      <c r="H139" s="926">
        <f t="shared" si="19"/>
        <v>50</v>
      </c>
      <c r="I139" s="173">
        <f t="shared" si="20"/>
        <v>89</v>
      </c>
      <c r="J139" s="173">
        <f t="shared" si="21"/>
        <v>37</v>
      </c>
      <c r="K139" s="927">
        <f t="shared" si="22"/>
        <v>41.573033707865171</v>
      </c>
    </row>
    <row r="140" spans="1:13" s="484" customFormat="1" ht="14.1" customHeight="1">
      <c r="A140" s="49" t="s">
        <v>2148</v>
      </c>
      <c r="B140" s="371" t="s">
        <v>2149</v>
      </c>
      <c r="C140" s="270">
        <v>2</v>
      </c>
      <c r="D140" s="270"/>
      <c r="E140" s="926">
        <f t="shared" si="9"/>
        <v>0</v>
      </c>
      <c r="F140" s="272"/>
      <c r="G140" s="272"/>
      <c r="H140" s="926" t="e">
        <f t="shared" si="19"/>
        <v>#DIV/0!</v>
      </c>
      <c r="I140" s="173">
        <f t="shared" si="20"/>
        <v>2</v>
      </c>
      <c r="J140" s="173">
        <f t="shared" si="21"/>
        <v>0</v>
      </c>
      <c r="K140" s="927">
        <f t="shared" si="22"/>
        <v>0</v>
      </c>
    </row>
    <row r="141" spans="1:13" s="484" customFormat="1" ht="14.1" customHeight="1">
      <c r="A141" s="49" t="s">
        <v>4482</v>
      </c>
      <c r="B141" s="371" t="s">
        <v>4483</v>
      </c>
      <c r="C141" s="270">
        <v>3</v>
      </c>
      <c r="D141" s="270"/>
      <c r="E141" s="926">
        <f t="shared" si="9"/>
        <v>0</v>
      </c>
      <c r="F141" s="272"/>
      <c r="G141" s="272"/>
      <c r="H141" s="926" t="e">
        <f t="shared" si="19"/>
        <v>#DIV/0!</v>
      </c>
      <c r="I141" s="173">
        <f t="shared" si="20"/>
        <v>3</v>
      </c>
      <c r="J141" s="173">
        <f t="shared" si="21"/>
        <v>0</v>
      </c>
      <c r="K141" s="927">
        <f t="shared" si="22"/>
        <v>0</v>
      </c>
    </row>
    <row r="142" spans="1:13" s="484" customFormat="1" ht="14.1" customHeight="1">
      <c r="A142" s="49" t="s">
        <v>3862</v>
      </c>
      <c r="B142" s="371" t="s">
        <v>2150</v>
      </c>
      <c r="C142" s="270">
        <v>1</v>
      </c>
      <c r="D142" s="270"/>
      <c r="E142" s="926">
        <f t="shared" si="9"/>
        <v>0</v>
      </c>
      <c r="F142" s="272">
        <v>1</v>
      </c>
      <c r="G142" s="272"/>
      <c r="H142" s="926">
        <f t="shared" si="19"/>
        <v>0</v>
      </c>
      <c r="I142" s="173">
        <f t="shared" si="20"/>
        <v>2</v>
      </c>
      <c r="J142" s="173">
        <f t="shared" si="21"/>
        <v>0</v>
      </c>
      <c r="K142" s="927">
        <f t="shared" si="22"/>
        <v>0</v>
      </c>
    </row>
    <row r="143" spans="1:13" s="484" customFormat="1" ht="14.1" customHeight="1">
      <c r="A143" s="49" t="s">
        <v>3995</v>
      </c>
      <c r="B143" s="371" t="s">
        <v>2151</v>
      </c>
      <c r="C143" s="270">
        <v>1</v>
      </c>
      <c r="D143" s="270"/>
      <c r="E143" s="926">
        <f t="shared" si="9"/>
        <v>0</v>
      </c>
      <c r="F143" s="272"/>
      <c r="G143" s="272">
        <v>1</v>
      </c>
      <c r="H143" s="926" t="e">
        <f t="shared" si="19"/>
        <v>#DIV/0!</v>
      </c>
      <c r="I143" s="173">
        <f t="shared" si="20"/>
        <v>1</v>
      </c>
      <c r="J143" s="173">
        <f t="shared" si="21"/>
        <v>1</v>
      </c>
      <c r="K143" s="927">
        <f t="shared" si="22"/>
        <v>100</v>
      </c>
    </row>
    <row r="144" spans="1:13" s="484" customFormat="1" ht="14.1" customHeight="1">
      <c r="A144" s="49" t="s">
        <v>825</v>
      </c>
      <c r="B144" s="371" t="s">
        <v>2152</v>
      </c>
      <c r="C144" s="270">
        <v>10</v>
      </c>
      <c r="D144" s="270">
        <v>6</v>
      </c>
      <c r="E144" s="926">
        <f t="shared" si="9"/>
        <v>60</v>
      </c>
      <c r="F144" s="272">
        <v>6</v>
      </c>
      <c r="G144" s="272">
        <v>4</v>
      </c>
      <c r="H144" s="926">
        <f t="shared" si="19"/>
        <v>66.666666666666657</v>
      </c>
      <c r="I144" s="173">
        <f t="shared" si="20"/>
        <v>16</v>
      </c>
      <c r="J144" s="173">
        <f t="shared" si="21"/>
        <v>10</v>
      </c>
      <c r="K144" s="927">
        <f t="shared" si="22"/>
        <v>62.5</v>
      </c>
    </row>
    <row r="145" spans="1:11" s="484" customFormat="1" ht="23.25" customHeight="1">
      <c r="A145" s="49" t="s">
        <v>1592</v>
      </c>
      <c r="B145" s="371" t="s">
        <v>2153</v>
      </c>
      <c r="C145" s="270">
        <v>65</v>
      </c>
      <c r="D145" s="270">
        <v>40</v>
      </c>
      <c r="E145" s="926">
        <f t="shared" si="9"/>
        <v>61.53846153846154</v>
      </c>
      <c r="F145" s="272"/>
      <c r="G145" s="272"/>
      <c r="H145" s="926" t="e">
        <f t="shared" si="19"/>
        <v>#DIV/0!</v>
      </c>
      <c r="I145" s="173">
        <f t="shared" si="20"/>
        <v>65</v>
      </c>
      <c r="J145" s="173">
        <f t="shared" si="21"/>
        <v>40</v>
      </c>
      <c r="K145" s="927">
        <f t="shared" si="22"/>
        <v>61.53846153846154</v>
      </c>
    </row>
    <row r="146" spans="1:11" s="484" customFormat="1" ht="14.1" customHeight="1">
      <c r="A146" s="49" t="s">
        <v>3936</v>
      </c>
      <c r="B146" s="371" t="s">
        <v>589</v>
      </c>
      <c r="C146" s="270"/>
      <c r="D146" s="270"/>
      <c r="E146" s="926" t="e">
        <f t="shared" si="9"/>
        <v>#DIV/0!</v>
      </c>
      <c r="F146" s="272"/>
      <c r="G146" s="272"/>
      <c r="H146" s="926" t="e">
        <f t="shared" si="19"/>
        <v>#DIV/0!</v>
      </c>
      <c r="I146" s="173">
        <f t="shared" si="20"/>
        <v>0</v>
      </c>
      <c r="J146" s="173">
        <f t="shared" si="21"/>
        <v>0</v>
      </c>
      <c r="K146" s="927" t="e">
        <f t="shared" si="22"/>
        <v>#DIV/0!</v>
      </c>
    </row>
    <row r="147" spans="1:11" s="484" customFormat="1" ht="28.5" customHeight="1">
      <c r="A147" s="49" t="s">
        <v>2718</v>
      </c>
      <c r="B147" s="371" t="s">
        <v>2154</v>
      </c>
      <c r="C147" s="270">
        <v>2</v>
      </c>
      <c r="D147" s="270">
        <v>2</v>
      </c>
      <c r="E147" s="926">
        <f t="shared" si="9"/>
        <v>100</v>
      </c>
      <c r="F147" s="272"/>
      <c r="G147" s="272"/>
      <c r="H147" s="926" t="e">
        <f t="shared" si="19"/>
        <v>#DIV/0!</v>
      </c>
      <c r="I147" s="173">
        <f t="shared" si="20"/>
        <v>2</v>
      </c>
      <c r="J147" s="173">
        <f t="shared" si="21"/>
        <v>2</v>
      </c>
      <c r="K147" s="927">
        <f t="shared" si="22"/>
        <v>100</v>
      </c>
    </row>
    <row r="148" spans="1:11" s="484" customFormat="1" ht="28.5" customHeight="1">
      <c r="A148" s="52" t="s">
        <v>2722</v>
      </c>
      <c r="B148" s="500" t="s">
        <v>2723</v>
      </c>
      <c r="C148" s="270"/>
      <c r="D148" s="270"/>
      <c r="E148" s="926" t="e">
        <f t="shared" ref="E148:E213" si="23">SUM(D148/C148*100)</f>
        <v>#DIV/0!</v>
      </c>
      <c r="F148" s="272"/>
      <c r="G148" s="272"/>
      <c r="H148" s="926" t="e">
        <f t="shared" si="19"/>
        <v>#DIV/0!</v>
      </c>
      <c r="I148" s="173">
        <f t="shared" si="20"/>
        <v>0</v>
      </c>
      <c r="J148" s="173">
        <f t="shared" si="21"/>
        <v>0</v>
      </c>
      <c r="K148" s="927" t="e">
        <f t="shared" si="22"/>
        <v>#DIV/0!</v>
      </c>
    </row>
    <row r="149" spans="1:11" s="484" customFormat="1" ht="19.5" customHeight="1">
      <c r="A149" s="52" t="s">
        <v>2724</v>
      </c>
      <c r="B149" s="500" t="s">
        <v>2725</v>
      </c>
      <c r="C149" s="270">
        <v>62</v>
      </c>
      <c r="D149" s="270">
        <v>58</v>
      </c>
      <c r="E149" s="926">
        <f t="shared" si="23"/>
        <v>93.548387096774192</v>
      </c>
      <c r="F149" s="272">
        <v>5</v>
      </c>
      <c r="G149" s="272">
        <v>8</v>
      </c>
      <c r="H149" s="926">
        <f t="shared" si="19"/>
        <v>160</v>
      </c>
      <c r="I149" s="173">
        <f t="shared" si="20"/>
        <v>67</v>
      </c>
      <c r="J149" s="173">
        <f t="shared" si="21"/>
        <v>66</v>
      </c>
      <c r="K149" s="927">
        <f t="shared" si="22"/>
        <v>98.507462686567166</v>
      </c>
    </row>
    <row r="150" spans="1:11" s="484" customFormat="1" ht="14.1" customHeight="1">
      <c r="A150" s="49" t="s">
        <v>2155</v>
      </c>
      <c r="B150" s="371" t="s">
        <v>2156</v>
      </c>
      <c r="C150" s="270">
        <v>2</v>
      </c>
      <c r="D150" s="270">
        <v>6</v>
      </c>
      <c r="E150" s="926">
        <f t="shared" si="23"/>
        <v>300</v>
      </c>
      <c r="F150" s="272"/>
      <c r="G150" s="272"/>
      <c r="H150" s="926" t="e">
        <f t="shared" si="19"/>
        <v>#DIV/0!</v>
      </c>
      <c r="I150" s="173">
        <f t="shared" si="20"/>
        <v>2</v>
      </c>
      <c r="J150" s="173">
        <f t="shared" si="21"/>
        <v>6</v>
      </c>
      <c r="K150" s="927">
        <f t="shared" si="22"/>
        <v>300</v>
      </c>
    </row>
    <row r="151" spans="1:11" s="484" customFormat="1" ht="14.1" customHeight="1">
      <c r="A151" s="501" t="s">
        <v>2703</v>
      </c>
      <c r="B151" s="502" t="s">
        <v>2157</v>
      </c>
      <c r="C151" s="503">
        <v>157</v>
      </c>
      <c r="D151" s="503">
        <v>80</v>
      </c>
      <c r="E151" s="926">
        <f t="shared" si="23"/>
        <v>50.955414012738856</v>
      </c>
      <c r="F151" s="503">
        <v>97</v>
      </c>
      <c r="G151" s="503">
        <v>47</v>
      </c>
      <c r="H151" s="926">
        <f t="shared" si="19"/>
        <v>48.453608247422679</v>
      </c>
      <c r="I151" s="173">
        <f t="shared" si="20"/>
        <v>254</v>
      </c>
      <c r="J151" s="173">
        <f t="shared" si="21"/>
        <v>127</v>
      </c>
      <c r="K151" s="927">
        <f t="shared" si="22"/>
        <v>50</v>
      </c>
    </row>
    <row r="152" spans="1:11" s="484" customFormat="1" ht="14.1" customHeight="1">
      <c r="A152" s="501">
        <v>241021</v>
      </c>
      <c r="B152" s="502" t="s">
        <v>2158</v>
      </c>
      <c r="C152" s="503"/>
      <c r="D152" s="503"/>
      <c r="E152" s="926" t="e">
        <f t="shared" si="23"/>
        <v>#DIV/0!</v>
      </c>
      <c r="F152" s="503"/>
      <c r="G152" s="503"/>
      <c r="H152" s="926" t="e">
        <f t="shared" si="19"/>
        <v>#DIV/0!</v>
      </c>
      <c r="I152" s="173">
        <f t="shared" si="20"/>
        <v>0</v>
      </c>
      <c r="J152" s="173">
        <f t="shared" si="21"/>
        <v>0</v>
      </c>
      <c r="K152" s="927" t="e">
        <f t="shared" si="22"/>
        <v>#DIV/0!</v>
      </c>
    </row>
    <row r="153" spans="1:11" s="484" customFormat="1" ht="14.1" customHeight="1">
      <c r="A153" s="501" t="s">
        <v>2159</v>
      </c>
      <c r="B153" s="502" t="s">
        <v>2160</v>
      </c>
      <c r="C153" s="272"/>
      <c r="D153" s="272"/>
      <c r="E153" s="926" t="e">
        <f t="shared" si="23"/>
        <v>#DIV/0!</v>
      </c>
      <c r="F153" s="503">
        <v>1</v>
      </c>
      <c r="G153" s="503"/>
      <c r="H153" s="926">
        <f t="shared" si="19"/>
        <v>0</v>
      </c>
      <c r="I153" s="173">
        <f t="shared" si="20"/>
        <v>1</v>
      </c>
      <c r="J153" s="173">
        <f t="shared" si="21"/>
        <v>0</v>
      </c>
      <c r="K153" s="927">
        <f t="shared" si="22"/>
        <v>0</v>
      </c>
    </row>
    <row r="154" spans="1:11" s="484" customFormat="1" ht="14.1" customHeight="1">
      <c r="A154" s="501" t="s">
        <v>2161</v>
      </c>
      <c r="B154" s="502" t="s">
        <v>2162</v>
      </c>
      <c r="C154" s="272">
        <v>4</v>
      </c>
      <c r="D154" s="272">
        <v>4</v>
      </c>
      <c r="E154" s="926">
        <f t="shared" si="23"/>
        <v>100</v>
      </c>
      <c r="F154" s="272">
        <v>13</v>
      </c>
      <c r="G154" s="272">
        <v>3</v>
      </c>
      <c r="H154" s="926">
        <f t="shared" si="19"/>
        <v>23.076923076923077</v>
      </c>
      <c r="I154" s="173">
        <f t="shared" si="20"/>
        <v>17</v>
      </c>
      <c r="J154" s="173">
        <f t="shared" si="21"/>
        <v>7</v>
      </c>
      <c r="K154" s="927">
        <f t="shared" si="22"/>
        <v>41.17647058823529</v>
      </c>
    </row>
    <row r="155" spans="1:11" s="484" customFormat="1" ht="14.1" customHeight="1">
      <c r="A155" s="289" t="s">
        <v>1306</v>
      </c>
      <c r="B155" s="289" t="s">
        <v>1307</v>
      </c>
      <c r="C155" s="272"/>
      <c r="D155" s="272"/>
      <c r="E155" s="926" t="e">
        <f t="shared" si="23"/>
        <v>#DIV/0!</v>
      </c>
      <c r="F155" s="503">
        <v>2</v>
      </c>
      <c r="G155" s="503">
        <v>1</v>
      </c>
      <c r="H155" s="926">
        <f t="shared" si="19"/>
        <v>50</v>
      </c>
      <c r="I155" s="173">
        <f t="shared" si="20"/>
        <v>2</v>
      </c>
      <c r="J155" s="173">
        <f t="shared" si="21"/>
        <v>1</v>
      </c>
      <c r="K155" s="927">
        <f t="shared" si="22"/>
        <v>50</v>
      </c>
    </row>
    <row r="156" spans="1:11" s="484" customFormat="1" ht="14.1" customHeight="1">
      <c r="A156" s="501" t="s">
        <v>827</v>
      </c>
      <c r="B156" s="502" t="s">
        <v>828</v>
      </c>
      <c r="C156" s="272">
        <v>3</v>
      </c>
      <c r="D156" s="272">
        <v>3</v>
      </c>
      <c r="E156" s="926">
        <f t="shared" si="23"/>
        <v>100</v>
      </c>
      <c r="F156" s="503">
        <v>2</v>
      </c>
      <c r="G156" s="503">
        <v>2</v>
      </c>
      <c r="H156" s="926">
        <f t="shared" si="19"/>
        <v>100</v>
      </c>
      <c r="I156" s="173">
        <f t="shared" si="20"/>
        <v>5</v>
      </c>
      <c r="J156" s="173">
        <f t="shared" si="21"/>
        <v>5</v>
      </c>
      <c r="K156" s="927">
        <f t="shared" si="22"/>
        <v>100</v>
      </c>
    </row>
    <row r="157" spans="1:11" s="484" customFormat="1" ht="14.1" customHeight="1">
      <c r="A157" s="501" t="s">
        <v>3500</v>
      </c>
      <c r="B157" s="502" t="s">
        <v>2163</v>
      </c>
      <c r="C157" s="272">
        <v>5</v>
      </c>
      <c r="D157" s="272"/>
      <c r="E157" s="926">
        <f t="shared" si="23"/>
        <v>0</v>
      </c>
      <c r="F157" s="503">
        <v>4</v>
      </c>
      <c r="G157" s="503">
        <v>2</v>
      </c>
      <c r="H157" s="926">
        <f t="shared" si="19"/>
        <v>50</v>
      </c>
      <c r="I157" s="173">
        <f t="shared" si="20"/>
        <v>9</v>
      </c>
      <c r="J157" s="173">
        <f t="shared" si="21"/>
        <v>2</v>
      </c>
      <c r="K157" s="927">
        <f t="shared" si="22"/>
        <v>22.222222222222221</v>
      </c>
    </row>
    <row r="158" spans="1:11" s="484" customFormat="1" ht="14.1" customHeight="1">
      <c r="A158" s="504" t="s">
        <v>1029</v>
      </c>
      <c r="B158" s="502" t="s">
        <v>1030</v>
      </c>
      <c r="C158" s="272"/>
      <c r="D158" s="272"/>
      <c r="E158" s="926" t="e">
        <f t="shared" si="23"/>
        <v>#DIV/0!</v>
      </c>
      <c r="F158" s="503"/>
      <c r="G158" s="503"/>
      <c r="H158" s="926" t="e">
        <f t="shared" si="19"/>
        <v>#DIV/0!</v>
      </c>
      <c r="I158" s="173">
        <f t="shared" si="20"/>
        <v>0</v>
      </c>
      <c r="J158" s="173">
        <f t="shared" si="21"/>
        <v>0</v>
      </c>
      <c r="K158" s="927" t="e">
        <f t="shared" si="22"/>
        <v>#DIV/0!</v>
      </c>
    </row>
    <row r="159" spans="1:11" s="484" customFormat="1" ht="14.1" customHeight="1">
      <c r="A159" s="504" t="s">
        <v>1407</v>
      </c>
      <c r="B159" s="502" t="s">
        <v>1408</v>
      </c>
      <c r="C159" s="272">
        <v>2</v>
      </c>
      <c r="D159" s="272">
        <v>2</v>
      </c>
      <c r="E159" s="926">
        <f t="shared" si="23"/>
        <v>100</v>
      </c>
      <c r="F159" s="503">
        <v>1</v>
      </c>
      <c r="G159" s="503"/>
      <c r="H159" s="926">
        <f t="shared" si="19"/>
        <v>0</v>
      </c>
      <c r="I159" s="173">
        <f t="shared" si="20"/>
        <v>3</v>
      </c>
      <c r="J159" s="173">
        <f t="shared" si="21"/>
        <v>2</v>
      </c>
      <c r="K159" s="927">
        <f t="shared" si="22"/>
        <v>66.666666666666657</v>
      </c>
    </row>
    <row r="160" spans="1:11" s="484" customFormat="1" ht="14.1" customHeight="1">
      <c r="A160" s="488" t="s">
        <v>4474</v>
      </c>
      <c r="B160" s="505" t="s">
        <v>4475</v>
      </c>
      <c r="C160" s="503"/>
      <c r="D160" s="503"/>
      <c r="E160" s="926" t="e">
        <f t="shared" si="23"/>
        <v>#DIV/0!</v>
      </c>
      <c r="F160" s="503"/>
      <c r="G160" s="503"/>
      <c r="H160" s="926" t="e">
        <f t="shared" si="19"/>
        <v>#DIV/0!</v>
      </c>
      <c r="I160" s="173">
        <f t="shared" si="20"/>
        <v>0</v>
      </c>
      <c r="J160" s="173">
        <f t="shared" si="21"/>
        <v>0</v>
      </c>
      <c r="K160" s="927" t="e">
        <f t="shared" si="22"/>
        <v>#DIV/0!</v>
      </c>
    </row>
    <row r="161" spans="1:11" s="484" customFormat="1" ht="14.1" customHeight="1">
      <c r="A161" s="488" t="s">
        <v>3902</v>
      </c>
      <c r="B161" s="505" t="s">
        <v>265</v>
      </c>
      <c r="C161" s="503"/>
      <c r="D161" s="503">
        <v>1</v>
      </c>
      <c r="E161" s="926" t="e">
        <f t="shared" si="23"/>
        <v>#DIV/0!</v>
      </c>
      <c r="F161" s="503"/>
      <c r="G161" s="503"/>
      <c r="H161" s="926" t="e">
        <f t="shared" si="19"/>
        <v>#DIV/0!</v>
      </c>
      <c r="I161" s="173">
        <f t="shared" si="20"/>
        <v>0</v>
      </c>
      <c r="J161" s="173">
        <f t="shared" si="21"/>
        <v>1</v>
      </c>
      <c r="K161" s="927" t="e">
        <f t="shared" si="22"/>
        <v>#DIV/0!</v>
      </c>
    </row>
    <row r="162" spans="1:11" s="484" customFormat="1" ht="14.1" customHeight="1">
      <c r="A162" s="488" t="s">
        <v>266</v>
      </c>
      <c r="B162" s="505" t="s">
        <v>267</v>
      </c>
      <c r="C162" s="503"/>
      <c r="D162" s="503"/>
      <c r="E162" s="926" t="e">
        <f t="shared" si="23"/>
        <v>#DIV/0!</v>
      </c>
      <c r="F162" s="503">
        <v>7</v>
      </c>
      <c r="G162" s="503">
        <v>6</v>
      </c>
      <c r="H162" s="926">
        <f t="shared" si="19"/>
        <v>85.714285714285708</v>
      </c>
      <c r="I162" s="173">
        <f t="shared" si="20"/>
        <v>7</v>
      </c>
      <c r="J162" s="173">
        <f t="shared" si="21"/>
        <v>6</v>
      </c>
      <c r="K162" s="927">
        <f t="shared" si="22"/>
        <v>85.714285714285708</v>
      </c>
    </row>
    <row r="163" spans="1:11" s="484" customFormat="1" ht="13.5" customHeight="1">
      <c r="A163" s="488" t="s">
        <v>1590</v>
      </c>
      <c r="B163" s="505" t="s">
        <v>268</v>
      </c>
      <c r="C163" s="503">
        <v>10</v>
      </c>
      <c r="D163" s="503">
        <v>6</v>
      </c>
      <c r="E163" s="926">
        <f t="shared" si="23"/>
        <v>60</v>
      </c>
      <c r="F163" s="503"/>
      <c r="G163" s="503"/>
      <c r="H163" s="926" t="e">
        <f t="shared" si="19"/>
        <v>#DIV/0!</v>
      </c>
      <c r="I163" s="173">
        <f t="shared" si="20"/>
        <v>10</v>
      </c>
      <c r="J163" s="173">
        <f t="shared" si="21"/>
        <v>6</v>
      </c>
      <c r="K163" s="927">
        <f t="shared" si="22"/>
        <v>60</v>
      </c>
    </row>
    <row r="164" spans="1:11" s="484" customFormat="1" ht="14.1" customHeight="1">
      <c r="A164" s="488" t="s">
        <v>1272</v>
      </c>
      <c r="B164" s="505" t="s">
        <v>1273</v>
      </c>
      <c r="C164" s="503"/>
      <c r="D164" s="503"/>
      <c r="E164" s="926" t="e">
        <f t="shared" si="23"/>
        <v>#DIV/0!</v>
      </c>
      <c r="F164" s="503"/>
      <c r="G164" s="503"/>
      <c r="H164" s="926" t="e">
        <f t="shared" si="19"/>
        <v>#DIV/0!</v>
      </c>
      <c r="I164" s="173">
        <f t="shared" si="20"/>
        <v>0</v>
      </c>
      <c r="J164" s="173">
        <f t="shared" si="21"/>
        <v>0</v>
      </c>
      <c r="K164" s="927" t="e">
        <f t="shared" si="22"/>
        <v>#DIV/0!</v>
      </c>
    </row>
    <row r="165" spans="1:11" s="484" customFormat="1" ht="14.1" customHeight="1">
      <c r="A165" s="488" t="s">
        <v>269</v>
      </c>
      <c r="B165" s="505" t="s">
        <v>270</v>
      </c>
      <c r="C165" s="503"/>
      <c r="D165" s="503"/>
      <c r="E165" s="926" t="e">
        <f t="shared" si="23"/>
        <v>#DIV/0!</v>
      </c>
      <c r="F165" s="503"/>
      <c r="G165" s="503"/>
      <c r="H165" s="926" t="e">
        <f t="shared" si="19"/>
        <v>#DIV/0!</v>
      </c>
      <c r="I165" s="173">
        <f t="shared" si="20"/>
        <v>0</v>
      </c>
      <c r="J165" s="173">
        <f t="shared" si="21"/>
        <v>0</v>
      </c>
      <c r="K165" s="927" t="e">
        <f t="shared" si="22"/>
        <v>#DIV/0!</v>
      </c>
    </row>
    <row r="166" spans="1:11" s="484" customFormat="1" ht="14.1" customHeight="1">
      <c r="A166" s="501" t="s">
        <v>272</v>
      </c>
      <c r="B166" s="505" t="s">
        <v>273</v>
      </c>
      <c r="C166" s="503">
        <v>1</v>
      </c>
      <c r="D166" s="503"/>
      <c r="E166" s="926">
        <f t="shared" si="23"/>
        <v>0</v>
      </c>
      <c r="F166" s="503"/>
      <c r="G166" s="503"/>
      <c r="H166" s="926" t="e">
        <f t="shared" si="19"/>
        <v>#DIV/0!</v>
      </c>
      <c r="I166" s="173">
        <f t="shared" si="20"/>
        <v>1</v>
      </c>
      <c r="J166" s="173">
        <f t="shared" si="21"/>
        <v>0</v>
      </c>
      <c r="K166" s="927">
        <f t="shared" si="22"/>
        <v>0</v>
      </c>
    </row>
    <row r="167" spans="1:11" s="484" customFormat="1" ht="14.1" customHeight="1">
      <c r="A167" s="501" t="s">
        <v>824</v>
      </c>
      <c r="B167" s="505" t="s">
        <v>274</v>
      </c>
      <c r="C167" s="503"/>
      <c r="D167" s="503"/>
      <c r="E167" s="926" t="e">
        <f t="shared" si="23"/>
        <v>#DIV/0!</v>
      </c>
      <c r="F167" s="503"/>
      <c r="G167" s="503"/>
      <c r="H167" s="926" t="e">
        <f t="shared" si="19"/>
        <v>#DIV/0!</v>
      </c>
      <c r="I167" s="173">
        <f t="shared" si="20"/>
        <v>0</v>
      </c>
      <c r="J167" s="173">
        <f t="shared" si="21"/>
        <v>0</v>
      </c>
      <c r="K167" s="927" t="e">
        <f t="shared" si="22"/>
        <v>#DIV/0!</v>
      </c>
    </row>
    <row r="168" spans="1:11" s="484" customFormat="1" ht="14.1" customHeight="1">
      <c r="A168" s="501" t="s">
        <v>276</v>
      </c>
      <c r="B168" s="505" t="s">
        <v>275</v>
      </c>
      <c r="C168" s="503"/>
      <c r="D168" s="503"/>
      <c r="E168" s="926" t="e">
        <f t="shared" si="23"/>
        <v>#DIV/0!</v>
      </c>
      <c r="F168" s="503"/>
      <c r="G168" s="503"/>
      <c r="H168" s="926" t="e">
        <f t="shared" si="19"/>
        <v>#DIV/0!</v>
      </c>
      <c r="I168" s="173">
        <f t="shared" si="20"/>
        <v>0</v>
      </c>
      <c r="J168" s="173">
        <f t="shared" si="21"/>
        <v>0</v>
      </c>
      <c r="K168" s="927" t="e">
        <f t="shared" si="22"/>
        <v>#DIV/0!</v>
      </c>
    </row>
    <row r="169" spans="1:11" s="484" customFormat="1" ht="14.1" customHeight="1">
      <c r="A169" s="501" t="s">
        <v>3038</v>
      </c>
      <c r="B169" s="505" t="s">
        <v>3039</v>
      </c>
      <c r="C169" s="503"/>
      <c r="D169" s="503"/>
      <c r="E169" s="926" t="e">
        <f t="shared" si="23"/>
        <v>#DIV/0!</v>
      </c>
      <c r="F169" s="503"/>
      <c r="G169" s="503"/>
      <c r="H169" s="926" t="e">
        <f t="shared" si="19"/>
        <v>#DIV/0!</v>
      </c>
      <c r="I169" s="173">
        <f t="shared" ref="I169:I199" si="24">C169+F169</f>
        <v>0</v>
      </c>
      <c r="J169" s="173">
        <f t="shared" ref="J169:J199" si="25">D169+G169</f>
        <v>0</v>
      </c>
      <c r="K169" s="927" t="e">
        <f t="shared" si="22"/>
        <v>#DIV/0!</v>
      </c>
    </row>
    <row r="170" spans="1:11" s="484" customFormat="1" ht="14.1" customHeight="1">
      <c r="A170" s="501" t="s">
        <v>3863</v>
      </c>
      <c r="B170" s="505" t="s">
        <v>3179</v>
      </c>
      <c r="C170" s="503"/>
      <c r="D170" s="503"/>
      <c r="E170" s="926" t="e">
        <f t="shared" si="23"/>
        <v>#DIV/0!</v>
      </c>
      <c r="F170" s="503"/>
      <c r="G170" s="503"/>
      <c r="H170" s="926" t="e">
        <f t="shared" si="19"/>
        <v>#DIV/0!</v>
      </c>
      <c r="I170" s="173">
        <f t="shared" si="24"/>
        <v>0</v>
      </c>
      <c r="J170" s="173">
        <f t="shared" si="25"/>
        <v>0</v>
      </c>
      <c r="K170" s="927" t="e">
        <f t="shared" si="22"/>
        <v>#DIV/0!</v>
      </c>
    </row>
    <row r="171" spans="1:11" s="484" customFormat="1" ht="14.1" customHeight="1">
      <c r="A171" s="501" t="s">
        <v>3864</v>
      </c>
      <c r="B171" s="505" t="s">
        <v>3865</v>
      </c>
      <c r="C171" s="503"/>
      <c r="D171" s="503"/>
      <c r="E171" s="926" t="e">
        <f t="shared" si="23"/>
        <v>#DIV/0!</v>
      </c>
      <c r="F171" s="503"/>
      <c r="G171" s="503"/>
      <c r="H171" s="926" t="e">
        <f t="shared" si="19"/>
        <v>#DIV/0!</v>
      </c>
      <c r="I171" s="173">
        <f t="shared" si="24"/>
        <v>0</v>
      </c>
      <c r="J171" s="173">
        <f t="shared" si="25"/>
        <v>0</v>
      </c>
      <c r="K171" s="927" t="e">
        <f t="shared" si="22"/>
        <v>#DIV/0!</v>
      </c>
    </row>
    <row r="172" spans="1:11" s="484" customFormat="1" ht="27" customHeight="1">
      <c r="A172" s="49" t="s">
        <v>3899</v>
      </c>
      <c r="B172" s="371" t="s">
        <v>3040</v>
      </c>
      <c r="C172" s="503"/>
      <c r="D172" s="503"/>
      <c r="E172" s="926" t="e">
        <f t="shared" si="23"/>
        <v>#DIV/0!</v>
      </c>
      <c r="F172" s="503"/>
      <c r="G172" s="503"/>
      <c r="H172" s="926" t="e">
        <f t="shared" si="19"/>
        <v>#DIV/0!</v>
      </c>
      <c r="I172" s="173">
        <f t="shared" si="24"/>
        <v>0</v>
      </c>
      <c r="J172" s="173">
        <f t="shared" si="25"/>
        <v>0</v>
      </c>
      <c r="K172" s="927" t="e">
        <f t="shared" si="22"/>
        <v>#DIV/0!</v>
      </c>
    </row>
    <row r="173" spans="1:11" s="484" customFormat="1" ht="14.25" customHeight="1">
      <c r="A173" s="52" t="s">
        <v>3041</v>
      </c>
      <c r="B173" s="381" t="s">
        <v>3042</v>
      </c>
      <c r="C173" s="503">
        <v>1</v>
      </c>
      <c r="D173" s="503"/>
      <c r="E173" s="926">
        <f t="shared" si="23"/>
        <v>0</v>
      </c>
      <c r="F173" s="503">
        <v>4</v>
      </c>
      <c r="G173" s="503"/>
      <c r="H173" s="926">
        <f t="shared" si="19"/>
        <v>0</v>
      </c>
      <c r="I173" s="173">
        <f t="shared" si="24"/>
        <v>5</v>
      </c>
      <c r="J173" s="173">
        <f t="shared" si="25"/>
        <v>0</v>
      </c>
      <c r="K173" s="927">
        <f t="shared" si="22"/>
        <v>0</v>
      </c>
    </row>
    <row r="174" spans="1:11" s="484" customFormat="1" ht="13.5" customHeight="1">
      <c r="A174" s="52" t="s">
        <v>3043</v>
      </c>
      <c r="B174" s="381" t="s">
        <v>3044</v>
      </c>
      <c r="C174" s="503"/>
      <c r="D174" s="503">
        <v>1</v>
      </c>
      <c r="E174" s="926" t="e">
        <f t="shared" si="23"/>
        <v>#DIV/0!</v>
      </c>
      <c r="F174" s="503"/>
      <c r="G174" s="503"/>
      <c r="H174" s="926" t="e">
        <f t="shared" si="19"/>
        <v>#DIV/0!</v>
      </c>
      <c r="I174" s="173">
        <f t="shared" si="24"/>
        <v>0</v>
      </c>
      <c r="J174" s="173">
        <f t="shared" si="25"/>
        <v>1</v>
      </c>
      <c r="K174" s="927" t="e">
        <f t="shared" si="22"/>
        <v>#DIV/0!</v>
      </c>
    </row>
    <row r="175" spans="1:11" s="484" customFormat="1" ht="16.5" customHeight="1">
      <c r="A175" s="52" t="s">
        <v>3048</v>
      </c>
      <c r="B175" s="381" t="s">
        <v>3049</v>
      </c>
      <c r="C175" s="503">
        <v>5</v>
      </c>
      <c r="D175" s="503">
        <v>2</v>
      </c>
      <c r="E175" s="926">
        <f t="shared" si="23"/>
        <v>40</v>
      </c>
      <c r="F175" s="503">
        <v>1</v>
      </c>
      <c r="G175" s="503"/>
      <c r="H175" s="926">
        <f t="shared" si="19"/>
        <v>0</v>
      </c>
      <c r="I175" s="173">
        <f t="shared" si="24"/>
        <v>6</v>
      </c>
      <c r="J175" s="173">
        <f t="shared" si="25"/>
        <v>2</v>
      </c>
      <c r="K175" s="927">
        <f t="shared" si="22"/>
        <v>33.333333333333329</v>
      </c>
    </row>
    <row r="176" spans="1:11" s="484" customFormat="1" ht="21.75" customHeight="1">
      <c r="A176" s="52" t="s">
        <v>4430</v>
      </c>
      <c r="B176" s="381" t="s">
        <v>3050</v>
      </c>
      <c r="C176" s="503"/>
      <c r="D176" s="503"/>
      <c r="E176" s="926" t="e">
        <f t="shared" si="23"/>
        <v>#DIV/0!</v>
      </c>
      <c r="F176" s="503">
        <v>1</v>
      </c>
      <c r="G176" s="503"/>
      <c r="H176" s="926">
        <f t="shared" si="19"/>
        <v>0</v>
      </c>
      <c r="I176" s="173">
        <f t="shared" si="24"/>
        <v>1</v>
      </c>
      <c r="J176" s="173">
        <f t="shared" si="25"/>
        <v>0</v>
      </c>
      <c r="K176" s="927">
        <f t="shared" si="22"/>
        <v>0</v>
      </c>
    </row>
    <row r="177" spans="1:11" s="484" customFormat="1" ht="27" customHeight="1">
      <c r="A177" s="52" t="s">
        <v>4552</v>
      </c>
      <c r="B177" s="381" t="s">
        <v>1158</v>
      </c>
      <c r="C177" s="503">
        <v>1</v>
      </c>
      <c r="D177" s="503">
        <v>1</v>
      </c>
      <c r="E177" s="926">
        <f t="shared" si="23"/>
        <v>100</v>
      </c>
      <c r="F177" s="503"/>
      <c r="G177" s="503"/>
      <c r="H177" s="926" t="e">
        <f t="shared" si="19"/>
        <v>#DIV/0!</v>
      </c>
      <c r="I177" s="173">
        <f t="shared" si="24"/>
        <v>1</v>
      </c>
      <c r="J177" s="173">
        <f t="shared" si="25"/>
        <v>1</v>
      </c>
      <c r="K177" s="927">
        <f t="shared" si="22"/>
        <v>100</v>
      </c>
    </row>
    <row r="178" spans="1:11" s="484" customFormat="1" ht="15" customHeight="1">
      <c r="A178" s="504" t="s">
        <v>3069</v>
      </c>
      <c r="B178" s="506" t="s">
        <v>3045</v>
      </c>
      <c r="C178" s="503"/>
      <c r="D178" s="503">
        <v>1</v>
      </c>
      <c r="E178" s="926" t="e">
        <f t="shared" si="23"/>
        <v>#DIV/0!</v>
      </c>
      <c r="F178" s="503">
        <v>1</v>
      </c>
      <c r="G178" s="503"/>
      <c r="H178" s="926">
        <f t="shared" si="19"/>
        <v>0</v>
      </c>
      <c r="I178" s="173">
        <f t="shared" si="24"/>
        <v>1</v>
      </c>
      <c r="J178" s="173">
        <f t="shared" si="25"/>
        <v>1</v>
      </c>
      <c r="K178" s="927">
        <f t="shared" si="22"/>
        <v>100</v>
      </c>
    </row>
    <row r="179" spans="1:11" s="484" customFormat="1" ht="15" customHeight="1">
      <c r="A179" s="504" t="s">
        <v>63</v>
      </c>
      <c r="B179" s="502" t="s">
        <v>707</v>
      </c>
      <c r="C179" s="503">
        <v>3</v>
      </c>
      <c r="D179" s="503">
        <v>2</v>
      </c>
      <c r="E179" s="926">
        <f t="shared" si="23"/>
        <v>66.666666666666657</v>
      </c>
      <c r="F179" s="503">
        <v>1</v>
      </c>
      <c r="G179" s="503">
        <v>2</v>
      </c>
      <c r="H179" s="926">
        <f t="shared" si="19"/>
        <v>200</v>
      </c>
      <c r="I179" s="173">
        <f t="shared" si="24"/>
        <v>4</v>
      </c>
      <c r="J179" s="173">
        <f t="shared" si="25"/>
        <v>4</v>
      </c>
      <c r="K179" s="927">
        <f t="shared" si="22"/>
        <v>100</v>
      </c>
    </row>
    <row r="180" spans="1:11" s="484" customFormat="1" ht="15" customHeight="1">
      <c r="A180" s="49" t="s">
        <v>271</v>
      </c>
      <c r="B180" s="502" t="s">
        <v>1556</v>
      </c>
      <c r="C180" s="503"/>
      <c r="D180" s="503"/>
      <c r="E180" s="926" t="e">
        <f t="shared" si="23"/>
        <v>#DIV/0!</v>
      </c>
      <c r="F180" s="503"/>
      <c r="G180" s="503"/>
      <c r="H180" s="926" t="e">
        <f t="shared" si="19"/>
        <v>#DIV/0!</v>
      </c>
      <c r="I180" s="173">
        <f t="shared" si="24"/>
        <v>0</v>
      </c>
      <c r="J180" s="173">
        <f t="shared" si="25"/>
        <v>0</v>
      </c>
      <c r="K180" s="927" t="e">
        <f t="shared" si="22"/>
        <v>#DIV/0!</v>
      </c>
    </row>
    <row r="181" spans="1:11" s="484" customFormat="1" ht="15" customHeight="1">
      <c r="A181" s="52" t="s">
        <v>4721</v>
      </c>
      <c r="B181" s="502" t="s">
        <v>4722</v>
      </c>
      <c r="C181" s="503">
        <v>2</v>
      </c>
      <c r="D181" s="503"/>
      <c r="E181" s="926">
        <f t="shared" si="23"/>
        <v>0</v>
      </c>
      <c r="F181" s="503"/>
      <c r="G181" s="503"/>
      <c r="H181" s="926" t="e">
        <f t="shared" si="19"/>
        <v>#DIV/0!</v>
      </c>
      <c r="I181" s="173">
        <f t="shared" si="24"/>
        <v>2</v>
      </c>
      <c r="J181" s="173">
        <f t="shared" si="25"/>
        <v>0</v>
      </c>
      <c r="K181" s="927">
        <f t="shared" si="22"/>
        <v>0</v>
      </c>
    </row>
    <row r="182" spans="1:11" s="484" customFormat="1" ht="15" customHeight="1">
      <c r="A182" s="52" t="s">
        <v>4441</v>
      </c>
      <c r="B182" s="502" t="s">
        <v>4727</v>
      </c>
      <c r="C182" s="503">
        <v>3</v>
      </c>
      <c r="D182" s="503">
        <v>1</v>
      </c>
      <c r="E182" s="926">
        <f t="shared" si="23"/>
        <v>33.333333333333329</v>
      </c>
      <c r="F182" s="503"/>
      <c r="G182" s="503"/>
      <c r="H182" s="926" t="e">
        <f t="shared" si="19"/>
        <v>#DIV/0!</v>
      </c>
      <c r="I182" s="173">
        <f t="shared" si="24"/>
        <v>3</v>
      </c>
      <c r="J182" s="173">
        <f t="shared" si="25"/>
        <v>1</v>
      </c>
      <c r="K182" s="927">
        <f t="shared" si="22"/>
        <v>33.333333333333329</v>
      </c>
    </row>
    <row r="183" spans="1:11" s="484" customFormat="1" ht="15" customHeight="1">
      <c r="A183" s="504" t="s">
        <v>4730</v>
      </c>
      <c r="B183" s="502" t="s">
        <v>4731</v>
      </c>
      <c r="C183" s="503">
        <v>1</v>
      </c>
      <c r="D183" s="503"/>
      <c r="E183" s="926">
        <f t="shared" si="23"/>
        <v>0</v>
      </c>
      <c r="F183" s="503"/>
      <c r="G183" s="503"/>
      <c r="H183" s="926" t="e">
        <f t="shared" si="19"/>
        <v>#DIV/0!</v>
      </c>
      <c r="I183" s="173">
        <f t="shared" si="24"/>
        <v>1</v>
      </c>
      <c r="J183" s="173">
        <f t="shared" si="25"/>
        <v>0</v>
      </c>
      <c r="K183" s="927">
        <f t="shared" si="22"/>
        <v>0</v>
      </c>
    </row>
    <row r="184" spans="1:11" s="484" customFormat="1" ht="15" customHeight="1">
      <c r="A184" s="52" t="s">
        <v>3993</v>
      </c>
      <c r="B184" s="502" t="s">
        <v>3916</v>
      </c>
      <c r="C184" s="503">
        <v>5</v>
      </c>
      <c r="D184" s="503">
        <v>2</v>
      </c>
      <c r="E184" s="926">
        <f t="shared" si="23"/>
        <v>40</v>
      </c>
      <c r="F184" s="503"/>
      <c r="G184" s="503">
        <v>1</v>
      </c>
      <c r="H184" s="926" t="e">
        <f t="shared" si="19"/>
        <v>#DIV/0!</v>
      </c>
      <c r="I184" s="173">
        <f t="shared" si="24"/>
        <v>5</v>
      </c>
      <c r="J184" s="173">
        <f t="shared" si="25"/>
        <v>3</v>
      </c>
      <c r="K184" s="927">
        <f t="shared" si="22"/>
        <v>60</v>
      </c>
    </row>
    <row r="185" spans="1:11" s="484" customFormat="1" ht="15" customHeight="1">
      <c r="A185" s="52" t="s">
        <v>4732</v>
      </c>
      <c r="B185" s="502" t="s">
        <v>4733</v>
      </c>
      <c r="C185" s="503">
        <v>1</v>
      </c>
      <c r="D185" s="503"/>
      <c r="E185" s="926">
        <f t="shared" si="23"/>
        <v>0</v>
      </c>
      <c r="F185" s="503">
        <v>2</v>
      </c>
      <c r="G185" s="503"/>
      <c r="H185" s="926">
        <f t="shared" si="19"/>
        <v>0</v>
      </c>
      <c r="I185" s="173">
        <f t="shared" si="24"/>
        <v>3</v>
      </c>
      <c r="J185" s="173">
        <f t="shared" si="25"/>
        <v>0</v>
      </c>
      <c r="K185" s="927">
        <f t="shared" si="22"/>
        <v>0</v>
      </c>
    </row>
    <row r="186" spans="1:11" s="484" customFormat="1" ht="15" customHeight="1">
      <c r="A186" s="52" t="s">
        <v>4734</v>
      </c>
      <c r="B186" s="502" t="s">
        <v>4735</v>
      </c>
      <c r="C186" s="503">
        <v>11</v>
      </c>
      <c r="D186" s="503"/>
      <c r="E186" s="926">
        <f t="shared" si="23"/>
        <v>0</v>
      </c>
      <c r="F186" s="503">
        <v>2</v>
      </c>
      <c r="G186" s="503"/>
      <c r="H186" s="926">
        <f t="shared" si="19"/>
        <v>0</v>
      </c>
      <c r="I186" s="173">
        <f t="shared" si="24"/>
        <v>13</v>
      </c>
      <c r="J186" s="173">
        <f t="shared" si="25"/>
        <v>0</v>
      </c>
      <c r="K186" s="927">
        <f t="shared" si="22"/>
        <v>0</v>
      </c>
    </row>
    <row r="187" spans="1:11" s="484" customFormat="1" ht="15" customHeight="1">
      <c r="A187" s="52" t="s">
        <v>4736</v>
      </c>
      <c r="B187" s="502" t="s">
        <v>4737</v>
      </c>
      <c r="C187" s="503">
        <v>2</v>
      </c>
      <c r="D187" s="503"/>
      <c r="E187" s="926">
        <f t="shared" si="23"/>
        <v>0</v>
      </c>
      <c r="F187" s="503">
        <v>2</v>
      </c>
      <c r="G187" s="503"/>
      <c r="H187" s="926">
        <f t="shared" si="19"/>
        <v>0</v>
      </c>
      <c r="I187" s="173">
        <f t="shared" si="24"/>
        <v>4</v>
      </c>
      <c r="J187" s="173">
        <f t="shared" si="25"/>
        <v>0</v>
      </c>
      <c r="K187" s="927">
        <f t="shared" si="22"/>
        <v>0</v>
      </c>
    </row>
    <row r="188" spans="1:11" s="484" customFormat="1" ht="15" customHeight="1">
      <c r="A188" s="52" t="s">
        <v>2638</v>
      </c>
      <c r="B188" s="502" t="s">
        <v>4738</v>
      </c>
      <c r="C188" s="503"/>
      <c r="D188" s="503">
        <v>1</v>
      </c>
      <c r="E188" s="926" t="e">
        <f t="shared" si="23"/>
        <v>#DIV/0!</v>
      </c>
      <c r="F188" s="503">
        <v>3</v>
      </c>
      <c r="G188" s="503"/>
      <c r="H188" s="926">
        <f t="shared" si="19"/>
        <v>0</v>
      </c>
      <c r="I188" s="173">
        <f t="shared" si="24"/>
        <v>3</v>
      </c>
      <c r="J188" s="173">
        <f t="shared" si="25"/>
        <v>1</v>
      </c>
      <c r="K188" s="927">
        <f t="shared" si="22"/>
        <v>33.333333333333329</v>
      </c>
    </row>
    <row r="189" spans="1:11" s="484" customFormat="1" ht="27.75" customHeight="1">
      <c r="A189" s="52" t="s">
        <v>5020</v>
      </c>
      <c r="B189" s="782" t="s">
        <v>5042</v>
      </c>
      <c r="C189" s="503">
        <v>1</v>
      </c>
      <c r="D189" s="503"/>
      <c r="E189" s="926">
        <f t="shared" si="23"/>
        <v>0</v>
      </c>
      <c r="F189" s="503"/>
      <c r="G189" s="503"/>
      <c r="H189" s="926" t="e">
        <f t="shared" si="19"/>
        <v>#DIV/0!</v>
      </c>
      <c r="I189" s="173">
        <f t="shared" si="24"/>
        <v>1</v>
      </c>
      <c r="J189" s="173">
        <f t="shared" si="25"/>
        <v>0</v>
      </c>
      <c r="K189" s="927">
        <f t="shared" si="22"/>
        <v>0</v>
      </c>
    </row>
    <row r="190" spans="1:11" s="484" customFormat="1" ht="27.75" customHeight="1">
      <c r="A190" s="52" t="s">
        <v>6701</v>
      </c>
      <c r="B190" s="782" t="s">
        <v>6702</v>
      </c>
      <c r="C190" s="503">
        <v>1</v>
      </c>
      <c r="D190" s="503"/>
      <c r="E190" s="926">
        <f t="shared" si="23"/>
        <v>0</v>
      </c>
      <c r="F190" s="503"/>
      <c r="G190" s="503"/>
      <c r="H190" s="926" t="e">
        <f t="shared" si="19"/>
        <v>#DIV/0!</v>
      </c>
      <c r="I190" s="173">
        <f t="shared" si="24"/>
        <v>1</v>
      </c>
      <c r="J190" s="173">
        <f t="shared" si="25"/>
        <v>0</v>
      </c>
      <c r="K190" s="927">
        <f t="shared" si="22"/>
        <v>0</v>
      </c>
    </row>
    <row r="191" spans="1:11" s="484" customFormat="1" ht="27.75" customHeight="1">
      <c r="A191" s="52" t="s">
        <v>6703</v>
      </c>
      <c r="B191" s="782" t="s">
        <v>6704</v>
      </c>
      <c r="C191" s="503">
        <v>1</v>
      </c>
      <c r="D191" s="503">
        <v>2</v>
      </c>
      <c r="E191" s="926">
        <f t="shared" si="23"/>
        <v>200</v>
      </c>
      <c r="F191" s="503"/>
      <c r="G191" s="503"/>
      <c r="H191" s="926" t="e">
        <f t="shared" si="19"/>
        <v>#DIV/0!</v>
      </c>
      <c r="I191" s="173">
        <f t="shared" si="24"/>
        <v>1</v>
      </c>
      <c r="J191" s="173">
        <f t="shared" si="25"/>
        <v>2</v>
      </c>
      <c r="K191" s="927">
        <f t="shared" si="22"/>
        <v>200</v>
      </c>
    </row>
    <row r="192" spans="1:11" s="484" customFormat="1" ht="22.5" customHeight="1">
      <c r="A192" s="504" t="s">
        <v>3902</v>
      </c>
      <c r="B192" s="502" t="s">
        <v>4888</v>
      </c>
      <c r="C192" s="503">
        <v>1</v>
      </c>
      <c r="D192" s="503"/>
      <c r="E192" s="926">
        <f t="shared" si="23"/>
        <v>0</v>
      </c>
      <c r="F192" s="503"/>
      <c r="G192" s="503"/>
      <c r="H192" s="926" t="e">
        <f t="shared" si="19"/>
        <v>#DIV/0!</v>
      </c>
      <c r="I192" s="173">
        <f t="shared" si="24"/>
        <v>1</v>
      </c>
      <c r="J192" s="173">
        <f t="shared" si="25"/>
        <v>0</v>
      </c>
      <c r="K192" s="927">
        <f t="shared" si="22"/>
        <v>0</v>
      </c>
    </row>
    <row r="193" spans="1:11" s="484" customFormat="1" ht="18" customHeight="1">
      <c r="A193" s="504" t="s">
        <v>630</v>
      </c>
      <c r="B193" s="502" t="s">
        <v>631</v>
      </c>
      <c r="C193" s="503">
        <v>5</v>
      </c>
      <c r="D193" s="503"/>
      <c r="E193" s="926">
        <f t="shared" si="23"/>
        <v>0</v>
      </c>
      <c r="F193" s="503">
        <v>2</v>
      </c>
      <c r="G193" s="503">
        <v>4</v>
      </c>
      <c r="H193" s="926">
        <f t="shared" si="19"/>
        <v>200</v>
      </c>
      <c r="I193" s="173">
        <f t="shared" si="24"/>
        <v>7</v>
      </c>
      <c r="J193" s="173">
        <f t="shared" si="25"/>
        <v>4</v>
      </c>
      <c r="K193" s="927">
        <f t="shared" si="22"/>
        <v>57.142857142857139</v>
      </c>
    </row>
    <row r="194" spans="1:11" s="484" customFormat="1" ht="18" customHeight="1">
      <c r="A194" s="504" t="s">
        <v>6705</v>
      </c>
      <c r="B194" s="502" t="s">
        <v>6706</v>
      </c>
      <c r="C194" s="503">
        <v>1</v>
      </c>
      <c r="D194" s="503"/>
      <c r="E194" s="926">
        <f t="shared" si="23"/>
        <v>0</v>
      </c>
      <c r="F194" s="503"/>
      <c r="G194" s="503">
        <v>1</v>
      </c>
      <c r="H194" s="926" t="e">
        <f t="shared" si="19"/>
        <v>#DIV/0!</v>
      </c>
      <c r="I194" s="173">
        <f t="shared" si="24"/>
        <v>1</v>
      </c>
      <c r="J194" s="173">
        <f t="shared" si="25"/>
        <v>1</v>
      </c>
      <c r="K194" s="927">
        <f t="shared" si="22"/>
        <v>100</v>
      </c>
    </row>
    <row r="195" spans="1:11" s="484" customFormat="1" ht="18" customHeight="1">
      <c r="A195" s="504" t="s">
        <v>6707</v>
      </c>
      <c r="B195" s="502" t="s">
        <v>6708</v>
      </c>
      <c r="C195" s="503"/>
      <c r="D195" s="503">
        <v>1</v>
      </c>
      <c r="E195" s="926" t="e">
        <f t="shared" si="23"/>
        <v>#DIV/0!</v>
      </c>
      <c r="F195" s="503">
        <v>1</v>
      </c>
      <c r="G195" s="503">
        <v>2</v>
      </c>
      <c r="H195" s="926">
        <f t="shared" si="19"/>
        <v>200</v>
      </c>
      <c r="I195" s="173">
        <f t="shared" si="24"/>
        <v>1</v>
      </c>
      <c r="J195" s="173">
        <f t="shared" si="25"/>
        <v>3</v>
      </c>
      <c r="K195" s="927">
        <f t="shared" si="22"/>
        <v>300</v>
      </c>
    </row>
    <row r="196" spans="1:11" s="484" customFormat="1" ht="18" customHeight="1">
      <c r="A196" s="504" t="s">
        <v>6709</v>
      </c>
      <c r="B196" s="782" t="s">
        <v>6710</v>
      </c>
      <c r="C196" s="503">
        <v>1</v>
      </c>
      <c r="D196" s="503"/>
      <c r="E196" s="926">
        <f t="shared" ref="E196:E197" si="26">SUM(D196/C196*100)</f>
        <v>0</v>
      </c>
      <c r="F196" s="503"/>
      <c r="G196" s="503"/>
      <c r="H196" s="926" t="e">
        <f t="shared" ref="H196:H197" si="27">SUM(G196/F196*100)</f>
        <v>#DIV/0!</v>
      </c>
      <c r="I196" s="1137">
        <f t="shared" ref="I196:I197" si="28">C196+F196</f>
        <v>1</v>
      </c>
      <c r="J196" s="1137">
        <f t="shared" ref="J196:J197" si="29">D196+G196</f>
        <v>0</v>
      </c>
      <c r="K196" s="927">
        <f t="shared" ref="K196:K197" si="30">SUM(J196/I196*100)</f>
        <v>0</v>
      </c>
    </row>
    <row r="197" spans="1:11" s="484" customFormat="1" ht="18" customHeight="1">
      <c r="A197" s="504" t="s">
        <v>7184</v>
      </c>
      <c r="B197" s="782" t="s">
        <v>7185</v>
      </c>
      <c r="C197" s="503"/>
      <c r="D197" s="503">
        <v>1</v>
      </c>
      <c r="E197" s="926" t="e">
        <f t="shared" si="26"/>
        <v>#DIV/0!</v>
      </c>
      <c r="F197" s="503"/>
      <c r="G197" s="503"/>
      <c r="H197" s="926" t="e">
        <f t="shared" si="27"/>
        <v>#DIV/0!</v>
      </c>
      <c r="I197" s="1137">
        <f t="shared" si="28"/>
        <v>0</v>
      </c>
      <c r="J197" s="1137">
        <f t="shared" si="29"/>
        <v>1</v>
      </c>
      <c r="K197" s="927" t="e">
        <f t="shared" si="30"/>
        <v>#DIV/0!</v>
      </c>
    </row>
    <row r="198" spans="1:11" s="484" customFormat="1" ht="24" customHeight="1">
      <c r="A198" s="504" t="s">
        <v>7189</v>
      </c>
      <c r="B198" s="782" t="s">
        <v>7190</v>
      </c>
      <c r="C198" s="503"/>
      <c r="D198" s="503"/>
      <c r="E198" s="926" t="e">
        <f t="shared" si="23"/>
        <v>#DIV/0!</v>
      </c>
      <c r="F198" s="503"/>
      <c r="G198" s="503">
        <v>1</v>
      </c>
      <c r="H198" s="926" t="e">
        <f t="shared" si="19"/>
        <v>#DIV/0!</v>
      </c>
      <c r="I198" s="173">
        <f t="shared" si="24"/>
        <v>0</v>
      </c>
      <c r="J198" s="173">
        <f t="shared" si="25"/>
        <v>1</v>
      </c>
      <c r="K198" s="927" t="e">
        <f t="shared" si="22"/>
        <v>#DIV/0!</v>
      </c>
    </row>
    <row r="199" spans="1:11" s="484" customFormat="1" ht="15" customHeight="1">
      <c r="A199" s="504"/>
      <c r="B199" s="502"/>
      <c r="C199" s="503"/>
      <c r="D199" s="503"/>
      <c r="E199" s="926" t="e">
        <f t="shared" si="23"/>
        <v>#DIV/0!</v>
      </c>
      <c r="F199" s="503"/>
      <c r="G199" s="503"/>
      <c r="H199" s="926" t="e">
        <f t="shared" si="19"/>
        <v>#DIV/0!</v>
      </c>
      <c r="I199" s="173">
        <f t="shared" si="24"/>
        <v>0</v>
      </c>
      <c r="J199" s="173">
        <f t="shared" si="25"/>
        <v>0</v>
      </c>
      <c r="K199" s="927" t="e">
        <f t="shared" si="22"/>
        <v>#DIV/0!</v>
      </c>
    </row>
    <row r="200" spans="1:11" s="484" customFormat="1" ht="14.1" customHeight="1">
      <c r="A200" s="489" t="s">
        <v>7015</v>
      </c>
      <c r="B200" s="507"/>
      <c r="C200" s="1511"/>
      <c r="D200" s="1511"/>
      <c r="E200" s="1511"/>
      <c r="F200" s="1511"/>
      <c r="G200" s="1511"/>
      <c r="H200" s="1511"/>
      <c r="I200" s="1511"/>
      <c r="J200" s="1512"/>
      <c r="K200" s="488"/>
    </row>
    <row r="201" spans="1:11" ht="14.1" customHeight="1">
      <c r="A201" s="489" t="s">
        <v>2062</v>
      </c>
      <c r="B201" s="490"/>
      <c r="C201" s="491">
        <v>6728</v>
      </c>
      <c r="D201" s="491">
        <v>3813</v>
      </c>
      <c r="E201" s="927">
        <f t="shared" si="23"/>
        <v>56.673602853745543</v>
      </c>
      <c r="F201" s="491">
        <v>1549</v>
      </c>
      <c r="G201" s="491">
        <v>743</v>
      </c>
      <c r="H201" s="927">
        <f t="shared" ref="H201:H238" si="31">SUM(G201/F201*100)</f>
        <v>47.966429954809556</v>
      </c>
      <c r="I201" s="173">
        <f t="shared" ref="I201" si="32">C201+F201</f>
        <v>8277</v>
      </c>
      <c r="J201" s="173">
        <f t="shared" ref="J201" si="33">D201+G201</f>
        <v>4556</v>
      </c>
      <c r="K201" s="927">
        <f t="shared" ref="K201" si="34">SUM(J201/I201*100)</f>
        <v>55.044098103177475</v>
      </c>
    </row>
    <row r="202" spans="1:11" s="484" customFormat="1" ht="14.1" customHeight="1">
      <c r="A202" s="492" t="s">
        <v>2063</v>
      </c>
      <c r="B202" s="493"/>
      <c r="C202" s="494">
        <f>SUM(C203:C236)</f>
        <v>10067</v>
      </c>
      <c r="D202" s="494">
        <f>SUM(D203:D236)</f>
        <v>5443</v>
      </c>
      <c r="E202" s="927">
        <f t="shared" si="23"/>
        <v>54.067746101122481</v>
      </c>
      <c r="F202" s="494">
        <f>SUM(F203:F236)</f>
        <v>2202</v>
      </c>
      <c r="G202" s="494">
        <f>SUM(G203:G236)</f>
        <v>1032</v>
      </c>
      <c r="H202" s="927">
        <f t="shared" si="31"/>
        <v>46.866485013623979</v>
      </c>
      <c r="I202" s="1170">
        <f t="shared" ref="I202:I238" si="35">C202+F202</f>
        <v>12269</v>
      </c>
      <c r="J202" s="1170">
        <f t="shared" ref="J202:J238" si="36">D202+G202</f>
        <v>6475</v>
      </c>
      <c r="K202" s="927">
        <f t="shared" ref="K202:K238" si="37">SUM(J202/I202*100)</f>
        <v>52.775287309479182</v>
      </c>
    </row>
    <row r="203" spans="1:11" s="484" customFormat="1" ht="14.1" customHeight="1">
      <c r="A203" s="49" t="s">
        <v>1099</v>
      </c>
      <c r="B203" s="50" t="s">
        <v>1100</v>
      </c>
      <c r="C203" s="270">
        <v>31</v>
      </c>
      <c r="D203" s="270">
        <v>82</v>
      </c>
      <c r="E203" s="926">
        <f t="shared" si="23"/>
        <v>264.51612903225805</v>
      </c>
      <c r="F203" s="272">
        <v>96</v>
      </c>
      <c r="G203" s="272"/>
      <c r="H203" s="926">
        <f t="shared" si="31"/>
        <v>0</v>
      </c>
      <c r="I203" s="1170">
        <f t="shared" si="35"/>
        <v>127</v>
      </c>
      <c r="J203" s="1170">
        <f t="shared" si="36"/>
        <v>82</v>
      </c>
      <c r="K203" s="927">
        <f t="shared" si="37"/>
        <v>64.566929133858267</v>
      </c>
    </row>
    <row r="204" spans="1:11" s="484" customFormat="1" ht="14.1" customHeight="1">
      <c r="A204" s="49" t="s">
        <v>2450</v>
      </c>
      <c r="B204" s="50" t="s">
        <v>2451</v>
      </c>
      <c r="C204" s="270">
        <v>568</v>
      </c>
      <c r="D204" s="270">
        <v>297</v>
      </c>
      <c r="E204" s="926">
        <f t="shared" si="23"/>
        <v>52.2887323943662</v>
      </c>
      <c r="F204" s="272">
        <v>1</v>
      </c>
      <c r="G204" s="272">
        <v>32</v>
      </c>
      <c r="H204" s="926">
        <f t="shared" si="31"/>
        <v>3200</v>
      </c>
      <c r="I204" s="1170">
        <f t="shared" si="35"/>
        <v>569</v>
      </c>
      <c r="J204" s="1170">
        <f t="shared" si="36"/>
        <v>329</v>
      </c>
      <c r="K204" s="927">
        <f t="shared" si="37"/>
        <v>57.820738137082607</v>
      </c>
    </row>
    <row r="205" spans="1:11" s="484" customFormat="1" ht="14.1" customHeight="1">
      <c r="A205" s="49" t="s">
        <v>2452</v>
      </c>
      <c r="B205" s="50" t="s">
        <v>2453</v>
      </c>
      <c r="C205" s="270">
        <v>3754</v>
      </c>
      <c r="D205" s="270">
        <v>2027</v>
      </c>
      <c r="E205" s="926">
        <f t="shared" si="23"/>
        <v>53.995737879595097</v>
      </c>
      <c r="F205" s="272">
        <v>1225</v>
      </c>
      <c r="G205" s="272">
        <v>564</v>
      </c>
      <c r="H205" s="926">
        <f t="shared" si="31"/>
        <v>46.040816326530617</v>
      </c>
      <c r="I205" s="1170">
        <f t="shared" si="35"/>
        <v>4979</v>
      </c>
      <c r="J205" s="1170">
        <f t="shared" si="36"/>
        <v>2591</v>
      </c>
      <c r="K205" s="927">
        <f t="shared" si="37"/>
        <v>52.038561960232975</v>
      </c>
    </row>
    <row r="206" spans="1:11" s="484" customFormat="1" ht="14.1" customHeight="1">
      <c r="A206" s="49" t="s">
        <v>1101</v>
      </c>
      <c r="B206" s="50" t="s">
        <v>1102</v>
      </c>
      <c r="C206" s="270">
        <v>867</v>
      </c>
      <c r="D206" s="270">
        <v>279</v>
      </c>
      <c r="E206" s="926">
        <f t="shared" si="23"/>
        <v>32.179930795847753</v>
      </c>
      <c r="F206" s="272">
        <v>6</v>
      </c>
      <c r="G206" s="272">
        <v>12</v>
      </c>
      <c r="H206" s="926">
        <f t="shared" si="31"/>
        <v>200</v>
      </c>
      <c r="I206" s="1170">
        <f t="shared" si="35"/>
        <v>873</v>
      </c>
      <c r="J206" s="1170">
        <f t="shared" si="36"/>
        <v>291</v>
      </c>
      <c r="K206" s="927">
        <f t="shared" si="37"/>
        <v>33.333333333333329</v>
      </c>
    </row>
    <row r="207" spans="1:11" s="484" customFormat="1" ht="14.1" customHeight="1">
      <c r="A207" s="49" t="s">
        <v>3872</v>
      </c>
      <c r="B207" s="50" t="s">
        <v>3873</v>
      </c>
      <c r="C207" s="270">
        <v>41</v>
      </c>
      <c r="D207" s="270">
        <v>28</v>
      </c>
      <c r="E207" s="926">
        <f t="shared" si="23"/>
        <v>68.292682926829272</v>
      </c>
      <c r="F207" s="272">
        <v>1</v>
      </c>
      <c r="G207" s="272"/>
      <c r="H207" s="926">
        <f t="shared" si="31"/>
        <v>0</v>
      </c>
      <c r="I207" s="1170">
        <f t="shared" si="35"/>
        <v>42</v>
      </c>
      <c r="J207" s="1170">
        <f t="shared" si="36"/>
        <v>28</v>
      </c>
      <c r="K207" s="927">
        <f t="shared" si="37"/>
        <v>66.666666666666657</v>
      </c>
    </row>
    <row r="208" spans="1:11" s="484" customFormat="1" ht="14.1" customHeight="1">
      <c r="A208" s="49" t="s">
        <v>3874</v>
      </c>
      <c r="B208" s="50" t="s">
        <v>2164</v>
      </c>
      <c r="C208" s="270">
        <v>22</v>
      </c>
      <c r="D208" s="270">
        <v>10</v>
      </c>
      <c r="E208" s="926">
        <f t="shared" si="23"/>
        <v>45.454545454545453</v>
      </c>
      <c r="F208" s="272"/>
      <c r="G208" s="272"/>
      <c r="H208" s="926" t="e">
        <f t="shared" si="31"/>
        <v>#DIV/0!</v>
      </c>
      <c r="I208" s="1170">
        <f t="shared" si="35"/>
        <v>22</v>
      </c>
      <c r="J208" s="1170">
        <f t="shared" si="36"/>
        <v>10</v>
      </c>
      <c r="K208" s="927">
        <f t="shared" si="37"/>
        <v>45.454545454545453</v>
      </c>
    </row>
    <row r="209" spans="1:14" s="484" customFormat="1" ht="14.1" customHeight="1">
      <c r="A209" s="49" t="s">
        <v>3960</v>
      </c>
      <c r="B209" s="50" t="s">
        <v>2165</v>
      </c>
      <c r="C209" s="270">
        <v>224</v>
      </c>
      <c r="D209" s="270">
        <v>147</v>
      </c>
      <c r="E209" s="926">
        <f t="shared" si="23"/>
        <v>65.625</v>
      </c>
      <c r="F209" s="272">
        <v>7</v>
      </c>
      <c r="G209" s="272">
        <v>11</v>
      </c>
      <c r="H209" s="926">
        <f t="shared" si="31"/>
        <v>157.14285714285714</v>
      </c>
      <c r="I209" s="1170">
        <f t="shared" si="35"/>
        <v>231</v>
      </c>
      <c r="J209" s="1170">
        <f t="shared" si="36"/>
        <v>158</v>
      </c>
      <c r="K209" s="927">
        <f t="shared" si="37"/>
        <v>68.398268398268399</v>
      </c>
      <c r="N209" s="484" t="s">
        <v>2211</v>
      </c>
    </row>
    <row r="210" spans="1:14" s="484" customFormat="1" ht="14.1" customHeight="1">
      <c r="A210" s="49" t="s">
        <v>3946</v>
      </c>
      <c r="B210" s="50" t="s">
        <v>3947</v>
      </c>
      <c r="C210" s="270">
        <v>431</v>
      </c>
      <c r="D210" s="270">
        <v>151</v>
      </c>
      <c r="E210" s="926">
        <f t="shared" si="23"/>
        <v>35.034802784222741</v>
      </c>
      <c r="F210" s="272">
        <v>1</v>
      </c>
      <c r="G210" s="272">
        <v>27</v>
      </c>
      <c r="H210" s="926">
        <f t="shared" si="31"/>
        <v>2700</v>
      </c>
      <c r="I210" s="1170">
        <f t="shared" si="35"/>
        <v>432</v>
      </c>
      <c r="J210" s="1170">
        <f t="shared" si="36"/>
        <v>178</v>
      </c>
      <c r="K210" s="927">
        <f t="shared" si="37"/>
        <v>41.203703703703702</v>
      </c>
    </row>
    <row r="211" spans="1:14" s="484" customFormat="1" ht="14.1" customHeight="1">
      <c r="A211" s="49" t="s">
        <v>4508</v>
      </c>
      <c r="B211" s="50" t="s">
        <v>4509</v>
      </c>
      <c r="C211" s="270">
        <v>3630</v>
      </c>
      <c r="D211" s="270">
        <v>2036</v>
      </c>
      <c r="E211" s="926">
        <f t="shared" si="23"/>
        <v>56.088154269972456</v>
      </c>
      <c r="F211" s="272">
        <v>825</v>
      </c>
      <c r="G211" s="272">
        <v>375</v>
      </c>
      <c r="H211" s="926">
        <f t="shared" si="31"/>
        <v>45.454545454545453</v>
      </c>
      <c r="I211" s="1170">
        <f t="shared" si="35"/>
        <v>4455</v>
      </c>
      <c r="J211" s="1170">
        <f t="shared" si="36"/>
        <v>2411</v>
      </c>
      <c r="K211" s="927">
        <f t="shared" si="37"/>
        <v>54.11896745230078</v>
      </c>
    </row>
    <row r="212" spans="1:14" s="484" customFormat="1" ht="14.1" customHeight="1">
      <c r="A212" s="49" t="s">
        <v>2166</v>
      </c>
      <c r="B212" s="50" t="s">
        <v>2167</v>
      </c>
      <c r="C212" s="270">
        <v>8</v>
      </c>
      <c r="D212" s="270">
        <v>1</v>
      </c>
      <c r="E212" s="926">
        <f t="shared" si="23"/>
        <v>12.5</v>
      </c>
      <c r="F212" s="272">
        <v>8</v>
      </c>
      <c r="G212" s="272">
        <v>4</v>
      </c>
      <c r="H212" s="926">
        <f t="shared" si="31"/>
        <v>50</v>
      </c>
      <c r="I212" s="1170">
        <f t="shared" si="35"/>
        <v>16</v>
      </c>
      <c r="J212" s="1170">
        <f t="shared" si="36"/>
        <v>5</v>
      </c>
      <c r="K212" s="927">
        <f t="shared" si="37"/>
        <v>31.25</v>
      </c>
    </row>
    <row r="213" spans="1:14" s="484" customFormat="1" ht="14.1" customHeight="1">
      <c r="A213" s="49" t="s">
        <v>3950</v>
      </c>
      <c r="B213" s="50" t="s">
        <v>3951</v>
      </c>
      <c r="C213" s="270"/>
      <c r="D213" s="270"/>
      <c r="E213" s="926" t="e">
        <f t="shared" si="23"/>
        <v>#DIV/0!</v>
      </c>
      <c r="F213" s="272"/>
      <c r="G213" s="272"/>
      <c r="H213" s="926" t="e">
        <f t="shared" si="31"/>
        <v>#DIV/0!</v>
      </c>
      <c r="I213" s="1170">
        <f t="shared" si="35"/>
        <v>0</v>
      </c>
      <c r="J213" s="1170">
        <f t="shared" si="36"/>
        <v>0</v>
      </c>
      <c r="K213" s="927" t="e">
        <f t="shared" si="37"/>
        <v>#DIV/0!</v>
      </c>
    </row>
    <row r="214" spans="1:14" s="484" customFormat="1" ht="14.1" customHeight="1">
      <c r="A214" s="49" t="s">
        <v>3955</v>
      </c>
      <c r="B214" s="50" t="s">
        <v>2168</v>
      </c>
      <c r="C214" s="270">
        <v>90</v>
      </c>
      <c r="D214" s="270">
        <v>53</v>
      </c>
      <c r="E214" s="926">
        <f t="shared" ref="E214:E277" si="38">SUM(D214/C214*100)</f>
        <v>58.888888888888893</v>
      </c>
      <c r="F214" s="272">
        <v>7</v>
      </c>
      <c r="G214" s="272">
        <v>1</v>
      </c>
      <c r="H214" s="926">
        <f t="shared" si="31"/>
        <v>14.285714285714285</v>
      </c>
      <c r="I214" s="1170">
        <f t="shared" si="35"/>
        <v>97</v>
      </c>
      <c r="J214" s="1170">
        <f t="shared" si="36"/>
        <v>54</v>
      </c>
      <c r="K214" s="927">
        <f t="shared" si="37"/>
        <v>55.670103092783506</v>
      </c>
    </row>
    <row r="215" spans="1:14" s="484" customFormat="1" ht="14.1" customHeight="1">
      <c r="A215" s="49" t="s">
        <v>2169</v>
      </c>
      <c r="B215" s="50" t="s">
        <v>2170</v>
      </c>
      <c r="C215" s="270">
        <v>3</v>
      </c>
      <c r="D215" s="270">
        <v>5</v>
      </c>
      <c r="E215" s="926">
        <f t="shared" si="38"/>
        <v>166.66666666666669</v>
      </c>
      <c r="F215" s="272"/>
      <c r="G215" s="272"/>
      <c r="H215" s="926" t="e">
        <f t="shared" si="31"/>
        <v>#DIV/0!</v>
      </c>
      <c r="I215" s="1170">
        <f t="shared" si="35"/>
        <v>3</v>
      </c>
      <c r="J215" s="1170">
        <f t="shared" si="36"/>
        <v>5</v>
      </c>
      <c r="K215" s="927">
        <f t="shared" si="37"/>
        <v>166.66666666666669</v>
      </c>
    </row>
    <row r="216" spans="1:14" s="484" customFormat="1" ht="14.1" customHeight="1">
      <c r="A216" s="49" t="s">
        <v>3910</v>
      </c>
      <c r="B216" s="50" t="s">
        <v>2171</v>
      </c>
      <c r="C216" s="270">
        <v>16</v>
      </c>
      <c r="D216" s="270">
        <v>7</v>
      </c>
      <c r="E216" s="926">
        <f t="shared" si="38"/>
        <v>43.75</v>
      </c>
      <c r="F216" s="272"/>
      <c r="G216" s="272"/>
      <c r="H216" s="926" t="e">
        <f t="shared" si="31"/>
        <v>#DIV/0!</v>
      </c>
      <c r="I216" s="1170">
        <f t="shared" si="35"/>
        <v>16</v>
      </c>
      <c r="J216" s="1170">
        <f t="shared" si="36"/>
        <v>7</v>
      </c>
      <c r="K216" s="927">
        <f t="shared" si="37"/>
        <v>43.75</v>
      </c>
    </row>
    <row r="217" spans="1:14" s="484" customFormat="1" ht="14.1" customHeight="1">
      <c r="A217" s="49" t="s">
        <v>1594</v>
      </c>
      <c r="B217" s="50" t="s">
        <v>2172</v>
      </c>
      <c r="C217" s="270">
        <v>86</v>
      </c>
      <c r="D217" s="270">
        <v>46</v>
      </c>
      <c r="E217" s="926">
        <f t="shared" si="38"/>
        <v>53.488372093023251</v>
      </c>
      <c r="F217" s="272">
        <v>4</v>
      </c>
      <c r="G217" s="272">
        <v>4</v>
      </c>
      <c r="H217" s="926">
        <f t="shared" si="31"/>
        <v>100</v>
      </c>
      <c r="I217" s="1170">
        <f t="shared" si="35"/>
        <v>90</v>
      </c>
      <c r="J217" s="1170">
        <f t="shared" si="36"/>
        <v>50</v>
      </c>
      <c r="K217" s="927">
        <f t="shared" si="37"/>
        <v>55.555555555555557</v>
      </c>
    </row>
    <row r="218" spans="1:14" s="484" customFormat="1" ht="14.1" customHeight="1">
      <c r="A218" s="504" t="s">
        <v>3907</v>
      </c>
      <c r="B218" s="506" t="s">
        <v>2173</v>
      </c>
      <c r="C218" s="503">
        <v>8</v>
      </c>
      <c r="D218" s="503">
        <v>10</v>
      </c>
      <c r="E218" s="926">
        <f t="shared" si="38"/>
        <v>125</v>
      </c>
      <c r="F218" s="272"/>
      <c r="G218" s="272"/>
      <c r="H218" s="926" t="e">
        <f t="shared" si="31"/>
        <v>#DIV/0!</v>
      </c>
      <c r="I218" s="1170">
        <f t="shared" si="35"/>
        <v>8</v>
      </c>
      <c r="J218" s="1170">
        <f t="shared" si="36"/>
        <v>10</v>
      </c>
      <c r="K218" s="927">
        <f t="shared" si="37"/>
        <v>125</v>
      </c>
    </row>
    <row r="219" spans="1:14" s="484" customFormat="1" ht="14.1" customHeight="1">
      <c r="A219" s="504" t="s">
        <v>3908</v>
      </c>
      <c r="B219" s="506" t="s">
        <v>2174</v>
      </c>
      <c r="C219" s="503">
        <v>117</v>
      </c>
      <c r="D219" s="503">
        <v>82</v>
      </c>
      <c r="E219" s="926">
        <f t="shared" si="38"/>
        <v>70.085470085470078</v>
      </c>
      <c r="F219" s="272">
        <v>1</v>
      </c>
      <c r="G219" s="272"/>
      <c r="H219" s="926">
        <f t="shared" si="31"/>
        <v>0</v>
      </c>
      <c r="I219" s="1170">
        <f t="shared" si="35"/>
        <v>118</v>
      </c>
      <c r="J219" s="1170">
        <f t="shared" si="36"/>
        <v>82</v>
      </c>
      <c r="K219" s="927">
        <f t="shared" si="37"/>
        <v>69.491525423728817</v>
      </c>
    </row>
    <row r="220" spans="1:14" s="484" customFormat="1" ht="18" customHeight="1">
      <c r="A220" s="504" t="s">
        <v>2175</v>
      </c>
      <c r="B220" s="509" t="s">
        <v>2176</v>
      </c>
      <c r="C220" s="503">
        <v>1</v>
      </c>
      <c r="D220" s="503"/>
      <c r="E220" s="926">
        <f t="shared" si="38"/>
        <v>0</v>
      </c>
      <c r="F220" s="272"/>
      <c r="G220" s="272"/>
      <c r="H220" s="926" t="e">
        <f t="shared" si="31"/>
        <v>#DIV/0!</v>
      </c>
      <c r="I220" s="1170">
        <f t="shared" si="35"/>
        <v>1</v>
      </c>
      <c r="J220" s="1170">
        <f t="shared" si="36"/>
        <v>0</v>
      </c>
      <c r="K220" s="927">
        <f t="shared" si="37"/>
        <v>0</v>
      </c>
    </row>
    <row r="221" spans="1:14" s="484" customFormat="1" ht="14.1" customHeight="1">
      <c r="A221" s="504" t="s">
        <v>2177</v>
      </c>
      <c r="B221" s="50" t="s">
        <v>2178</v>
      </c>
      <c r="C221" s="503">
        <v>11</v>
      </c>
      <c r="D221" s="503">
        <v>26</v>
      </c>
      <c r="E221" s="926">
        <f t="shared" si="38"/>
        <v>236.36363636363637</v>
      </c>
      <c r="F221" s="272"/>
      <c r="G221" s="272"/>
      <c r="H221" s="926" t="e">
        <f t="shared" si="31"/>
        <v>#DIV/0!</v>
      </c>
      <c r="I221" s="1170">
        <f t="shared" si="35"/>
        <v>11</v>
      </c>
      <c r="J221" s="1170">
        <f t="shared" si="36"/>
        <v>26</v>
      </c>
      <c r="K221" s="927">
        <f t="shared" si="37"/>
        <v>236.36363636363637</v>
      </c>
    </row>
    <row r="222" spans="1:14" s="484" customFormat="1" ht="14.1" customHeight="1">
      <c r="A222" s="504" t="s">
        <v>3948</v>
      </c>
      <c r="B222" s="50" t="s">
        <v>3949</v>
      </c>
      <c r="C222" s="503">
        <v>126</v>
      </c>
      <c r="D222" s="503">
        <v>128</v>
      </c>
      <c r="E222" s="926">
        <f t="shared" si="38"/>
        <v>101.58730158730158</v>
      </c>
      <c r="F222" s="272"/>
      <c r="G222" s="272"/>
      <c r="H222" s="926" t="e">
        <f t="shared" si="31"/>
        <v>#DIV/0!</v>
      </c>
      <c r="I222" s="1170">
        <f t="shared" si="35"/>
        <v>126</v>
      </c>
      <c r="J222" s="1170">
        <f t="shared" si="36"/>
        <v>128</v>
      </c>
      <c r="K222" s="927">
        <f t="shared" si="37"/>
        <v>101.58730158730158</v>
      </c>
    </row>
    <row r="223" spans="1:14" s="484" customFormat="1" ht="14.1" customHeight="1">
      <c r="A223" s="504" t="s">
        <v>1641</v>
      </c>
      <c r="B223" s="506" t="s">
        <v>2179</v>
      </c>
      <c r="C223" s="503">
        <v>8</v>
      </c>
      <c r="D223" s="503">
        <v>3</v>
      </c>
      <c r="E223" s="926">
        <f t="shared" si="38"/>
        <v>37.5</v>
      </c>
      <c r="F223" s="272"/>
      <c r="G223" s="272"/>
      <c r="H223" s="926" t="e">
        <f t="shared" si="31"/>
        <v>#DIV/0!</v>
      </c>
      <c r="I223" s="1170">
        <f t="shared" si="35"/>
        <v>8</v>
      </c>
      <c r="J223" s="1170">
        <f t="shared" si="36"/>
        <v>3</v>
      </c>
      <c r="K223" s="927">
        <f t="shared" si="37"/>
        <v>37.5</v>
      </c>
    </row>
    <row r="224" spans="1:14" s="484" customFormat="1" ht="14.1" customHeight="1">
      <c r="A224" s="504" t="s">
        <v>1643</v>
      </c>
      <c r="B224" s="506" t="s">
        <v>2181</v>
      </c>
      <c r="C224" s="503">
        <v>23</v>
      </c>
      <c r="D224" s="503">
        <v>24</v>
      </c>
      <c r="E224" s="926">
        <f t="shared" si="38"/>
        <v>104.34782608695652</v>
      </c>
      <c r="F224" s="272"/>
      <c r="G224" s="272"/>
      <c r="H224" s="926" t="e">
        <f t="shared" si="31"/>
        <v>#DIV/0!</v>
      </c>
      <c r="I224" s="1170">
        <f t="shared" si="35"/>
        <v>23</v>
      </c>
      <c r="J224" s="1170">
        <f t="shared" si="36"/>
        <v>24</v>
      </c>
      <c r="K224" s="927">
        <f t="shared" si="37"/>
        <v>104.34782608695652</v>
      </c>
    </row>
    <row r="225" spans="1:11" s="484" customFormat="1" ht="14.1" customHeight="1">
      <c r="A225" s="504" t="s">
        <v>6008</v>
      </c>
      <c r="B225" s="506" t="s">
        <v>2182</v>
      </c>
      <c r="C225" s="272"/>
      <c r="D225" s="272"/>
      <c r="E225" s="926" t="e">
        <f t="shared" si="38"/>
        <v>#DIV/0!</v>
      </c>
      <c r="F225" s="272">
        <v>1</v>
      </c>
      <c r="G225" s="272"/>
      <c r="H225" s="926">
        <f t="shared" si="31"/>
        <v>0</v>
      </c>
      <c r="I225" s="1170">
        <f t="shared" si="35"/>
        <v>1</v>
      </c>
      <c r="J225" s="1170">
        <f t="shared" si="36"/>
        <v>0</v>
      </c>
      <c r="K225" s="927">
        <f t="shared" si="37"/>
        <v>0</v>
      </c>
    </row>
    <row r="226" spans="1:11" s="484" customFormat="1" ht="27" customHeight="1">
      <c r="A226" s="504" t="s">
        <v>6010</v>
      </c>
      <c r="B226" s="509" t="s">
        <v>2183</v>
      </c>
      <c r="C226" s="272"/>
      <c r="D226" s="272"/>
      <c r="E226" s="926" t="e">
        <f t="shared" si="38"/>
        <v>#DIV/0!</v>
      </c>
      <c r="F226" s="272">
        <v>18</v>
      </c>
      <c r="G226" s="272">
        <v>2</v>
      </c>
      <c r="H226" s="926">
        <f t="shared" si="31"/>
        <v>11.111111111111111</v>
      </c>
      <c r="I226" s="1170">
        <f t="shared" si="35"/>
        <v>18</v>
      </c>
      <c r="J226" s="1170">
        <f t="shared" si="36"/>
        <v>2</v>
      </c>
      <c r="K226" s="927">
        <f t="shared" si="37"/>
        <v>11.111111111111111</v>
      </c>
    </row>
    <row r="227" spans="1:11" s="484" customFormat="1" ht="14.1" customHeight="1">
      <c r="A227" s="504" t="s">
        <v>3948</v>
      </c>
      <c r="B227" s="506" t="s">
        <v>2184</v>
      </c>
      <c r="C227" s="503"/>
      <c r="D227" s="503"/>
      <c r="E227" s="926" t="e">
        <f t="shared" si="38"/>
        <v>#DIV/0!</v>
      </c>
      <c r="F227" s="272"/>
      <c r="G227" s="272"/>
      <c r="H227" s="926" t="e">
        <f t="shared" si="31"/>
        <v>#DIV/0!</v>
      </c>
      <c r="I227" s="1170">
        <f t="shared" si="35"/>
        <v>0</v>
      </c>
      <c r="J227" s="1170">
        <f t="shared" si="36"/>
        <v>0</v>
      </c>
      <c r="K227" s="927" t="e">
        <f t="shared" si="37"/>
        <v>#DIV/0!</v>
      </c>
    </row>
    <row r="228" spans="1:11" s="484" customFormat="1" ht="14.1" customHeight="1">
      <c r="A228" s="504" t="s">
        <v>3952</v>
      </c>
      <c r="B228" s="506" t="s">
        <v>2180</v>
      </c>
      <c r="C228" s="503">
        <v>2</v>
      </c>
      <c r="D228" s="503">
        <v>1</v>
      </c>
      <c r="E228" s="926">
        <f t="shared" si="38"/>
        <v>50</v>
      </c>
      <c r="F228" s="272"/>
      <c r="G228" s="272"/>
      <c r="H228" s="926" t="e">
        <f t="shared" si="31"/>
        <v>#DIV/0!</v>
      </c>
      <c r="I228" s="1170">
        <f t="shared" si="35"/>
        <v>2</v>
      </c>
      <c r="J228" s="1170">
        <f t="shared" si="36"/>
        <v>1</v>
      </c>
      <c r="K228" s="927">
        <f t="shared" si="37"/>
        <v>50</v>
      </c>
    </row>
    <row r="229" spans="1:11" s="484" customFormat="1" ht="14.1" customHeight="1">
      <c r="A229" s="504" t="s">
        <v>3955</v>
      </c>
      <c r="B229" s="506" t="s">
        <v>2185</v>
      </c>
      <c r="C229" s="503"/>
      <c r="D229" s="503"/>
      <c r="E229" s="926" t="e">
        <f t="shared" si="38"/>
        <v>#DIV/0!</v>
      </c>
      <c r="F229" s="272"/>
      <c r="G229" s="272"/>
      <c r="H229" s="926" t="e">
        <f t="shared" si="31"/>
        <v>#DIV/0!</v>
      </c>
      <c r="I229" s="1170">
        <f t="shared" si="35"/>
        <v>0</v>
      </c>
      <c r="J229" s="1170">
        <f t="shared" si="36"/>
        <v>0</v>
      </c>
      <c r="K229" s="927" t="e">
        <f t="shared" si="37"/>
        <v>#DIV/0!</v>
      </c>
    </row>
    <row r="230" spans="1:11" s="484" customFormat="1" ht="14.1" customHeight="1">
      <c r="A230" s="504" t="s">
        <v>4510</v>
      </c>
      <c r="B230" s="506" t="s">
        <v>4511</v>
      </c>
      <c r="C230" s="503"/>
      <c r="D230" s="503"/>
      <c r="E230" s="926" t="e">
        <f t="shared" si="38"/>
        <v>#DIV/0!</v>
      </c>
      <c r="F230" s="503"/>
      <c r="G230" s="503"/>
      <c r="H230" s="926" t="e">
        <f t="shared" si="31"/>
        <v>#DIV/0!</v>
      </c>
      <c r="I230" s="1170">
        <f t="shared" si="35"/>
        <v>0</v>
      </c>
      <c r="J230" s="1170">
        <f t="shared" si="36"/>
        <v>0</v>
      </c>
      <c r="K230" s="927" t="e">
        <f t="shared" si="37"/>
        <v>#DIV/0!</v>
      </c>
    </row>
    <row r="231" spans="1:11" s="484" customFormat="1" ht="14.1" customHeight="1">
      <c r="A231" s="49" t="s">
        <v>3070</v>
      </c>
      <c r="B231" s="50" t="s">
        <v>3071</v>
      </c>
      <c r="C231" s="503"/>
      <c r="D231" s="503"/>
      <c r="E231" s="926" t="e">
        <f t="shared" si="38"/>
        <v>#DIV/0!</v>
      </c>
      <c r="F231" s="503"/>
      <c r="G231" s="503"/>
      <c r="H231" s="926" t="e">
        <f t="shared" si="31"/>
        <v>#DIV/0!</v>
      </c>
      <c r="I231" s="1170">
        <f t="shared" si="35"/>
        <v>0</v>
      </c>
      <c r="J231" s="1170">
        <f t="shared" si="36"/>
        <v>0</v>
      </c>
      <c r="K231" s="927" t="e">
        <f t="shared" si="37"/>
        <v>#DIV/0!</v>
      </c>
    </row>
    <row r="232" spans="1:11" s="484" customFormat="1" ht="14.1" customHeight="1">
      <c r="A232" s="504" t="s">
        <v>4728</v>
      </c>
      <c r="B232" s="506" t="s">
        <v>4729</v>
      </c>
      <c r="C232" s="503"/>
      <c r="D232" s="503"/>
      <c r="E232" s="926" t="e">
        <f t="shared" si="38"/>
        <v>#DIV/0!</v>
      </c>
      <c r="F232" s="503">
        <v>1</v>
      </c>
      <c r="G232" s="503"/>
      <c r="H232" s="926">
        <f t="shared" si="31"/>
        <v>0</v>
      </c>
      <c r="I232" s="1170">
        <f t="shared" si="35"/>
        <v>1</v>
      </c>
      <c r="J232" s="1170">
        <f t="shared" si="36"/>
        <v>0</v>
      </c>
      <c r="K232" s="927">
        <f t="shared" si="37"/>
        <v>0</v>
      </c>
    </row>
    <row r="233" spans="1:11" s="484" customFormat="1" ht="14.1" customHeight="1">
      <c r="A233" s="49"/>
      <c r="B233" s="371"/>
      <c r="C233" s="503"/>
      <c r="D233" s="503"/>
      <c r="E233" s="926" t="e">
        <f t="shared" si="38"/>
        <v>#DIV/0!</v>
      </c>
      <c r="F233" s="503"/>
      <c r="G233" s="503"/>
      <c r="H233" s="926" t="e">
        <f t="shared" si="31"/>
        <v>#DIV/0!</v>
      </c>
      <c r="I233" s="1170">
        <f t="shared" si="35"/>
        <v>0</v>
      </c>
      <c r="J233" s="1170">
        <f t="shared" si="36"/>
        <v>0</v>
      </c>
      <c r="K233" s="927" t="e">
        <f t="shared" si="37"/>
        <v>#DIV/0!</v>
      </c>
    </row>
    <row r="234" spans="1:11" s="484" customFormat="1" ht="14.1" customHeight="1">
      <c r="A234" s="49"/>
      <c r="B234" s="371"/>
      <c r="C234" s="503"/>
      <c r="D234" s="503"/>
      <c r="E234" s="926" t="e">
        <f t="shared" si="38"/>
        <v>#DIV/0!</v>
      </c>
      <c r="F234" s="503"/>
      <c r="G234" s="503"/>
      <c r="H234" s="926" t="e">
        <f t="shared" si="31"/>
        <v>#DIV/0!</v>
      </c>
      <c r="I234" s="1170">
        <f t="shared" si="35"/>
        <v>0</v>
      </c>
      <c r="J234" s="1170">
        <f t="shared" si="36"/>
        <v>0</v>
      </c>
      <c r="K234" s="927" t="e">
        <f t="shared" si="37"/>
        <v>#DIV/0!</v>
      </c>
    </row>
    <row r="235" spans="1:11" s="484" customFormat="1" ht="14.1" customHeight="1">
      <c r="A235" s="504"/>
      <c r="B235" s="506"/>
      <c r="C235" s="503"/>
      <c r="D235" s="503"/>
      <c r="E235" s="926" t="e">
        <f t="shared" si="38"/>
        <v>#DIV/0!</v>
      </c>
      <c r="F235" s="503"/>
      <c r="G235" s="503"/>
      <c r="H235" s="926" t="e">
        <f t="shared" si="31"/>
        <v>#DIV/0!</v>
      </c>
      <c r="I235" s="1170">
        <f t="shared" si="35"/>
        <v>0</v>
      </c>
      <c r="J235" s="1170">
        <f t="shared" si="36"/>
        <v>0</v>
      </c>
      <c r="K235" s="927" t="e">
        <f t="shared" si="37"/>
        <v>#DIV/0!</v>
      </c>
    </row>
    <row r="236" spans="1:11" s="484" customFormat="1" ht="14.1" customHeight="1">
      <c r="A236" s="510"/>
      <c r="B236" s="501"/>
      <c r="C236" s="503"/>
      <c r="D236" s="503"/>
      <c r="E236" s="926" t="e">
        <f t="shared" si="38"/>
        <v>#DIV/0!</v>
      </c>
      <c r="F236" s="503"/>
      <c r="G236" s="503"/>
      <c r="H236" s="926" t="e">
        <f t="shared" si="31"/>
        <v>#DIV/0!</v>
      </c>
      <c r="I236" s="1170">
        <f t="shared" si="35"/>
        <v>0</v>
      </c>
      <c r="J236" s="1170">
        <f t="shared" si="36"/>
        <v>0</v>
      </c>
      <c r="K236" s="927" t="e">
        <f t="shared" si="37"/>
        <v>#DIV/0!</v>
      </c>
    </row>
    <row r="237" spans="1:11" s="484" customFormat="1" ht="14.1" customHeight="1">
      <c r="A237" s="511" t="s">
        <v>2186</v>
      </c>
      <c r="B237" s="512"/>
      <c r="C237" s="503"/>
      <c r="D237" s="503"/>
      <c r="E237" s="926" t="e">
        <f t="shared" si="38"/>
        <v>#DIV/0!</v>
      </c>
      <c r="F237" s="503"/>
      <c r="G237" s="503"/>
      <c r="H237" s="926" t="e">
        <f t="shared" si="31"/>
        <v>#DIV/0!</v>
      </c>
      <c r="I237" s="1170">
        <f t="shared" si="35"/>
        <v>0</v>
      </c>
      <c r="J237" s="1170">
        <f t="shared" si="36"/>
        <v>0</v>
      </c>
      <c r="K237" s="927" t="e">
        <f t="shared" si="37"/>
        <v>#DIV/0!</v>
      </c>
    </row>
    <row r="238" spans="1:11" s="484" customFormat="1" ht="14.1" customHeight="1">
      <c r="A238" s="510" t="s">
        <v>3960</v>
      </c>
      <c r="B238" s="501" t="s">
        <v>2187</v>
      </c>
      <c r="C238" s="503"/>
      <c r="D238" s="503"/>
      <c r="E238" s="926" t="e">
        <f t="shared" si="38"/>
        <v>#DIV/0!</v>
      </c>
      <c r="F238" s="503"/>
      <c r="G238" s="503"/>
      <c r="H238" s="926" t="e">
        <f t="shared" si="31"/>
        <v>#DIV/0!</v>
      </c>
      <c r="I238" s="1170">
        <f t="shared" si="35"/>
        <v>0</v>
      </c>
      <c r="J238" s="1170">
        <f t="shared" si="36"/>
        <v>0</v>
      </c>
      <c r="K238" s="927" t="e">
        <f t="shared" si="37"/>
        <v>#DIV/0!</v>
      </c>
    </row>
    <row r="239" spans="1:11" s="484" customFormat="1" ht="14.1" customHeight="1">
      <c r="A239" s="489" t="s">
        <v>7017</v>
      </c>
      <c r="B239" s="507"/>
      <c r="C239" s="508"/>
      <c r="D239" s="508"/>
      <c r="E239" s="508"/>
      <c r="F239" s="508"/>
      <c r="G239" s="508"/>
      <c r="H239" s="508"/>
      <c r="I239" s="508"/>
      <c r="J239" s="814"/>
      <c r="K239" s="488"/>
    </row>
    <row r="240" spans="1:11" ht="14.1" customHeight="1">
      <c r="A240" s="489" t="s">
        <v>2062</v>
      </c>
      <c r="B240" s="490"/>
      <c r="C240" s="491">
        <v>898</v>
      </c>
      <c r="D240" s="491">
        <v>569</v>
      </c>
      <c r="E240" s="927">
        <f t="shared" si="38"/>
        <v>63.363028953229396</v>
      </c>
      <c r="F240" s="491">
        <v>25</v>
      </c>
      <c r="G240" s="491">
        <v>67</v>
      </c>
      <c r="H240" s="927">
        <f t="shared" ref="H240:H253" si="39">SUM(G240/F240*100)</f>
        <v>268</v>
      </c>
      <c r="I240" s="173">
        <f t="shared" ref="I240" si="40">C240+F240</f>
        <v>923</v>
      </c>
      <c r="J240" s="173">
        <f t="shared" ref="J240" si="41">D240+G240</f>
        <v>636</v>
      </c>
      <c r="K240" s="927">
        <f t="shared" ref="K240" si="42">SUM(J240/I240*100)</f>
        <v>68.905742145178763</v>
      </c>
    </row>
    <row r="241" spans="1:11" s="484" customFormat="1" ht="12.75" customHeight="1">
      <c r="A241" s="492" t="s">
        <v>2063</v>
      </c>
      <c r="B241" s="513"/>
      <c r="C241" s="494">
        <f>SUM(C242:C253)</f>
        <v>957</v>
      </c>
      <c r="D241" s="494">
        <f>SUM(D242:D253)</f>
        <v>619</v>
      </c>
      <c r="E241" s="927">
        <f t="shared" si="38"/>
        <v>64.681295715778475</v>
      </c>
      <c r="F241" s="494">
        <f>SUM(F242:F253)</f>
        <v>27</v>
      </c>
      <c r="G241" s="494">
        <f>SUM(G242:G253)</f>
        <v>68</v>
      </c>
      <c r="H241" s="927">
        <f t="shared" si="39"/>
        <v>251.85185185185185</v>
      </c>
      <c r="I241" s="1170">
        <f t="shared" ref="I241:I253" si="43">C241+F241</f>
        <v>984</v>
      </c>
      <c r="J241" s="1170">
        <f t="shared" ref="J241:J253" si="44">D241+G241</f>
        <v>687</v>
      </c>
      <c r="K241" s="927">
        <f t="shared" ref="K241:K253" si="45">SUM(J241/I241*100)</f>
        <v>69.817073170731703</v>
      </c>
    </row>
    <row r="242" spans="1:11" s="484" customFormat="1" ht="37.5" customHeight="1">
      <c r="A242" s="52" t="s">
        <v>2454</v>
      </c>
      <c r="B242" s="50" t="s">
        <v>2188</v>
      </c>
      <c r="C242" s="272">
        <v>931</v>
      </c>
      <c r="D242" s="272">
        <v>616</v>
      </c>
      <c r="E242" s="926">
        <f t="shared" si="38"/>
        <v>66.165413533834581</v>
      </c>
      <c r="F242" s="272">
        <v>27</v>
      </c>
      <c r="G242" s="272">
        <v>67</v>
      </c>
      <c r="H242" s="926">
        <f t="shared" si="39"/>
        <v>248.14814814814815</v>
      </c>
      <c r="I242" s="1170">
        <f t="shared" si="43"/>
        <v>958</v>
      </c>
      <c r="J242" s="1170">
        <f t="shared" si="44"/>
        <v>683</v>
      </c>
      <c r="K242" s="927">
        <f t="shared" si="45"/>
        <v>71.294363256784962</v>
      </c>
    </row>
    <row r="243" spans="1:11" s="484" customFormat="1" ht="24.75" customHeight="1">
      <c r="A243" s="52" t="s">
        <v>3876</v>
      </c>
      <c r="B243" s="50" t="s">
        <v>5931</v>
      </c>
      <c r="C243" s="270"/>
      <c r="D243" s="270"/>
      <c r="E243" s="926" t="e">
        <f t="shared" si="38"/>
        <v>#DIV/0!</v>
      </c>
      <c r="F243" s="272"/>
      <c r="G243" s="272"/>
      <c r="H243" s="926" t="e">
        <f t="shared" si="39"/>
        <v>#DIV/0!</v>
      </c>
      <c r="I243" s="1170">
        <f t="shared" si="43"/>
        <v>0</v>
      </c>
      <c r="J243" s="1170">
        <f t="shared" si="44"/>
        <v>0</v>
      </c>
      <c r="K243" s="927" t="e">
        <f t="shared" si="45"/>
        <v>#DIV/0!</v>
      </c>
    </row>
    <row r="244" spans="1:11" s="484" customFormat="1" ht="24.75" customHeight="1">
      <c r="A244" s="52" t="s">
        <v>3878</v>
      </c>
      <c r="B244" s="50" t="s">
        <v>5932</v>
      </c>
      <c r="C244" s="270">
        <v>18</v>
      </c>
      <c r="D244" s="270">
        <v>2</v>
      </c>
      <c r="E244" s="926">
        <f t="shared" si="38"/>
        <v>11.111111111111111</v>
      </c>
      <c r="F244" s="272"/>
      <c r="G244" s="272"/>
      <c r="H244" s="926" t="e">
        <f t="shared" si="39"/>
        <v>#DIV/0!</v>
      </c>
      <c r="I244" s="1170">
        <f t="shared" si="43"/>
        <v>18</v>
      </c>
      <c r="J244" s="1170">
        <f t="shared" si="44"/>
        <v>2</v>
      </c>
      <c r="K244" s="927">
        <f t="shared" si="45"/>
        <v>11.111111111111111</v>
      </c>
    </row>
    <row r="245" spans="1:11" s="484" customFormat="1" ht="24.75" customHeight="1">
      <c r="A245" s="52" t="s">
        <v>3880</v>
      </c>
      <c r="B245" s="50" t="s">
        <v>5933</v>
      </c>
      <c r="C245" s="270">
        <v>2</v>
      </c>
      <c r="D245" s="270">
        <v>1</v>
      </c>
      <c r="E245" s="926">
        <f t="shared" si="38"/>
        <v>50</v>
      </c>
      <c r="F245" s="272"/>
      <c r="G245" s="272"/>
      <c r="H245" s="926" t="e">
        <f t="shared" si="39"/>
        <v>#DIV/0!</v>
      </c>
      <c r="I245" s="1170">
        <f t="shared" si="43"/>
        <v>2</v>
      </c>
      <c r="J245" s="1170">
        <f t="shared" si="44"/>
        <v>1</v>
      </c>
      <c r="K245" s="927">
        <f t="shared" si="45"/>
        <v>50</v>
      </c>
    </row>
    <row r="246" spans="1:11" s="484" customFormat="1" ht="24.75" customHeight="1">
      <c r="A246" s="52" t="s">
        <v>3882</v>
      </c>
      <c r="B246" s="50" t="s">
        <v>5934</v>
      </c>
      <c r="C246" s="270">
        <v>4</v>
      </c>
      <c r="D246" s="270"/>
      <c r="E246" s="926">
        <f t="shared" si="38"/>
        <v>0</v>
      </c>
      <c r="F246" s="272"/>
      <c r="G246" s="272">
        <v>1</v>
      </c>
      <c r="H246" s="926" t="e">
        <f t="shared" si="39"/>
        <v>#DIV/0!</v>
      </c>
      <c r="I246" s="1170">
        <f t="shared" si="43"/>
        <v>4</v>
      </c>
      <c r="J246" s="1170">
        <f t="shared" si="44"/>
        <v>1</v>
      </c>
      <c r="K246" s="927">
        <f t="shared" si="45"/>
        <v>25</v>
      </c>
    </row>
    <row r="247" spans="1:11" s="484" customFormat="1" ht="24.75" customHeight="1">
      <c r="A247" s="52" t="s">
        <v>3884</v>
      </c>
      <c r="B247" s="50" t="s">
        <v>5935</v>
      </c>
      <c r="C247" s="270"/>
      <c r="D247" s="270"/>
      <c r="E247" s="926" t="e">
        <f t="shared" si="38"/>
        <v>#DIV/0!</v>
      </c>
      <c r="F247" s="272"/>
      <c r="G247" s="272"/>
      <c r="H247" s="926" t="e">
        <f t="shared" si="39"/>
        <v>#DIV/0!</v>
      </c>
      <c r="I247" s="1170">
        <f t="shared" si="43"/>
        <v>0</v>
      </c>
      <c r="J247" s="1170">
        <f t="shared" si="44"/>
        <v>0</v>
      </c>
      <c r="K247" s="927" t="e">
        <f t="shared" si="45"/>
        <v>#DIV/0!</v>
      </c>
    </row>
    <row r="248" spans="1:11" s="484" customFormat="1" ht="24.75" customHeight="1">
      <c r="A248" s="412" t="s">
        <v>3854</v>
      </c>
      <c r="B248" s="298" t="s">
        <v>3855</v>
      </c>
      <c r="C248" s="270"/>
      <c r="D248" s="270"/>
      <c r="E248" s="926" t="e">
        <f t="shared" si="38"/>
        <v>#DIV/0!</v>
      </c>
      <c r="F248" s="272"/>
      <c r="G248" s="272"/>
      <c r="H248" s="926" t="e">
        <f t="shared" si="39"/>
        <v>#DIV/0!</v>
      </c>
      <c r="I248" s="1170">
        <f t="shared" si="43"/>
        <v>0</v>
      </c>
      <c r="J248" s="1170">
        <f t="shared" si="44"/>
        <v>0</v>
      </c>
      <c r="K248" s="927" t="e">
        <f t="shared" si="45"/>
        <v>#DIV/0!</v>
      </c>
    </row>
    <row r="249" spans="1:11" s="484" customFormat="1" ht="24.75" customHeight="1">
      <c r="A249" s="412" t="s">
        <v>3903</v>
      </c>
      <c r="B249" s="50" t="s">
        <v>5936</v>
      </c>
      <c r="C249" s="270"/>
      <c r="D249" s="270"/>
      <c r="E249" s="926" t="e">
        <f t="shared" si="38"/>
        <v>#DIV/0!</v>
      </c>
      <c r="F249" s="272"/>
      <c r="G249" s="272"/>
      <c r="H249" s="926" t="e">
        <f t="shared" si="39"/>
        <v>#DIV/0!</v>
      </c>
      <c r="I249" s="1170">
        <f t="shared" si="43"/>
        <v>0</v>
      </c>
      <c r="J249" s="1170">
        <f t="shared" si="44"/>
        <v>0</v>
      </c>
      <c r="K249" s="927" t="e">
        <f t="shared" si="45"/>
        <v>#DIV/0!</v>
      </c>
    </row>
    <row r="250" spans="1:11" s="484" customFormat="1" ht="24.75" customHeight="1">
      <c r="A250" s="412" t="s">
        <v>3905</v>
      </c>
      <c r="B250" s="298" t="s">
        <v>5937</v>
      </c>
      <c r="C250" s="270"/>
      <c r="D250" s="270"/>
      <c r="E250" s="926" t="e">
        <f t="shared" si="38"/>
        <v>#DIV/0!</v>
      </c>
      <c r="F250" s="272"/>
      <c r="G250" s="272"/>
      <c r="H250" s="926" t="e">
        <f t="shared" si="39"/>
        <v>#DIV/0!</v>
      </c>
      <c r="I250" s="1170">
        <f t="shared" si="43"/>
        <v>0</v>
      </c>
      <c r="J250" s="1170">
        <f t="shared" si="44"/>
        <v>0</v>
      </c>
      <c r="K250" s="927" t="e">
        <f t="shared" si="45"/>
        <v>#DIV/0!</v>
      </c>
    </row>
    <row r="251" spans="1:11" s="484" customFormat="1" ht="24.75" customHeight="1">
      <c r="A251" s="412" t="s">
        <v>2175</v>
      </c>
      <c r="B251" s="298" t="s">
        <v>1555</v>
      </c>
      <c r="C251" s="270"/>
      <c r="D251" s="270"/>
      <c r="E251" s="926" t="e">
        <f t="shared" si="38"/>
        <v>#DIV/0!</v>
      </c>
      <c r="F251" s="272"/>
      <c r="G251" s="272"/>
      <c r="H251" s="926" t="e">
        <f t="shared" si="39"/>
        <v>#DIV/0!</v>
      </c>
      <c r="I251" s="1170">
        <f t="shared" si="43"/>
        <v>0</v>
      </c>
      <c r="J251" s="1170">
        <f t="shared" si="44"/>
        <v>0</v>
      </c>
      <c r="K251" s="927" t="e">
        <f t="shared" si="45"/>
        <v>#DIV/0!</v>
      </c>
    </row>
    <row r="252" spans="1:11" s="484" customFormat="1" ht="24.75" customHeight="1">
      <c r="A252" s="412" t="s">
        <v>4918</v>
      </c>
      <c r="B252" s="298" t="s">
        <v>4919</v>
      </c>
      <c r="C252" s="270">
        <v>1</v>
      </c>
      <c r="D252" s="270"/>
      <c r="E252" s="926">
        <f t="shared" si="38"/>
        <v>0</v>
      </c>
      <c r="F252" s="272"/>
      <c r="G252" s="272"/>
      <c r="H252" s="926" t="e">
        <f t="shared" si="39"/>
        <v>#DIV/0!</v>
      </c>
      <c r="I252" s="1170">
        <f t="shared" si="43"/>
        <v>1</v>
      </c>
      <c r="J252" s="1170">
        <f t="shared" si="44"/>
        <v>0</v>
      </c>
      <c r="K252" s="927">
        <f t="shared" si="45"/>
        <v>0</v>
      </c>
    </row>
    <row r="253" spans="1:11" s="484" customFormat="1" ht="27" customHeight="1">
      <c r="A253" s="412" t="s">
        <v>6739</v>
      </c>
      <c r="B253" s="298" t="s">
        <v>6740</v>
      </c>
      <c r="C253" s="270">
        <v>1</v>
      </c>
      <c r="D253" s="270"/>
      <c r="E253" s="926">
        <f t="shared" si="38"/>
        <v>0</v>
      </c>
      <c r="F253" s="272"/>
      <c r="G253" s="272"/>
      <c r="H253" s="926" t="e">
        <f t="shared" si="39"/>
        <v>#DIV/0!</v>
      </c>
      <c r="I253" s="1170">
        <f t="shared" si="43"/>
        <v>1</v>
      </c>
      <c r="J253" s="1170">
        <f t="shared" si="44"/>
        <v>0</v>
      </c>
      <c r="K253" s="927">
        <f t="shared" si="45"/>
        <v>0</v>
      </c>
    </row>
    <row r="254" spans="1:11" s="484" customFormat="1" ht="14.1" customHeight="1">
      <c r="A254" s="489" t="s">
        <v>7018</v>
      </c>
      <c r="B254" s="507"/>
      <c r="C254" s="508"/>
      <c r="D254" s="508"/>
      <c r="E254" s="508"/>
      <c r="F254" s="508"/>
      <c r="G254" s="508"/>
      <c r="H254" s="508"/>
      <c r="I254" s="508"/>
      <c r="J254" s="814"/>
      <c r="K254" s="488"/>
    </row>
    <row r="255" spans="1:11" s="484" customFormat="1" ht="14.1" customHeight="1">
      <c r="A255" s="489" t="s">
        <v>2062</v>
      </c>
      <c r="B255" s="490"/>
      <c r="C255" s="491">
        <v>3232</v>
      </c>
      <c r="D255" s="491">
        <v>2418</v>
      </c>
      <c r="E255" s="927">
        <f t="shared" si="38"/>
        <v>74.814356435643575</v>
      </c>
      <c r="F255" s="491">
        <v>1040</v>
      </c>
      <c r="G255" s="491">
        <v>605</v>
      </c>
      <c r="H255" s="927">
        <f t="shared" ref="H255:H308" si="46">SUM(G255/F255*100)</f>
        <v>58.173076923076927</v>
      </c>
      <c r="I255" s="173">
        <f t="shared" ref="I255" si="47">C255+F255</f>
        <v>4272</v>
      </c>
      <c r="J255" s="173">
        <f t="shared" ref="J255" si="48">D255+G255</f>
        <v>3023</v>
      </c>
      <c r="K255" s="927">
        <f t="shared" ref="K255" si="49">SUM(J255/I255*100)</f>
        <v>70.763108614232209</v>
      </c>
    </row>
    <row r="256" spans="1:11" s="484" customFormat="1" ht="14.1" customHeight="1">
      <c r="A256" s="492" t="s">
        <v>2063</v>
      </c>
      <c r="B256" s="493"/>
      <c r="C256" s="494">
        <f>SUM(C257:C321)</f>
        <v>4357</v>
      </c>
      <c r="D256" s="494">
        <f>SUM(D257:D308)</f>
        <v>2523</v>
      </c>
      <c r="E256" s="927">
        <f t="shared" si="38"/>
        <v>57.906816616938258</v>
      </c>
      <c r="F256" s="494">
        <f>SUM(F257:F308)</f>
        <v>1137</v>
      </c>
      <c r="G256" s="494">
        <f>SUM(G257:G308)</f>
        <v>655</v>
      </c>
      <c r="H256" s="927">
        <f t="shared" si="46"/>
        <v>57.607739665787165</v>
      </c>
      <c r="I256" s="1170">
        <f t="shared" ref="I256:I308" si="50">C256+F256</f>
        <v>5494</v>
      </c>
      <c r="J256" s="1170">
        <f t="shared" ref="J256:J308" si="51">D256+G256</f>
        <v>3178</v>
      </c>
      <c r="K256" s="927">
        <f t="shared" ref="K256:K308" si="52">SUM(J256/I256*100)</f>
        <v>57.844921732799413</v>
      </c>
    </row>
    <row r="257" spans="1:11" s="484" customFormat="1" ht="14.1" customHeight="1">
      <c r="A257" s="49" t="s">
        <v>5938</v>
      </c>
      <c r="B257" s="50" t="s">
        <v>5939</v>
      </c>
      <c r="C257" s="270">
        <v>853</v>
      </c>
      <c r="D257" s="270">
        <v>632</v>
      </c>
      <c r="E257" s="926">
        <f t="shared" si="38"/>
        <v>74.091441969519352</v>
      </c>
      <c r="F257" s="272">
        <v>287</v>
      </c>
      <c r="G257" s="272">
        <v>204</v>
      </c>
      <c r="H257" s="926">
        <f t="shared" si="46"/>
        <v>71.080139372822302</v>
      </c>
      <c r="I257" s="1170">
        <f t="shared" si="50"/>
        <v>1140</v>
      </c>
      <c r="J257" s="1170">
        <f t="shared" si="51"/>
        <v>836</v>
      </c>
      <c r="K257" s="927">
        <f t="shared" si="52"/>
        <v>73.333333333333329</v>
      </c>
    </row>
    <row r="258" spans="1:11" s="484" customFormat="1" ht="26.25" customHeight="1">
      <c r="A258" s="49" t="s">
        <v>5940</v>
      </c>
      <c r="B258" s="50" t="s">
        <v>5941</v>
      </c>
      <c r="C258" s="270">
        <v>45</v>
      </c>
      <c r="D258" s="270">
        <v>24</v>
      </c>
      <c r="E258" s="926">
        <f t="shared" si="38"/>
        <v>53.333333333333336</v>
      </c>
      <c r="F258" s="272">
        <v>14</v>
      </c>
      <c r="G258" s="272">
        <v>7</v>
      </c>
      <c r="H258" s="926">
        <f t="shared" si="46"/>
        <v>50</v>
      </c>
      <c r="I258" s="1170">
        <f t="shared" si="50"/>
        <v>59</v>
      </c>
      <c r="J258" s="1170">
        <f t="shared" si="51"/>
        <v>31</v>
      </c>
      <c r="K258" s="927">
        <f t="shared" si="52"/>
        <v>52.542372881355938</v>
      </c>
    </row>
    <row r="259" spans="1:11" s="484" customFormat="1" ht="14.1" customHeight="1">
      <c r="A259" s="49" t="s">
        <v>5942</v>
      </c>
      <c r="B259" s="50" t="s">
        <v>5943</v>
      </c>
      <c r="C259" s="270"/>
      <c r="D259" s="270"/>
      <c r="E259" s="926" t="e">
        <f t="shared" si="38"/>
        <v>#DIV/0!</v>
      </c>
      <c r="F259" s="272"/>
      <c r="G259" s="272"/>
      <c r="H259" s="926" t="e">
        <f t="shared" si="46"/>
        <v>#DIV/0!</v>
      </c>
      <c r="I259" s="1170">
        <f t="shared" si="50"/>
        <v>0</v>
      </c>
      <c r="J259" s="1170">
        <f t="shared" si="51"/>
        <v>0</v>
      </c>
      <c r="K259" s="927" t="e">
        <f t="shared" si="52"/>
        <v>#DIV/0!</v>
      </c>
    </row>
    <row r="260" spans="1:11" s="484" customFormat="1" ht="14.1" customHeight="1">
      <c r="A260" s="501" t="s">
        <v>5944</v>
      </c>
      <c r="B260" s="380" t="s">
        <v>5945</v>
      </c>
      <c r="C260" s="270">
        <v>1</v>
      </c>
      <c r="D260" s="270"/>
      <c r="E260" s="926">
        <f t="shared" si="38"/>
        <v>0</v>
      </c>
      <c r="F260" s="272">
        <v>1</v>
      </c>
      <c r="G260" s="272"/>
      <c r="H260" s="926">
        <f t="shared" si="46"/>
        <v>0</v>
      </c>
      <c r="I260" s="1170">
        <f t="shared" si="50"/>
        <v>2</v>
      </c>
      <c r="J260" s="1170">
        <f t="shared" si="51"/>
        <v>0</v>
      </c>
      <c r="K260" s="927">
        <f t="shared" si="52"/>
        <v>0</v>
      </c>
    </row>
    <row r="261" spans="1:11" s="484" customFormat="1" ht="14.1" customHeight="1">
      <c r="A261" s="49" t="s">
        <v>5946</v>
      </c>
      <c r="B261" s="50" t="s">
        <v>5947</v>
      </c>
      <c r="C261" s="270">
        <v>1</v>
      </c>
      <c r="D261" s="270"/>
      <c r="E261" s="926">
        <f t="shared" si="38"/>
        <v>0</v>
      </c>
      <c r="F261" s="272">
        <v>1</v>
      </c>
      <c r="G261" s="272"/>
      <c r="H261" s="926">
        <f t="shared" si="46"/>
        <v>0</v>
      </c>
      <c r="I261" s="1170">
        <f t="shared" si="50"/>
        <v>2</v>
      </c>
      <c r="J261" s="1170">
        <f t="shared" si="51"/>
        <v>0</v>
      </c>
      <c r="K261" s="927">
        <f t="shared" si="52"/>
        <v>0</v>
      </c>
    </row>
    <row r="262" spans="1:11" s="484" customFormat="1" ht="23.25" customHeight="1">
      <c r="A262" s="49" t="s">
        <v>5948</v>
      </c>
      <c r="B262" s="50" t="s">
        <v>5949</v>
      </c>
      <c r="C262" s="270"/>
      <c r="D262" s="270"/>
      <c r="E262" s="926" t="e">
        <f t="shared" si="38"/>
        <v>#DIV/0!</v>
      </c>
      <c r="F262" s="272"/>
      <c r="G262" s="272"/>
      <c r="H262" s="926" t="e">
        <f t="shared" si="46"/>
        <v>#DIV/0!</v>
      </c>
      <c r="I262" s="1170">
        <f t="shared" si="50"/>
        <v>0</v>
      </c>
      <c r="J262" s="1170">
        <f t="shared" si="51"/>
        <v>0</v>
      </c>
      <c r="K262" s="927" t="e">
        <f t="shared" si="52"/>
        <v>#DIV/0!</v>
      </c>
    </row>
    <row r="263" spans="1:11" s="484" customFormat="1" ht="20.25" customHeight="1">
      <c r="A263" s="501" t="s">
        <v>5950</v>
      </c>
      <c r="B263" s="50" t="s">
        <v>4366</v>
      </c>
      <c r="C263" s="270"/>
      <c r="D263" s="270">
        <v>1</v>
      </c>
      <c r="E263" s="926" t="e">
        <f t="shared" si="38"/>
        <v>#DIV/0!</v>
      </c>
      <c r="F263" s="272"/>
      <c r="G263" s="272"/>
      <c r="H263" s="926" t="e">
        <f t="shared" si="46"/>
        <v>#DIV/0!</v>
      </c>
      <c r="I263" s="1170">
        <f t="shared" si="50"/>
        <v>0</v>
      </c>
      <c r="J263" s="1170">
        <f t="shared" si="51"/>
        <v>1</v>
      </c>
      <c r="K263" s="927" t="e">
        <f t="shared" si="52"/>
        <v>#DIV/0!</v>
      </c>
    </row>
    <row r="264" spans="1:11" s="484" customFormat="1" ht="26.25" customHeight="1">
      <c r="A264" s="501" t="s">
        <v>4367</v>
      </c>
      <c r="B264" s="50" t="s">
        <v>4368</v>
      </c>
      <c r="C264" s="270"/>
      <c r="D264" s="270"/>
      <c r="E264" s="926" t="e">
        <f t="shared" si="38"/>
        <v>#DIV/0!</v>
      </c>
      <c r="F264" s="272"/>
      <c r="G264" s="272"/>
      <c r="H264" s="926" t="e">
        <f t="shared" si="46"/>
        <v>#DIV/0!</v>
      </c>
      <c r="I264" s="1170">
        <f t="shared" si="50"/>
        <v>0</v>
      </c>
      <c r="J264" s="1170">
        <f t="shared" si="51"/>
        <v>0</v>
      </c>
      <c r="K264" s="927" t="e">
        <f t="shared" si="52"/>
        <v>#DIV/0!</v>
      </c>
    </row>
    <row r="265" spans="1:11" s="484" customFormat="1" ht="14.1" customHeight="1">
      <c r="A265" s="49" t="s">
        <v>4369</v>
      </c>
      <c r="B265" s="50" t="s">
        <v>4370</v>
      </c>
      <c r="C265" s="270">
        <v>13</v>
      </c>
      <c r="D265" s="270">
        <v>16</v>
      </c>
      <c r="E265" s="926">
        <f t="shared" si="38"/>
        <v>123.07692307692308</v>
      </c>
      <c r="F265" s="272">
        <v>4</v>
      </c>
      <c r="G265" s="272">
        <v>6</v>
      </c>
      <c r="H265" s="926">
        <f t="shared" si="46"/>
        <v>150</v>
      </c>
      <c r="I265" s="1170">
        <f t="shared" si="50"/>
        <v>17</v>
      </c>
      <c r="J265" s="1170">
        <f t="shared" si="51"/>
        <v>22</v>
      </c>
      <c r="K265" s="927">
        <f t="shared" si="52"/>
        <v>129.41176470588235</v>
      </c>
    </row>
    <row r="266" spans="1:11" s="484" customFormat="1" ht="21.75" customHeight="1">
      <c r="A266" s="49" t="s">
        <v>4371</v>
      </c>
      <c r="B266" s="50" t="s">
        <v>4372</v>
      </c>
      <c r="C266" s="270">
        <v>1</v>
      </c>
      <c r="D266" s="270">
        <v>1</v>
      </c>
      <c r="E266" s="926">
        <f t="shared" si="38"/>
        <v>100</v>
      </c>
      <c r="F266" s="272"/>
      <c r="G266" s="272">
        <v>1</v>
      </c>
      <c r="H266" s="926" t="e">
        <f t="shared" si="46"/>
        <v>#DIV/0!</v>
      </c>
      <c r="I266" s="1170">
        <f t="shared" si="50"/>
        <v>1</v>
      </c>
      <c r="J266" s="1170">
        <f t="shared" si="51"/>
        <v>2</v>
      </c>
      <c r="K266" s="927">
        <f t="shared" si="52"/>
        <v>200</v>
      </c>
    </row>
    <row r="267" spans="1:11" s="484" customFormat="1" ht="14.1" customHeight="1">
      <c r="A267" s="49" t="s">
        <v>4373</v>
      </c>
      <c r="B267" s="50" t="s">
        <v>4374</v>
      </c>
      <c r="C267" s="270">
        <v>36</v>
      </c>
      <c r="D267" s="270">
        <v>44</v>
      </c>
      <c r="E267" s="926">
        <f t="shared" si="38"/>
        <v>122.22222222222223</v>
      </c>
      <c r="F267" s="272">
        <v>9</v>
      </c>
      <c r="G267" s="272">
        <v>11</v>
      </c>
      <c r="H267" s="926">
        <f t="shared" si="46"/>
        <v>122.22222222222223</v>
      </c>
      <c r="I267" s="1170">
        <f t="shared" si="50"/>
        <v>45</v>
      </c>
      <c r="J267" s="1170">
        <f t="shared" si="51"/>
        <v>55</v>
      </c>
      <c r="K267" s="927">
        <f t="shared" si="52"/>
        <v>122.22222222222223</v>
      </c>
    </row>
    <row r="268" spans="1:11" s="484" customFormat="1" ht="14.1" customHeight="1">
      <c r="A268" s="49" t="s">
        <v>4375</v>
      </c>
      <c r="B268" s="50" t="s">
        <v>4376</v>
      </c>
      <c r="C268" s="270">
        <v>50</v>
      </c>
      <c r="D268" s="270">
        <v>23</v>
      </c>
      <c r="E268" s="926">
        <f t="shared" si="38"/>
        <v>46</v>
      </c>
      <c r="F268" s="272">
        <v>20</v>
      </c>
      <c r="G268" s="272">
        <v>5</v>
      </c>
      <c r="H268" s="926">
        <f t="shared" si="46"/>
        <v>25</v>
      </c>
      <c r="I268" s="1170">
        <f t="shared" si="50"/>
        <v>70</v>
      </c>
      <c r="J268" s="1170">
        <f t="shared" si="51"/>
        <v>28</v>
      </c>
      <c r="K268" s="927">
        <f t="shared" si="52"/>
        <v>40</v>
      </c>
    </row>
    <row r="269" spans="1:11" s="484" customFormat="1" ht="14.1" customHeight="1">
      <c r="A269" s="49" t="s">
        <v>4377</v>
      </c>
      <c r="B269" s="50" t="s">
        <v>4378</v>
      </c>
      <c r="C269" s="270"/>
      <c r="D269" s="270"/>
      <c r="E269" s="926" t="e">
        <f t="shared" si="38"/>
        <v>#DIV/0!</v>
      </c>
      <c r="F269" s="272"/>
      <c r="G269" s="272"/>
      <c r="H269" s="926" t="e">
        <f t="shared" si="46"/>
        <v>#DIV/0!</v>
      </c>
      <c r="I269" s="1170">
        <f t="shared" si="50"/>
        <v>0</v>
      </c>
      <c r="J269" s="1170">
        <f t="shared" si="51"/>
        <v>0</v>
      </c>
      <c r="K269" s="927" t="e">
        <f t="shared" si="52"/>
        <v>#DIV/0!</v>
      </c>
    </row>
    <row r="270" spans="1:11" s="484" customFormat="1" ht="25.5" customHeight="1">
      <c r="A270" s="49" t="s">
        <v>4379</v>
      </c>
      <c r="B270" s="50" t="s">
        <v>4380</v>
      </c>
      <c r="C270" s="270"/>
      <c r="D270" s="270"/>
      <c r="E270" s="926" t="e">
        <f t="shared" si="38"/>
        <v>#DIV/0!</v>
      </c>
      <c r="F270" s="272"/>
      <c r="G270" s="272"/>
      <c r="H270" s="926" t="e">
        <f t="shared" si="46"/>
        <v>#DIV/0!</v>
      </c>
      <c r="I270" s="1170">
        <f t="shared" si="50"/>
        <v>0</v>
      </c>
      <c r="J270" s="1170">
        <f t="shared" si="51"/>
        <v>0</v>
      </c>
      <c r="K270" s="927" t="e">
        <f t="shared" si="52"/>
        <v>#DIV/0!</v>
      </c>
    </row>
    <row r="271" spans="1:11" s="484" customFormat="1" ht="23.25" customHeight="1">
      <c r="A271" s="49" t="s">
        <v>4381</v>
      </c>
      <c r="B271" s="50" t="s">
        <v>4382</v>
      </c>
      <c r="C271" s="270">
        <v>793</v>
      </c>
      <c r="D271" s="270">
        <v>524</v>
      </c>
      <c r="E271" s="926">
        <f t="shared" si="38"/>
        <v>66.078184110970994</v>
      </c>
      <c r="F271" s="272">
        <v>307</v>
      </c>
      <c r="G271" s="272">
        <v>138</v>
      </c>
      <c r="H271" s="926">
        <f t="shared" si="46"/>
        <v>44.951140065146575</v>
      </c>
      <c r="I271" s="1170">
        <f t="shared" si="50"/>
        <v>1100</v>
      </c>
      <c r="J271" s="1170">
        <f t="shared" si="51"/>
        <v>662</v>
      </c>
      <c r="K271" s="927">
        <f t="shared" si="52"/>
        <v>60.18181818181818</v>
      </c>
    </row>
    <row r="272" spans="1:11" s="484" customFormat="1" ht="14.1" customHeight="1">
      <c r="A272" s="49" t="s">
        <v>4383</v>
      </c>
      <c r="B272" s="50" t="s">
        <v>4384</v>
      </c>
      <c r="C272" s="270">
        <v>8</v>
      </c>
      <c r="D272" s="270">
        <v>13</v>
      </c>
      <c r="E272" s="926">
        <f t="shared" si="38"/>
        <v>162.5</v>
      </c>
      <c r="F272" s="272">
        <v>3</v>
      </c>
      <c r="G272" s="272">
        <v>1</v>
      </c>
      <c r="H272" s="926">
        <f t="shared" si="46"/>
        <v>33.333333333333329</v>
      </c>
      <c r="I272" s="1170">
        <f t="shared" si="50"/>
        <v>11</v>
      </c>
      <c r="J272" s="1170">
        <f t="shared" si="51"/>
        <v>14</v>
      </c>
      <c r="K272" s="927">
        <f t="shared" si="52"/>
        <v>127.27272727272727</v>
      </c>
    </row>
    <row r="273" spans="1:11" s="484" customFormat="1" ht="14.1" customHeight="1">
      <c r="A273" s="49" t="s">
        <v>4385</v>
      </c>
      <c r="B273" s="50" t="s">
        <v>4386</v>
      </c>
      <c r="C273" s="270"/>
      <c r="D273" s="270"/>
      <c r="E273" s="926" t="e">
        <f t="shared" si="38"/>
        <v>#DIV/0!</v>
      </c>
      <c r="F273" s="272"/>
      <c r="G273" s="272"/>
      <c r="H273" s="926" t="e">
        <f t="shared" si="46"/>
        <v>#DIV/0!</v>
      </c>
      <c r="I273" s="1170">
        <f t="shared" si="50"/>
        <v>0</v>
      </c>
      <c r="J273" s="1170">
        <f t="shared" si="51"/>
        <v>0</v>
      </c>
      <c r="K273" s="927" t="e">
        <f t="shared" si="52"/>
        <v>#DIV/0!</v>
      </c>
    </row>
    <row r="274" spans="1:11" s="484" customFormat="1" ht="14.1" customHeight="1">
      <c r="A274" s="49" t="s">
        <v>4387</v>
      </c>
      <c r="B274" s="50" t="s">
        <v>5989</v>
      </c>
      <c r="C274" s="270">
        <v>567</v>
      </c>
      <c r="D274" s="270">
        <v>298</v>
      </c>
      <c r="E274" s="926">
        <f t="shared" si="38"/>
        <v>52.557319223985886</v>
      </c>
      <c r="F274" s="272">
        <v>163</v>
      </c>
      <c r="G274" s="272">
        <v>67</v>
      </c>
      <c r="H274" s="926">
        <f t="shared" si="46"/>
        <v>41.104294478527606</v>
      </c>
      <c r="I274" s="1170">
        <f t="shared" si="50"/>
        <v>730</v>
      </c>
      <c r="J274" s="1170">
        <f t="shared" si="51"/>
        <v>365</v>
      </c>
      <c r="K274" s="927">
        <f t="shared" si="52"/>
        <v>50</v>
      </c>
    </row>
    <row r="275" spans="1:11" s="484" customFormat="1" ht="14.1" customHeight="1">
      <c r="A275" s="49" t="s">
        <v>5990</v>
      </c>
      <c r="B275" s="50" t="s">
        <v>5991</v>
      </c>
      <c r="C275" s="270"/>
      <c r="D275" s="270"/>
      <c r="E275" s="926" t="e">
        <f t="shared" si="38"/>
        <v>#DIV/0!</v>
      </c>
      <c r="F275" s="272"/>
      <c r="G275" s="272"/>
      <c r="H275" s="926" t="e">
        <f t="shared" si="46"/>
        <v>#DIV/0!</v>
      </c>
      <c r="I275" s="1170">
        <f t="shared" si="50"/>
        <v>0</v>
      </c>
      <c r="J275" s="1170">
        <f t="shared" si="51"/>
        <v>0</v>
      </c>
      <c r="K275" s="927" t="e">
        <f t="shared" si="52"/>
        <v>#DIV/0!</v>
      </c>
    </row>
    <row r="276" spans="1:11" s="484" customFormat="1" ht="27" customHeight="1">
      <c r="A276" s="49" t="s">
        <v>5992</v>
      </c>
      <c r="B276" s="50" t="s">
        <v>5993</v>
      </c>
      <c r="C276" s="270">
        <v>319</v>
      </c>
      <c r="D276" s="270">
        <v>112</v>
      </c>
      <c r="E276" s="926">
        <f t="shared" si="38"/>
        <v>35.109717868338556</v>
      </c>
      <c r="F276" s="272">
        <v>92</v>
      </c>
      <c r="G276" s="272">
        <v>28</v>
      </c>
      <c r="H276" s="926">
        <f t="shared" si="46"/>
        <v>30.434782608695656</v>
      </c>
      <c r="I276" s="1170">
        <f t="shared" si="50"/>
        <v>411</v>
      </c>
      <c r="J276" s="1170">
        <f t="shared" si="51"/>
        <v>140</v>
      </c>
      <c r="K276" s="927">
        <f t="shared" si="52"/>
        <v>34.063260340632603</v>
      </c>
    </row>
    <row r="277" spans="1:11" s="484" customFormat="1" ht="14.1" customHeight="1">
      <c r="A277" s="49" t="s">
        <v>5994</v>
      </c>
      <c r="B277" s="50" t="s">
        <v>5995</v>
      </c>
      <c r="C277" s="270"/>
      <c r="D277" s="270"/>
      <c r="E277" s="926" t="e">
        <f t="shared" si="38"/>
        <v>#DIV/0!</v>
      </c>
      <c r="F277" s="272"/>
      <c r="G277" s="272"/>
      <c r="H277" s="926" t="e">
        <f t="shared" si="46"/>
        <v>#DIV/0!</v>
      </c>
      <c r="I277" s="1170">
        <f t="shared" si="50"/>
        <v>0</v>
      </c>
      <c r="J277" s="1170">
        <f t="shared" si="51"/>
        <v>0</v>
      </c>
      <c r="K277" s="927" t="e">
        <f t="shared" si="52"/>
        <v>#DIV/0!</v>
      </c>
    </row>
    <row r="278" spans="1:11" s="484" customFormat="1" ht="25.5" customHeight="1">
      <c r="A278" s="49" t="s">
        <v>5996</v>
      </c>
      <c r="B278" s="50" t="s">
        <v>5997</v>
      </c>
      <c r="C278" s="270">
        <v>467</v>
      </c>
      <c r="D278" s="270">
        <v>502</v>
      </c>
      <c r="E278" s="926">
        <f t="shared" ref="E278:E328" si="53">SUM(D278/C278*100)</f>
        <v>107.49464668094217</v>
      </c>
      <c r="F278" s="272">
        <v>115</v>
      </c>
      <c r="G278" s="272">
        <v>127</v>
      </c>
      <c r="H278" s="926">
        <f t="shared" si="46"/>
        <v>110.43478260869566</v>
      </c>
      <c r="I278" s="1170">
        <f t="shared" si="50"/>
        <v>582</v>
      </c>
      <c r="J278" s="1170">
        <f t="shared" si="51"/>
        <v>629</v>
      </c>
      <c r="K278" s="927">
        <f t="shared" si="52"/>
        <v>108.07560137457044</v>
      </c>
    </row>
    <row r="279" spans="1:11" s="484" customFormat="1" ht="25.5" customHeight="1">
      <c r="A279" s="49" t="s">
        <v>5998</v>
      </c>
      <c r="B279" s="50" t="s">
        <v>5999</v>
      </c>
      <c r="C279" s="270"/>
      <c r="D279" s="270"/>
      <c r="E279" s="926" t="e">
        <f t="shared" si="53"/>
        <v>#DIV/0!</v>
      </c>
      <c r="F279" s="272"/>
      <c r="G279" s="272"/>
      <c r="H279" s="926" t="e">
        <f t="shared" si="46"/>
        <v>#DIV/0!</v>
      </c>
      <c r="I279" s="1170">
        <f t="shared" si="50"/>
        <v>0</v>
      </c>
      <c r="J279" s="1170">
        <f t="shared" si="51"/>
        <v>0</v>
      </c>
      <c r="K279" s="927" t="e">
        <f t="shared" si="52"/>
        <v>#DIV/0!</v>
      </c>
    </row>
    <row r="280" spans="1:11" s="484" customFormat="1" ht="21" customHeight="1">
      <c r="A280" s="49" t="s">
        <v>6000</v>
      </c>
      <c r="B280" s="50" t="s">
        <v>2189</v>
      </c>
      <c r="C280" s="270">
        <v>9</v>
      </c>
      <c r="D280" s="270">
        <v>4</v>
      </c>
      <c r="E280" s="926">
        <f t="shared" si="53"/>
        <v>44.444444444444443</v>
      </c>
      <c r="F280" s="272">
        <v>3</v>
      </c>
      <c r="G280" s="272"/>
      <c r="H280" s="926">
        <f t="shared" si="46"/>
        <v>0</v>
      </c>
      <c r="I280" s="1170">
        <f t="shared" si="50"/>
        <v>12</v>
      </c>
      <c r="J280" s="1170">
        <f t="shared" si="51"/>
        <v>4</v>
      </c>
      <c r="K280" s="927">
        <f t="shared" si="52"/>
        <v>33.333333333333329</v>
      </c>
    </row>
    <row r="281" spans="1:11" s="484" customFormat="1" ht="14.1" customHeight="1">
      <c r="A281" s="49" t="s">
        <v>2190</v>
      </c>
      <c r="B281" s="50" t="s">
        <v>2191</v>
      </c>
      <c r="C281" s="270">
        <v>2</v>
      </c>
      <c r="D281" s="270">
        <v>1</v>
      </c>
      <c r="E281" s="926">
        <f t="shared" si="53"/>
        <v>50</v>
      </c>
      <c r="F281" s="272">
        <v>2</v>
      </c>
      <c r="G281" s="272"/>
      <c r="H281" s="926">
        <f t="shared" si="46"/>
        <v>0</v>
      </c>
      <c r="I281" s="1170">
        <f t="shared" si="50"/>
        <v>4</v>
      </c>
      <c r="J281" s="1170">
        <f t="shared" si="51"/>
        <v>1</v>
      </c>
      <c r="K281" s="927">
        <f t="shared" si="52"/>
        <v>25</v>
      </c>
    </row>
    <row r="282" spans="1:11" s="484" customFormat="1" ht="23.25" customHeight="1">
      <c r="A282" s="49" t="s">
        <v>2192</v>
      </c>
      <c r="B282" s="50" t="s">
        <v>2193</v>
      </c>
      <c r="C282" s="270">
        <v>3</v>
      </c>
      <c r="D282" s="270"/>
      <c r="E282" s="926">
        <f t="shared" si="53"/>
        <v>0</v>
      </c>
      <c r="F282" s="272"/>
      <c r="G282" s="272">
        <v>1</v>
      </c>
      <c r="H282" s="926" t="e">
        <f t="shared" si="46"/>
        <v>#DIV/0!</v>
      </c>
      <c r="I282" s="1170">
        <f t="shared" si="50"/>
        <v>3</v>
      </c>
      <c r="J282" s="1170">
        <f t="shared" si="51"/>
        <v>1</v>
      </c>
      <c r="K282" s="927">
        <f t="shared" si="52"/>
        <v>33.333333333333329</v>
      </c>
    </row>
    <row r="283" spans="1:11" s="484" customFormat="1" ht="24.75" customHeight="1">
      <c r="A283" s="501" t="s">
        <v>2194</v>
      </c>
      <c r="B283" s="50" t="s">
        <v>2195</v>
      </c>
      <c r="C283" s="503"/>
      <c r="D283" s="503"/>
      <c r="E283" s="926" t="e">
        <f t="shared" si="53"/>
        <v>#DIV/0!</v>
      </c>
      <c r="F283" s="503"/>
      <c r="G283" s="503"/>
      <c r="H283" s="926" t="e">
        <f t="shared" si="46"/>
        <v>#DIV/0!</v>
      </c>
      <c r="I283" s="1170">
        <f t="shared" si="50"/>
        <v>0</v>
      </c>
      <c r="J283" s="1170">
        <f t="shared" si="51"/>
        <v>0</v>
      </c>
      <c r="K283" s="927" t="e">
        <f t="shared" si="52"/>
        <v>#DIV/0!</v>
      </c>
    </row>
    <row r="284" spans="1:11" s="484" customFormat="1" ht="27" customHeight="1">
      <c r="A284" s="501" t="s">
        <v>2196</v>
      </c>
      <c r="B284" s="380" t="s">
        <v>2197</v>
      </c>
      <c r="C284" s="503"/>
      <c r="D284" s="503"/>
      <c r="E284" s="926" t="e">
        <f t="shared" si="53"/>
        <v>#DIV/0!</v>
      </c>
      <c r="F284" s="503"/>
      <c r="G284" s="503"/>
      <c r="H284" s="926" t="e">
        <f t="shared" si="46"/>
        <v>#DIV/0!</v>
      </c>
      <c r="I284" s="1170">
        <f t="shared" si="50"/>
        <v>0</v>
      </c>
      <c r="J284" s="1170">
        <f t="shared" si="51"/>
        <v>0</v>
      </c>
      <c r="K284" s="927" t="e">
        <f t="shared" si="52"/>
        <v>#DIV/0!</v>
      </c>
    </row>
    <row r="285" spans="1:11" s="484" customFormat="1" ht="24.75" customHeight="1">
      <c r="A285" s="501" t="s">
        <v>2198</v>
      </c>
      <c r="B285" s="381" t="s">
        <v>2199</v>
      </c>
      <c r="C285" s="503"/>
      <c r="D285" s="503"/>
      <c r="E285" s="926" t="e">
        <f t="shared" si="53"/>
        <v>#DIV/0!</v>
      </c>
      <c r="F285" s="503"/>
      <c r="G285" s="503"/>
      <c r="H285" s="926" t="e">
        <f t="shared" si="46"/>
        <v>#DIV/0!</v>
      </c>
      <c r="I285" s="1170">
        <f t="shared" si="50"/>
        <v>0</v>
      </c>
      <c r="J285" s="1170">
        <f t="shared" si="51"/>
        <v>0</v>
      </c>
      <c r="K285" s="927" t="e">
        <f t="shared" si="52"/>
        <v>#DIV/0!</v>
      </c>
    </row>
    <row r="286" spans="1:11" s="484" customFormat="1" ht="24.75" customHeight="1">
      <c r="A286" s="413" t="s">
        <v>2200</v>
      </c>
      <c r="B286" s="509" t="s">
        <v>2201</v>
      </c>
      <c r="C286" s="503"/>
      <c r="D286" s="503"/>
      <c r="E286" s="926" t="e">
        <f t="shared" si="53"/>
        <v>#DIV/0!</v>
      </c>
      <c r="F286" s="272"/>
      <c r="G286" s="272"/>
      <c r="H286" s="926" t="e">
        <f t="shared" si="46"/>
        <v>#DIV/0!</v>
      </c>
      <c r="I286" s="1170">
        <f t="shared" si="50"/>
        <v>0</v>
      </c>
      <c r="J286" s="1170">
        <f t="shared" si="51"/>
        <v>0</v>
      </c>
      <c r="K286" s="927" t="e">
        <f t="shared" si="52"/>
        <v>#DIV/0!</v>
      </c>
    </row>
    <row r="287" spans="1:11" s="484" customFormat="1" ht="14.1" customHeight="1">
      <c r="A287" s="49" t="s">
        <v>2202</v>
      </c>
      <c r="B287" s="50" t="s">
        <v>2203</v>
      </c>
      <c r="C287" s="503"/>
      <c r="D287" s="503"/>
      <c r="E287" s="926" t="e">
        <f t="shared" si="53"/>
        <v>#DIV/0!</v>
      </c>
      <c r="F287" s="272"/>
      <c r="G287" s="272"/>
      <c r="H287" s="926" t="e">
        <f t="shared" si="46"/>
        <v>#DIV/0!</v>
      </c>
      <c r="I287" s="1170">
        <f t="shared" si="50"/>
        <v>0</v>
      </c>
      <c r="J287" s="1170">
        <f t="shared" si="51"/>
        <v>0</v>
      </c>
      <c r="K287" s="927" t="e">
        <f t="shared" si="52"/>
        <v>#DIV/0!</v>
      </c>
    </row>
    <row r="288" spans="1:11" s="484" customFormat="1" ht="14.1" customHeight="1">
      <c r="A288" s="49" t="s">
        <v>2204</v>
      </c>
      <c r="B288" s="50" t="s">
        <v>2205</v>
      </c>
      <c r="C288" s="503"/>
      <c r="D288" s="503"/>
      <c r="E288" s="926" t="e">
        <f t="shared" si="53"/>
        <v>#DIV/0!</v>
      </c>
      <c r="F288" s="272"/>
      <c r="G288" s="272"/>
      <c r="H288" s="926" t="e">
        <f t="shared" si="46"/>
        <v>#DIV/0!</v>
      </c>
      <c r="I288" s="1170">
        <f t="shared" si="50"/>
        <v>0</v>
      </c>
      <c r="J288" s="1170">
        <f t="shared" si="51"/>
        <v>0</v>
      </c>
      <c r="K288" s="927" t="e">
        <f t="shared" si="52"/>
        <v>#DIV/0!</v>
      </c>
    </row>
    <row r="289" spans="1:12" s="484" customFormat="1" ht="14.1" customHeight="1">
      <c r="A289" s="52" t="s">
        <v>2206</v>
      </c>
      <c r="B289" s="50" t="s">
        <v>2207</v>
      </c>
      <c r="C289" s="503"/>
      <c r="D289" s="503"/>
      <c r="E289" s="926" t="e">
        <f t="shared" si="53"/>
        <v>#DIV/0!</v>
      </c>
      <c r="F289" s="272"/>
      <c r="G289" s="272"/>
      <c r="H289" s="926" t="e">
        <f t="shared" si="46"/>
        <v>#DIV/0!</v>
      </c>
      <c r="I289" s="1170">
        <f t="shared" si="50"/>
        <v>0</v>
      </c>
      <c r="J289" s="1170">
        <f t="shared" si="51"/>
        <v>0</v>
      </c>
      <c r="K289" s="927" t="e">
        <f t="shared" si="52"/>
        <v>#DIV/0!</v>
      </c>
    </row>
    <row r="290" spans="1:12" s="484" customFormat="1" ht="24" customHeight="1">
      <c r="A290" s="52" t="s">
        <v>2208</v>
      </c>
      <c r="B290" s="50" t="s">
        <v>2209</v>
      </c>
      <c r="C290" s="503">
        <v>40</v>
      </c>
      <c r="D290" s="503">
        <v>34</v>
      </c>
      <c r="E290" s="926">
        <f t="shared" si="53"/>
        <v>85</v>
      </c>
      <c r="F290" s="503">
        <v>3</v>
      </c>
      <c r="G290" s="503">
        <v>1</v>
      </c>
      <c r="H290" s="926">
        <f t="shared" si="46"/>
        <v>33.333333333333329</v>
      </c>
      <c r="I290" s="1170">
        <f t="shared" si="50"/>
        <v>43</v>
      </c>
      <c r="J290" s="1170">
        <f t="shared" si="51"/>
        <v>35</v>
      </c>
      <c r="K290" s="927">
        <f t="shared" si="52"/>
        <v>81.395348837209298</v>
      </c>
    </row>
    <row r="291" spans="1:12" s="484" customFormat="1" ht="23.25" customHeight="1">
      <c r="A291" s="52" t="s">
        <v>3967</v>
      </c>
      <c r="B291" s="50" t="s">
        <v>3968</v>
      </c>
      <c r="C291" s="503">
        <v>16</v>
      </c>
      <c r="D291" s="503">
        <v>17</v>
      </c>
      <c r="E291" s="926">
        <f t="shared" si="53"/>
        <v>106.25</v>
      </c>
      <c r="F291" s="503">
        <v>4</v>
      </c>
      <c r="G291" s="503"/>
      <c r="H291" s="926">
        <f t="shared" si="46"/>
        <v>0</v>
      </c>
      <c r="I291" s="1170">
        <f t="shared" si="50"/>
        <v>20</v>
      </c>
      <c r="J291" s="1170">
        <f t="shared" si="51"/>
        <v>17</v>
      </c>
      <c r="K291" s="927">
        <f t="shared" si="52"/>
        <v>85</v>
      </c>
    </row>
    <row r="292" spans="1:12" s="484" customFormat="1" ht="23.25" customHeight="1">
      <c r="A292" s="52" t="s">
        <v>3969</v>
      </c>
      <c r="B292" s="50" t="s">
        <v>3970</v>
      </c>
      <c r="C292" s="503">
        <v>28</v>
      </c>
      <c r="D292" s="503">
        <v>31</v>
      </c>
      <c r="E292" s="926">
        <f t="shared" si="53"/>
        <v>110.71428571428572</v>
      </c>
      <c r="F292" s="503">
        <v>3</v>
      </c>
      <c r="G292" s="503">
        <v>1</v>
      </c>
      <c r="H292" s="926">
        <f t="shared" si="46"/>
        <v>33.333333333333329</v>
      </c>
      <c r="I292" s="1170">
        <f t="shared" si="50"/>
        <v>31</v>
      </c>
      <c r="J292" s="1170">
        <f t="shared" si="51"/>
        <v>32</v>
      </c>
      <c r="K292" s="927">
        <f t="shared" si="52"/>
        <v>103.2258064516129</v>
      </c>
    </row>
    <row r="293" spans="1:12" s="484" customFormat="1" ht="14.1" customHeight="1">
      <c r="A293" s="52" t="s">
        <v>3971</v>
      </c>
      <c r="B293" s="50" t="s">
        <v>3972</v>
      </c>
      <c r="C293" s="503"/>
      <c r="D293" s="503"/>
      <c r="E293" s="926" t="e">
        <f t="shared" si="53"/>
        <v>#DIV/0!</v>
      </c>
      <c r="F293" s="503">
        <v>1</v>
      </c>
      <c r="G293" s="503"/>
      <c r="H293" s="926">
        <f t="shared" si="46"/>
        <v>0</v>
      </c>
      <c r="I293" s="1170">
        <f t="shared" si="50"/>
        <v>1</v>
      </c>
      <c r="J293" s="1170">
        <f t="shared" si="51"/>
        <v>0</v>
      </c>
      <c r="K293" s="927">
        <f t="shared" si="52"/>
        <v>0</v>
      </c>
    </row>
    <row r="294" spans="1:12" s="484" customFormat="1" ht="14.1" customHeight="1">
      <c r="A294" s="52" t="s">
        <v>3973</v>
      </c>
      <c r="B294" s="380" t="s">
        <v>3974</v>
      </c>
      <c r="C294" s="503">
        <v>77</v>
      </c>
      <c r="D294" s="503">
        <v>60</v>
      </c>
      <c r="E294" s="926">
        <f t="shared" si="53"/>
        <v>77.922077922077932</v>
      </c>
      <c r="F294" s="503">
        <v>7</v>
      </c>
      <c r="G294" s="503">
        <v>5</v>
      </c>
      <c r="H294" s="926">
        <f t="shared" si="46"/>
        <v>71.428571428571431</v>
      </c>
      <c r="I294" s="1170">
        <f t="shared" si="50"/>
        <v>84</v>
      </c>
      <c r="J294" s="1170">
        <f t="shared" si="51"/>
        <v>65</v>
      </c>
      <c r="K294" s="927">
        <f t="shared" si="52"/>
        <v>77.38095238095238</v>
      </c>
    </row>
    <row r="295" spans="1:12" s="484" customFormat="1" ht="14.1" customHeight="1">
      <c r="A295" s="52" t="s">
        <v>3975</v>
      </c>
      <c r="B295" s="380" t="s">
        <v>3976</v>
      </c>
      <c r="C295" s="503">
        <v>11</v>
      </c>
      <c r="D295" s="503">
        <v>26</v>
      </c>
      <c r="E295" s="926">
        <f t="shared" si="53"/>
        <v>236.36363636363637</v>
      </c>
      <c r="F295" s="503">
        <v>3</v>
      </c>
      <c r="G295" s="503">
        <v>4</v>
      </c>
      <c r="H295" s="926">
        <f t="shared" si="46"/>
        <v>133.33333333333331</v>
      </c>
      <c r="I295" s="1170">
        <f t="shared" si="50"/>
        <v>14</v>
      </c>
      <c r="J295" s="1170">
        <f t="shared" si="51"/>
        <v>30</v>
      </c>
      <c r="K295" s="927">
        <f t="shared" si="52"/>
        <v>214.28571428571428</v>
      </c>
    </row>
    <row r="296" spans="1:12" s="484" customFormat="1" ht="24.75" customHeight="1">
      <c r="A296" s="52" t="s">
        <v>3977</v>
      </c>
      <c r="B296" s="380" t="s">
        <v>3978</v>
      </c>
      <c r="C296" s="503">
        <v>6</v>
      </c>
      <c r="D296" s="503">
        <v>8</v>
      </c>
      <c r="E296" s="926">
        <f t="shared" si="53"/>
        <v>133.33333333333331</v>
      </c>
      <c r="F296" s="503">
        <v>1</v>
      </c>
      <c r="G296" s="503"/>
      <c r="H296" s="926">
        <f t="shared" si="46"/>
        <v>0</v>
      </c>
      <c r="I296" s="1170">
        <f t="shared" si="50"/>
        <v>7</v>
      </c>
      <c r="J296" s="1170">
        <f t="shared" si="51"/>
        <v>8</v>
      </c>
      <c r="K296" s="927">
        <f t="shared" si="52"/>
        <v>114.28571428571428</v>
      </c>
    </row>
    <row r="297" spans="1:12" s="484" customFormat="1" ht="27" customHeight="1">
      <c r="A297" s="52" t="s">
        <v>261</v>
      </c>
      <c r="B297" s="380" t="s">
        <v>262</v>
      </c>
      <c r="C297" s="503"/>
      <c r="D297" s="503"/>
      <c r="E297" s="926" t="e">
        <f t="shared" si="53"/>
        <v>#DIV/0!</v>
      </c>
      <c r="F297" s="272"/>
      <c r="G297" s="272"/>
      <c r="H297" s="926" t="e">
        <f t="shared" si="46"/>
        <v>#DIV/0!</v>
      </c>
      <c r="I297" s="1170">
        <f t="shared" si="50"/>
        <v>0</v>
      </c>
      <c r="J297" s="1170">
        <f t="shared" si="51"/>
        <v>0</v>
      </c>
      <c r="K297" s="927" t="e">
        <f t="shared" si="52"/>
        <v>#DIV/0!</v>
      </c>
    </row>
    <row r="298" spans="1:12" s="484" customFormat="1" ht="21.75" customHeight="1">
      <c r="A298" s="52" t="s">
        <v>263</v>
      </c>
      <c r="B298" s="380" t="s">
        <v>264</v>
      </c>
      <c r="C298" s="503"/>
      <c r="D298" s="503">
        <v>8</v>
      </c>
      <c r="E298" s="926" t="e">
        <f t="shared" si="53"/>
        <v>#DIV/0!</v>
      </c>
      <c r="F298" s="272">
        <v>1</v>
      </c>
      <c r="G298" s="272">
        <v>1</v>
      </c>
      <c r="H298" s="926">
        <f t="shared" si="46"/>
        <v>100</v>
      </c>
      <c r="I298" s="1170">
        <f t="shared" si="50"/>
        <v>1</v>
      </c>
      <c r="J298" s="1170">
        <f t="shared" si="51"/>
        <v>9</v>
      </c>
      <c r="K298" s="927">
        <f t="shared" si="52"/>
        <v>900</v>
      </c>
    </row>
    <row r="299" spans="1:12" s="484" customFormat="1" ht="21.75" customHeight="1">
      <c r="A299" s="52" t="s">
        <v>3046</v>
      </c>
      <c r="B299" s="380" t="s">
        <v>3047</v>
      </c>
      <c r="C299" s="503">
        <v>105</v>
      </c>
      <c r="D299" s="503">
        <v>107</v>
      </c>
      <c r="E299" s="926">
        <f t="shared" si="53"/>
        <v>101.9047619047619</v>
      </c>
      <c r="F299" s="272">
        <v>91</v>
      </c>
      <c r="G299" s="272">
        <v>43</v>
      </c>
      <c r="H299" s="926">
        <f t="shared" si="46"/>
        <v>47.252747252747248</v>
      </c>
      <c r="I299" s="1170">
        <f t="shared" si="50"/>
        <v>196</v>
      </c>
      <c r="J299" s="1170">
        <f t="shared" si="51"/>
        <v>150</v>
      </c>
      <c r="K299" s="927">
        <f t="shared" si="52"/>
        <v>76.530612244897952</v>
      </c>
    </row>
    <row r="300" spans="1:12" s="484" customFormat="1" ht="21.75" customHeight="1">
      <c r="A300" s="52" t="s">
        <v>3072</v>
      </c>
      <c r="B300" s="50" t="s">
        <v>3073</v>
      </c>
      <c r="C300" s="503"/>
      <c r="D300" s="503"/>
      <c r="E300" s="926" t="e">
        <f t="shared" si="53"/>
        <v>#DIV/0!</v>
      </c>
      <c r="F300" s="272"/>
      <c r="G300" s="272"/>
      <c r="H300" s="926" t="e">
        <f t="shared" si="46"/>
        <v>#DIV/0!</v>
      </c>
      <c r="I300" s="1170">
        <f t="shared" si="50"/>
        <v>0</v>
      </c>
      <c r="J300" s="1170">
        <f t="shared" si="51"/>
        <v>0</v>
      </c>
      <c r="K300" s="927" t="e">
        <f t="shared" si="52"/>
        <v>#DIV/0!</v>
      </c>
    </row>
    <row r="301" spans="1:12" s="484" customFormat="1" ht="28.5" customHeight="1">
      <c r="A301" s="52" t="s">
        <v>4723</v>
      </c>
      <c r="B301" s="380" t="s">
        <v>4724</v>
      </c>
      <c r="C301" s="503">
        <v>2</v>
      </c>
      <c r="D301" s="503">
        <v>3</v>
      </c>
      <c r="E301" s="926">
        <f t="shared" si="53"/>
        <v>150</v>
      </c>
      <c r="F301" s="503"/>
      <c r="G301" s="503">
        <v>1</v>
      </c>
      <c r="H301" s="926" t="e">
        <f t="shared" si="46"/>
        <v>#DIV/0!</v>
      </c>
      <c r="I301" s="1170">
        <f t="shared" si="50"/>
        <v>2</v>
      </c>
      <c r="J301" s="1170">
        <f t="shared" si="51"/>
        <v>4</v>
      </c>
      <c r="K301" s="927">
        <f t="shared" si="52"/>
        <v>200</v>
      </c>
    </row>
    <row r="302" spans="1:12" s="484" customFormat="1" ht="21.75" customHeight="1">
      <c r="A302" s="52" t="s">
        <v>4725</v>
      </c>
      <c r="B302" s="380" t="s">
        <v>4726</v>
      </c>
      <c r="C302" s="503">
        <v>1</v>
      </c>
      <c r="D302" s="503">
        <v>4</v>
      </c>
      <c r="E302" s="926">
        <f t="shared" si="53"/>
        <v>400</v>
      </c>
      <c r="F302" s="503"/>
      <c r="G302" s="503">
        <v>2</v>
      </c>
      <c r="H302" s="926" t="e">
        <f t="shared" si="46"/>
        <v>#DIV/0!</v>
      </c>
      <c r="I302" s="1170">
        <f t="shared" si="50"/>
        <v>1</v>
      </c>
      <c r="J302" s="1170">
        <f t="shared" si="51"/>
        <v>6</v>
      </c>
      <c r="K302" s="927">
        <f t="shared" si="52"/>
        <v>600</v>
      </c>
      <c r="L302" s="484" t="s">
        <v>6001</v>
      </c>
    </row>
    <row r="303" spans="1:12" s="484" customFormat="1" ht="21.75" customHeight="1">
      <c r="A303" s="52" t="s">
        <v>4879</v>
      </c>
      <c r="B303" s="380" t="s">
        <v>4880</v>
      </c>
      <c r="C303" s="503">
        <v>1</v>
      </c>
      <c r="D303" s="503"/>
      <c r="E303" s="926">
        <f t="shared" si="53"/>
        <v>0</v>
      </c>
      <c r="F303" s="503">
        <v>2</v>
      </c>
      <c r="G303" s="503"/>
      <c r="H303" s="926">
        <f t="shared" si="46"/>
        <v>0</v>
      </c>
      <c r="I303" s="1170">
        <f t="shared" si="50"/>
        <v>3</v>
      </c>
      <c r="J303" s="1170">
        <f t="shared" si="51"/>
        <v>0</v>
      </c>
      <c r="K303" s="927">
        <f t="shared" si="52"/>
        <v>0</v>
      </c>
    </row>
    <row r="304" spans="1:12" s="484" customFormat="1" ht="21.75" customHeight="1">
      <c r="A304" s="52" t="s">
        <v>5992</v>
      </c>
      <c r="B304" s="380" t="s">
        <v>5048</v>
      </c>
      <c r="C304" s="503"/>
      <c r="D304" s="503"/>
      <c r="E304" s="926" t="e">
        <f t="shared" ref="E304:E307" si="54">SUM(D304/C304*100)</f>
        <v>#DIV/0!</v>
      </c>
      <c r="F304" s="503"/>
      <c r="G304" s="503"/>
      <c r="H304" s="926" t="e">
        <f t="shared" ref="H304:H307" si="55">SUM(G304/F304*100)</f>
        <v>#DIV/0!</v>
      </c>
      <c r="I304" s="1170">
        <f t="shared" si="50"/>
        <v>0</v>
      </c>
      <c r="J304" s="1170">
        <f t="shared" si="51"/>
        <v>0</v>
      </c>
      <c r="K304" s="927" t="e">
        <f t="shared" si="52"/>
        <v>#DIV/0!</v>
      </c>
    </row>
    <row r="305" spans="1:11" s="484" customFormat="1" ht="21.75" customHeight="1">
      <c r="A305" s="52" t="s">
        <v>7020</v>
      </c>
      <c r="B305" s="380" t="s">
        <v>7021</v>
      </c>
      <c r="C305" s="503"/>
      <c r="D305" s="503">
        <v>1</v>
      </c>
      <c r="E305" s="926" t="e">
        <f t="shared" si="54"/>
        <v>#DIV/0!</v>
      </c>
      <c r="F305" s="503"/>
      <c r="G305" s="503"/>
      <c r="H305" s="926" t="e">
        <f t="shared" si="55"/>
        <v>#DIV/0!</v>
      </c>
      <c r="I305" s="1170">
        <f t="shared" si="50"/>
        <v>0</v>
      </c>
      <c r="J305" s="1170">
        <f t="shared" si="51"/>
        <v>1</v>
      </c>
      <c r="K305" s="927" t="e">
        <f t="shared" si="52"/>
        <v>#DIV/0!</v>
      </c>
    </row>
    <row r="306" spans="1:11" s="484" customFormat="1" ht="18.75" customHeight="1">
      <c r="A306" s="52" t="s">
        <v>7179</v>
      </c>
      <c r="B306" s="380" t="s">
        <v>7180</v>
      </c>
      <c r="C306" s="503"/>
      <c r="D306" s="503">
        <v>29</v>
      </c>
      <c r="E306" s="926" t="e">
        <f t="shared" si="54"/>
        <v>#DIV/0!</v>
      </c>
      <c r="F306" s="503"/>
      <c r="G306" s="503"/>
      <c r="H306" s="926" t="e">
        <f t="shared" si="55"/>
        <v>#DIV/0!</v>
      </c>
      <c r="I306" s="1337">
        <f t="shared" ref="I306:I307" si="56">C306+F306</f>
        <v>0</v>
      </c>
      <c r="J306" s="1337">
        <f t="shared" ref="J306:J307" si="57">D306+G306</f>
        <v>29</v>
      </c>
      <c r="K306" s="927" t="e">
        <f t="shared" ref="K306:K307" si="58">SUM(J306/I306*100)</f>
        <v>#DIV/0!</v>
      </c>
    </row>
    <row r="307" spans="1:11" s="484" customFormat="1" ht="21.75" customHeight="1">
      <c r="A307" s="52" t="s">
        <v>5946</v>
      </c>
      <c r="B307" s="380" t="s">
        <v>7186</v>
      </c>
      <c r="C307" s="503"/>
      <c r="D307" s="503"/>
      <c r="E307" s="926" t="e">
        <f t="shared" si="54"/>
        <v>#DIV/0!</v>
      </c>
      <c r="F307" s="503"/>
      <c r="G307" s="503">
        <v>1</v>
      </c>
      <c r="H307" s="926" t="e">
        <f t="shared" si="55"/>
        <v>#DIV/0!</v>
      </c>
      <c r="I307" s="1337">
        <f t="shared" si="56"/>
        <v>0</v>
      </c>
      <c r="J307" s="1337">
        <f t="shared" si="57"/>
        <v>1</v>
      </c>
      <c r="K307" s="927" t="e">
        <f t="shared" si="58"/>
        <v>#DIV/0!</v>
      </c>
    </row>
    <row r="308" spans="1:11" s="484" customFormat="1" ht="21.75" customHeight="1">
      <c r="A308" s="52"/>
      <c r="B308" s="380"/>
      <c r="C308" s="503"/>
      <c r="D308" s="503"/>
      <c r="E308" s="926" t="e">
        <f t="shared" si="53"/>
        <v>#DIV/0!</v>
      </c>
      <c r="F308" s="503"/>
      <c r="G308" s="503"/>
      <c r="H308" s="926" t="e">
        <f t="shared" si="46"/>
        <v>#DIV/0!</v>
      </c>
      <c r="I308" s="1170">
        <f t="shared" si="50"/>
        <v>0</v>
      </c>
      <c r="J308" s="1170">
        <f t="shared" si="51"/>
        <v>0</v>
      </c>
      <c r="K308" s="927" t="e">
        <f t="shared" si="52"/>
        <v>#DIV/0!</v>
      </c>
    </row>
    <row r="309" spans="1:11" s="484" customFormat="1" ht="12.75" customHeight="1">
      <c r="A309" s="789" t="s">
        <v>7019</v>
      </c>
      <c r="B309" s="380"/>
      <c r="C309" s="503"/>
      <c r="D309" s="503"/>
      <c r="E309" s="503"/>
      <c r="F309" s="503"/>
      <c r="G309" s="503"/>
      <c r="H309" s="503"/>
      <c r="I309" s="173"/>
      <c r="J309" s="173"/>
      <c r="K309" s="488"/>
    </row>
    <row r="310" spans="1:11" s="484" customFormat="1" ht="16.5" customHeight="1">
      <c r="A310" s="489" t="s">
        <v>2062</v>
      </c>
      <c r="B310" s="490"/>
      <c r="C310" s="491">
        <v>294</v>
      </c>
      <c r="D310" s="491">
        <v>213</v>
      </c>
      <c r="E310" s="927">
        <f t="shared" si="53"/>
        <v>72.448979591836732</v>
      </c>
      <c r="F310" s="491">
        <v>0</v>
      </c>
      <c r="G310" s="491">
        <v>22</v>
      </c>
      <c r="H310" s="927" t="e">
        <f t="shared" ref="H310:H328" si="59">SUM(G310/F310*100)</f>
        <v>#DIV/0!</v>
      </c>
      <c r="I310" s="173">
        <f t="shared" ref="I310" si="60">C310+F310</f>
        <v>294</v>
      </c>
      <c r="J310" s="173">
        <f t="shared" ref="J310" si="61">D310+G310</f>
        <v>235</v>
      </c>
      <c r="K310" s="927">
        <f t="shared" ref="K310" si="62">SUM(J310/I310*100)</f>
        <v>79.931972789115648</v>
      </c>
    </row>
    <row r="311" spans="1:11" s="484" customFormat="1" ht="15.75" customHeight="1">
      <c r="A311" s="492" t="s">
        <v>2063</v>
      </c>
      <c r="B311" s="493"/>
      <c r="C311" s="494">
        <f>SUM(C312:C321)</f>
        <v>304</v>
      </c>
      <c r="D311" s="494">
        <f>SUM(D312:D321)</f>
        <v>216</v>
      </c>
      <c r="E311" s="927">
        <f t="shared" si="53"/>
        <v>71.05263157894737</v>
      </c>
      <c r="F311" s="494">
        <f>SUM(F312:F321)</f>
        <v>0</v>
      </c>
      <c r="G311" s="494">
        <f>SUM(G312:G321)</f>
        <v>22</v>
      </c>
      <c r="H311" s="927" t="e">
        <f t="shared" si="59"/>
        <v>#DIV/0!</v>
      </c>
      <c r="I311" s="1170">
        <f t="shared" ref="I311:I328" si="63">C311+F311</f>
        <v>304</v>
      </c>
      <c r="J311" s="1170">
        <f t="shared" ref="J311:J328" si="64">D311+G311</f>
        <v>238</v>
      </c>
      <c r="K311" s="927">
        <f t="shared" ref="K311:K328" si="65">SUM(J311/I311*100)</f>
        <v>78.289473684210535</v>
      </c>
    </row>
    <row r="312" spans="1:11" s="484" customFormat="1" ht="13.5" customHeight="1">
      <c r="A312" s="52" t="s">
        <v>3860</v>
      </c>
      <c r="B312" s="380" t="s">
        <v>3861</v>
      </c>
      <c r="C312" s="503">
        <v>35</v>
      </c>
      <c r="D312" s="503">
        <v>43</v>
      </c>
      <c r="E312" s="926">
        <f t="shared" si="53"/>
        <v>122.85714285714286</v>
      </c>
      <c r="F312" s="503"/>
      <c r="G312" s="503">
        <v>6</v>
      </c>
      <c r="H312" s="926" t="e">
        <f t="shared" si="59"/>
        <v>#DIV/0!</v>
      </c>
      <c r="I312" s="1170">
        <f t="shared" si="63"/>
        <v>35</v>
      </c>
      <c r="J312" s="1170">
        <f t="shared" si="64"/>
        <v>49</v>
      </c>
      <c r="K312" s="927">
        <f t="shared" si="65"/>
        <v>140</v>
      </c>
    </row>
    <row r="313" spans="1:11" s="484" customFormat="1" ht="13.5" customHeight="1">
      <c r="A313" s="52" t="s">
        <v>3868</v>
      </c>
      <c r="B313" s="380" t="s">
        <v>6758</v>
      </c>
      <c r="C313" s="503">
        <v>200</v>
      </c>
      <c r="D313" s="503">
        <v>97</v>
      </c>
      <c r="E313" s="926">
        <f t="shared" si="53"/>
        <v>48.5</v>
      </c>
      <c r="F313" s="503"/>
      <c r="G313" s="503">
        <v>2</v>
      </c>
      <c r="H313" s="926" t="e">
        <f t="shared" si="59"/>
        <v>#DIV/0!</v>
      </c>
      <c r="I313" s="1170">
        <f t="shared" si="63"/>
        <v>200</v>
      </c>
      <c r="J313" s="1170">
        <f t="shared" si="64"/>
        <v>99</v>
      </c>
      <c r="K313" s="927">
        <f t="shared" si="65"/>
        <v>49.5</v>
      </c>
    </row>
    <row r="314" spans="1:11" s="484" customFormat="1" ht="13.5" customHeight="1">
      <c r="A314" s="52" t="s">
        <v>3870</v>
      </c>
      <c r="B314" s="380" t="s">
        <v>6759</v>
      </c>
      <c r="C314" s="503">
        <v>22</v>
      </c>
      <c r="D314" s="503">
        <v>10</v>
      </c>
      <c r="E314" s="926">
        <f t="shared" si="53"/>
        <v>45.454545454545453</v>
      </c>
      <c r="F314" s="503"/>
      <c r="G314" s="503">
        <v>3</v>
      </c>
      <c r="H314" s="926" t="e">
        <f t="shared" si="59"/>
        <v>#DIV/0!</v>
      </c>
      <c r="I314" s="1170">
        <f t="shared" si="63"/>
        <v>22</v>
      </c>
      <c r="J314" s="1170">
        <f t="shared" si="64"/>
        <v>13</v>
      </c>
      <c r="K314" s="927">
        <f t="shared" si="65"/>
        <v>59.090909090909093</v>
      </c>
    </row>
    <row r="315" spans="1:11" s="484" customFormat="1" ht="13.5" customHeight="1">
      <c r="A315" s="52" t="s">
        <v>4010</v>
      </c>
      <c r="B315" s="380" t="s">
        <v>6760</v>
      </c>
      <c r="C315" s="503">
        <v>2</v>
      </c>
      <c r="D315" s="503">
        <v>2</v>
      </c>
      <c r="E315" s="926">
        <f t="shared" si="53"/>
        <v>100</v>
      </c>
      <c r="F315" s="503"/>
      <c r="G315" s="503">
        <v>1</v>
      </c>
      <c r="H315" s="926" t="e">
        <f t="shared" si="59"/>
        <v>#DIV/0!</v>
      </c>
      <c r="I315" s="1170">
        <f t="shared" si="63"/>
        <v>2</v>
      </c>
      <c r="J315" s="1170">
        <f t="shared" si="64"/>
        <v>3</v>
      </c>
      <c r="K315" s="927">
        <f t="shared" si="65"/>
        <v>150</v>
      </c>
    </row>
    <row r="316" spans="1:11" s="484" customFormat="1" ht="13.5" customHeight="1">
      <c r="A316" s="52" t="s">
        <v>6736</v>
      </c>
      <c r="B316" s="380" t="s">
        <v>6761</v>
      </c>
      <c r="C316" s="503">
        <v>44</v>
      </c>
      <c r="D316" s="503">
        <v>60</v>
      </c>
      <c r="E316" s="926">
        <f t="shared" si="53"/>
        <v>136.36363636363635</v>
      </c>
      <c r="F316" s="503"/>
      <c r="G316" s="503">
        <v>10</v>
      </c>
      <c r="H316" s="926" t="e">
        <f t="shared" si="59"/>
        <v>#DIV/0!</v>
      </c>
      <c r="I316" s="1170">
        <f t="shared" si="63"/>
        <v>44</v>
      </c>
      <c r="J316" s="1170">
        <f t="shared" si="64"/>
        <v>70</v>
      </c>
      <c r="K316" s="927">
        <f t="shared" si="65"/>
        <v>159.09090909090909</v>
      </c>
    </row>
    <row r="317" spans="1:11" s="484" customFormat="1" ht="13.5" customHeight="1">
      <c r="A317" s="52" t="s">
        <v>5024</v>
      </c>
      <c r="B317" s="380" t="s">
        <v>6762</v>
      </c>
      <c r="C317" s="503">
        <v>1</v>
      </c>
      <c r="D317" s="503"/>
      <c r="E317" s="926">
        <f t="shared" si="53"/>
        <v>0</v>
      </c>
      <c r="F317" s="503"/>
      <c r="G317" s="503"/>
      <c r="H317" s="926" t="e">
        <f t="shared" si="59"/>
        <v>#DIV/0!</v>
      </c>
      <c r="I317" s="1170">
        <f t="shared" si="63"/>
        <v>1</v>
      </c>
      <c r="J317" s="1170">
        <f t="shared" si="64"/>
        <v>0</v>
      </c>
      <c r="K317" s="927">
        <f t="shared" si="65"/>
        <v>0</v>
      </c>
    </row>
    <row r="318" spans="1:11" s="484" customFormat="1" ht="13.5" customHeight="1">
      <c r="A318" s="52" t="s">
        <v>4012</v>
      </c>
      <c r="B318" s="380" t="s">
        <v>7219</v>
      </c>
      <c r="C318" s="503"/>
      <c r="D318" s="503">
        <v>4</v>
      </c>
      <c r="E318" s="926" t="e">
        <f t="shared" si="53"/>
        <v>#DIV/0!</v>
      </c>
      <c r="F318" s="503"/>
      <c r="G318" s="503"/>
      <c r="H318" s="926" t="e">
        <f t="shared" si="59"/>
        <v>#DIV/0!</v>
      </c>
      <c r="I318" s="1170">
        <f t="shared" si="63"/>
        <v>0</v>
      </c>
      <c r="J318" s="1170">
        <f t="shared" si="64"/>
        <v>4</v>
      </c>
      <c r="K318" s="927" t="e">
        <f t="shared" si="65"/>
        <v>#DIV/0!</v>
      </c>
    </row>
    <row r="319" spans="1:11" s="484" customFormat="1" ht="13.5" customHeight="1">
      <c r="A319" s="52"/>
      <c r="B319" s="380"/>
      <c r="C319" s="503"/>
      <c r="D319" s="503"/>
      <c r="E319" s="926" t="e">
        <f t="shared" si="53"/>
        <v>#DIV/0!</v>
      </c>
      <c r="F319" s="503"/>
      <c r="G319" s="503"/>
      <c r="H319" s="926" t="e">
        <f t="shared" si="59"/>
        <v>#DIV/0!</v>
      </c>
      <c r="I319" s="1170">
        <f t="shared" si="63"/>
        <v>0</v>
      </c>
      <c r="J319" s="1170">
        <f t="shared" si="64"/>
        <v>0</v>
      </c>
      <c r="K319" s="927" t="e">
        <f t="shared" si="65"/>
        <v>#DIV/0!</v>
      </c>
    </row>
    <row r="320" spans="1:11" s="484" customFormat="1" ht="13.5" customHeight="1">
      <c r="A320" s="52"/>
      <c r="B320" s="380"/>
      <c r="C320" s="503"/>
      <c r="D320" s="503"/>
      <c r="E320" s="926" t="e">
        <f t="shared" si="53"/>
        <v>#DIV/0!</v>
      </c>
      <c r="F320" s="503"/>
      <c r="G320" s="503"/>
      <c r="H320" s="926" t="e">
        <f t="shared" si="59"/>
        <v>#DIV/0!</v>
      </c>
      <c r="I320" s="1170">
        <f t="shared" si="63"/>
        <v>0</v>
      </c>
      <c r="J320" s="1170">
        <f t="shared" si="64"/>
        <v>0</v>
      </c>
      <c r="K320" s="927" t="e">
        <f t="shared" si="65"/>
        <v>#DIV/0!</v>
      </c>
    </row>
    <row r="321" spans="1:11" s="484" customFormat="1" ht="12.75" customHeight="1">
      <c r="A321" s="501"/>
      <c r="B321" s="380"/>
      <c r="C321" s="503"/>
      <c r="D321" s="503"/>
      <c r="E321" s="926" t="e">
        <f t="shared" si="53"/>
        <v>#DIV/0!</v>
      </c>
      <c r="F321" s="503"/>
      <c r="G321" s="503"/>
      <c r="H321" s="926" t="e">
        <f t="shared" si="59"/>
        <v>#DIV/0!</v>
      </c>
      <c r="I321" s="1170">
        <f t="shared" si="63"/>
        <v>0</v>
      </c>
      <c r="J321" s="1170">
        <f t="shared" si="64"/>
        <v>0</v>
      </c>
      <c r="K321" s="927" t="e">
        <f t="shared" si="65"/>
        <v>#DIV/0!</v>
      </c>
    </row>
    <row r="322" spans="1:11" s="484" customFormat="1" ht="14.1" customHeight="1">
      <c r="A322" s="514" t="s">
        <v>3979</v>
      </c>
      <c r="B322" s="515"/>
      <c r="C322" s="503"/>
      <c r="D322" s="503"/>
      <c r="E322" s="926" t="e">
        <f t="shared" si="53"/>
        <v>#DIV/0!</v>
      </c>
      <c r="F322" s="503"/>
      <c r="G322" s="503"/>
      <c r="H322" s="926" t="e">
        <f t="shared" si="59"/>
        <v>#DIV/0!</v>
      </c>
      <c r="I322" s="1170">
        <f t="shared" si="63"/>
        <v>0</v>
      </c>
      <c r="J322" s="1170">
        <f t="shared" si="64"/>
        <v>0</v>
      </c>
      <c r="K322" s="927" t="e">
        <f t="shared" si="65"/>
        <v>#DIV/0!</v>
      </c>
    </row>
    <row r="323" spans="1:11" s="484" customFormat="1" ht="14.1" customHeight="1">
      <c r="A323" s="514" t="s">
        <v>2062</v>
      </c>
      <c r="B323" s="505"/>
      <c r="C323" s="503"/>
      <c r="D323" s="503"/>
      <c r="E323" s="926" t="e">
        <f t="shared" si="53"/>
        <v>#DIV/0!</v>
      </c>
      <c r="F323" s="503"/>
      <c r="G323" s="503"/>
      <c r="H323" s="926" t="e">
        <f t="shared" si="59"/>
        <v>#DIV/0!</v>
      </c>
      <c r="I323" s="1170">
        <f t="shared" si="63"/>
        <v>0</v>
      </c>
      <c r="J323" s="1170">
        <f t="shared" si="64"/>
        <v>0</v>
      </c>
      <c r="K323" s="927" t="e">
        <f t="shared" si="65"/>
        <v>#DIV/0!</v>
      </c>
    </row>
    <row r="324" spans="1:11" s="484" customFormat="1" ht="14.1" customHeight="1">
      <c r="A324" s="517" t="s">
        <v>2063</v>
      </c>
      <c r="B324" s="518"/>
      <c r="C324" s="503"/>
      <c r="D324" s="503"/>
      <c r="E324" s="926" t="e">
        <f t="shared" si="53"/>
        <v>#DIV/0!</v>
      </c>
      <c r="F324" s="503"/>
      <c r="G324" s="503"/>
      <c r="H324" s="926" t="e">
        <f t="shared" si="59"/>
        <v>#DIV/0!</v>
      </c>
      <c r="I324" s="1170">
        <f t="shared" si="63"/>
        <v>0</v>
      </c>
      <c r="J324" s="1170">
        <f t="shared" si="64"/>
        <v>0</v>
      </c>
      <c r="K324" s="927" t="e">
        <f t="shared" si="65"/>
        <v>#DIV/0!</v>
      </c>
    </row>
    <row r="325" spans="1:11" s="484" customFormat="1" ht="14.1" customHeight="1">
      <c r="A325" s="511" t="s">
        <v>2186</v>
      </c>
      <c r="B325" s="512"/>
      <c r="C325" s="503"/>
      <c r="D325" s="503"/>
      <c r="E325" s="926" t="e">
        <f t="shared" si="53"/>
        <v>#DIV/0!</v>
      </c>
      <c r="F325" s="503"/>
      <c r="G325" s="503"/>
      <c r="H325" s="926" t="e">
        <f t="shared" si="59"/>
        <v>#DIV/0!</v>
      </c>
      <c r="I325" s="1170">
        <f t="shared" si="63"/>
        <v>0</v>
      </c>
      <c r="J325" s="1170">
        <f t="shared" si="64"/>
        <v>0</v>
      </c>
      <c r="K325" s="927" t="e">
        <f t="shared" si="65"/>
        <v>#DIV/0!</v>
      </c>
    </row>
    <row r="326" spans="1:11" s="484" customFormat="1" ht="14.1" customHeight="1">
      <c r="A326" s="1007" t="s">
        <v>3980</v>
      </c>
      <c r="B326" s="519" t="s">
        <v>3981</v>
      </c>
      <c r="C326" s="516"/>
      <c r="D326" s="503"/>
      <c r="E326" s="271" t="e">
        <f t="shared" si="53"/>
        <v>#DIV/0!</v>
      </c>
      <c r="F326" s="503"/>
      <c r="G326" s="503"/>
      <c r="H326" s="271" t="e">
        <f t="shared" si="59"/>
        <v>#DIV/0!</v>
      </c>
      <c r="I326" s="1170">
        <f t="shared" si="63"/>
        <v>0</v>
      </c>
      <c r="J326" s="1170">
        <f t="shared" si="64"/>
        <v>0</v>
      </c>
      <c r="K326" s="927" t="e">
        <f t="shared" si="65"/>
        <v>#DIV/0!</v>
      </c>
    </row>
    <row r="327" spans="1:11" s="484" customFormat="1" ht="14.1" customHeight="1">
      <c r="A327" s="520" t="s">
        <v>3982</v>
      </c>
      <c r="B327" s="520"/>
      <c r="C327" s="521">
        <f>SUM(C9+C137+C201+C240+C255+C310)</f>
        <v>28078</v>
      </c>
      <c r="D327" s="522">
        <f>SUM(D9+D137+D201+D240+D255+D310)</f>
        <v>15525</v>
      </c>
      <c r="E327" s="273">
        <f t="shared" si="53"/>
        <v>55.292399743571472</v>
      </c>
      <c r="F327" s="522">
        <f>SUM(F9+F137+F201+F240+F255+F310)</f>
        <v>5214</v>
      </c>
      <c r="G327" s="522">
        <f>SUM(G9+G137+G201+G240+G255+G310)</f>
        <v>2579</v>
      </c>
      <c r="H327" s="273">
        <f t="shared" si="59"/>
        <v>49.462984273110855</v>
      </c>
      <c r="I327" s="1170">
        <f t="shared" si="63"/>
        <v>33292</v>
      </c>
      <c r="J327" s="1170">
        <f t="shared" si="64"/>
        <v>18104</v>
      </c>
      <c r="K327" s="927">
        <f t="shared" si="65"/>
        <v>54.379430493812329</v>
      </c>
    </row>
    <row r="328" spans="1:11" s="484" customFormat="1" ht="14.1" customHeight="1">
      <c r="A328" s="520" t="s">
        <v>3983</v>
      </c>
      <c r="B328" s="520"/>
      <c r="C328" s="521">
        <f>SUM(C10+C138+C202+C241+C256+C311)</f>
        <v>43413</v>
      </c>
      <c r="D328" s="522">
        <f>SUM(D10+D138+D202+D241+D256+D311)</f>
        <v>25058</v>
      </c>
      <c r="E328" s="273">
        <f t="shared" si="53"/>
        <v>57.720037776702824</v>
      </c>
      <c r="F328" s="522">
        <f>SUM(F10+F138+F202+F241+F256+F311)</f>
        <v>7292</v>
      </c>
      <c r="G328" s="522">
        <f>SUM(G10+G138+G202+G241+G256+G311)</f>
        <v>3303</v>
      </c>
      <c r="H328" s="273">
        <f t="shared" si="59"/>
        <v>45.296215030170053</v>
      </c>
      <c r="I328" s="1170">
        <f t="shared" si="63"/>
        <v>50705</v>
      </c>
      <c r="J328" s="1170">
        <f t="shared" si="64"/>
        <v>28361</v>
      </c>
      <c r="K328" s="927">
        <f t="shared" si="65"/>
        <v>55.933339907306966</v>
      </c>
    </row>
    <row r="329" spans="1:11">
      <c r="A329" s="524" t="s">
        <v>3984</v>
      </c>
      <c r="B329" s="524"/>
      <c r="C329" s="524"/>
      <c r="D329" s="524"/>
      <c r="E329" s="524"/>
      <c r="F329" s="524"/>
      <c r="G329" s="524"/>
      <c r="H329" s="524"/>
      <c r="I329" s="524"/>
      <c r="J329" s="815"/>
    </row>
    <row r="330" spans="1:11" ht="19.5" customHeight="1">
      <c r="A330" s="1513" t="s">
        <v>2210</v>
      </c>
      <c r="B330" s="1513"/>
      <c r="C330" s="1513"/>
      <c r="D330" s="1513"/>
      <c r="E330" s="1513"/>
      <c r="F330" s="1513"/>
      <c r="G330" s="1513"/>
      <c r="H330" s="1513"/>
      <c r="I330" s="1513"/>
      <c r="J330" s="1514"/>
    </row>
    <row r="331" spans="1:11" ht="15.95" customHeight="1">
      <c r="A331" s="483"/>
      <c r="B331" s="483"/>
      <c r="C331" s="483"/>
      <c r="D331" s="483"/>
      <c r="E331" s="483"/>
      <c r="F331" s="483"/>
      <c r="G331" s="483"/>
      <c r="H331" s="483"/>
      <c r="I331" s="483"/>
      <c r="J331" s="816"/>
    </row>
    <row r="332" spans="1:11" ht="15.95" customHeight="1">
      <c r="A332" s="483"/>
      <c r="B332" s="483"/>
      <c r="C332" s="483"/>
      <c r="D332" s="483"/>
      <c r="E332" s="483"/>
      <c r="F332" s="483"/>
      <c r="G332" s="483"/>
      <c r="H332" s="483"/>
      <c r="I332" s="483"/>
      <c r="J332" s="816"/>
    </row>
    <row r="333" spans="1:11" ht="15.95" customHeight="1">
      <c r="A333" s="483"/>
      <c r="B333" s="483"/>
      <c r="C333" s="483"/>
      <c r="D333" s="483"/>
      <c r="E333" s="483"/>
      <c r="F333" s="483"/>
      <c r="G333" s="483"/>
      <c r="H333" s="483"/>
      <c r="I333" s="483"/>
      <c r="J333" s="816"/>
    </row>
    <row r="334" spans="1:11" ht="15.95" customHeight="1"/>
    <row r="335" spans="1:11" ht="15.95" customHeight="1"/>
    <row r="336" spans="1:11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</sheetData>
  <mergeCells count="9">
    <mergeCell ref="C200:J200"/>
    <mergeCell ref="A330:J330"/>
    <mergeCell ref="A6:A7"/>
    <mergeCell ref="B6:B7"/>
    <mergeCell ref="C2:D2"/>
    <mergeCell ref="C6:E6"/>
    <mergeCell ref="F6:H6"/>
    <mergeCell ref="I6:K6"/>
    <mergeCell ref="C136:J136"/>
  </mergeCells>
  <phoneticPr fontId="44" type="noConversion"/>
  <printOptions horizontalCentered="1"/>
  <pageMargins left="0.23999999999999996" right="0.23999999999999996" top="0.35" bottom="0.35" header="0.31" footer="0.31"/>
  <pageSetup paperSize="9" scale="70" fitToHeight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C314"/>
  <sheetViews>
    <sheetView tabSelected="1" topLeftCell="A145" zoomScaleSheetLayoutView="100" workbookViewId="0">
      <selection activeCell="N179" sqref="N179"/>
    </sheetView>
  </sheetViews>
  <sheetFormatPr defaultRowHeight="12.75"/>
  <cols>
    <col min="1" max="1" width="8.140625" style="484" customWidth="1"/>
    <col min="2" max="2" width="43.5703125" style="484" customWidth="1"/>
    <col min="3" max="5" width="9.7109375" style="484" customWidth="1"/>
    <col min="6" max="9" width="10" style="484" customWidth="1"/>
    <col min="10" max="10" width="10.140625" style="484" customWidth="1"/>
    <col min="11" max="16384" width="9.140625" style="484"/>
  </cols>
  <sheetData>
    <row r="1" spans="1:29" ht="15.75">
      <c r="A1" s="114" t="s">
        <v>2211</v>
      </c>
      <c r="B1" s="115" t="s">
        <v>1242</v>
      </c>
      <c r="C1" s="77" t="s">
        <v>4093</v>
      </c>
      <c r="D1" s="265"/>
      <c r="E1" s="265"/>
      <c r="F1" s="265"/>
      <c r="G1" s="265"/>
      <c r="H1" s="265"/>
      <c r="I1" s="116"/>
      <c r="J1" s="116"/>
      <c r="K1" s="117"/>
    </row>
    <row r="2" spans="1:29" ht="15">
      <c r="A2" s="114"/>
      <c r="B2" s="115" t="s">
        <v>1244</v>
      </c>
      <c r="C2" s="482">
        <v>6113079</v>
      </c>
      <c r="D2" s="116"/>
      <c r="E2" s="116"/>
      <c r="F2" s="116"/>
      <c r="G2" s="116"/>
      <c r="H2" s="116"/>
      <c r="I2" s="116"/>
      <c r="J2" s="116"/>
      <c r="K2" s="117"/>
    </row>
    <row r="3" spans="1:29">
      <c r="A3" s="114"/>
      <c r="B3" s="115"/>
      <c r="C3" s="69" t="s">
        <v>7086</v>
      </c>
      <c r="D3" s="116"/>
      <c r="E3" s="116"/>
      <c r="F3" s="116"/>
      <c r="G3" s="116"/>
      <c r="H3" s="116"/>
      <c r="I3" s="116"/>
      <c r="J3" s="116"/>
      <c r="K3" s="117"/>
    </row>
    <row r="4" spans="1:29" s="19" customFormat="1" ht="15.75">
      <c r="A4" s="114"/>
      <c r="B4" s="115" t="s">
        <v>1246</v>
      </c>
      <c r="C4" s="79" t="s">
        <v>1234</v>
      </c>
      <c r="D4" s="80"/>
      <c r="E4" s="80"/>
      <c r="F4" s="80"/>
      <c r="G4" s="80"/>
      <c r="H4" s="80"/>
      <c r="I4" s="80"/>
      <c r="J4" s="80"/>
      <c r="K4" s="11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19" customFormat="1" ht="15.75">
      <c r="A5" s="15"/>
      <c r="B5" s="18"/>
      <c r="C5" s="18"/>
      <c r="D5" s="18"/>
      <c r="E5" s="18"/>
      <c r="F5" s="18"/>
      <c r="G5" s="18"/>
      <c r="H5" s="18"/>
      <c r="I5" s="18"/>
      <c r="J5" s="18"/>
      <c r="K5" s="484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s="523" customFormat="1" ht="18.75" customHeight="1">
      <c r="A6" s="1419" t="s">
        <v>4096</v>
      </c>
      <c r="B6" s="1417" t="s">
        <v>4097</v>
      </c>
      <c r="C6" s="1449" t="s">
        <v>6773</v>
      </c>
      <c r="D6" s="1450"/>
      <c r="E6" s="1451"/>
      <c r="F6" s="1449" t="s">
        <v>6774</v>
      </c>
      <c r="G6" s="1450"/>
      <c r="H6" s="1451"/>
      <c r="I6" s="1449" t="s">
        <v>6775</v>
      </c>
      <c r="J6" s="1450"/>
      <c r="K6" s="1451"/>
    </row>
    <row r="7" spans="1:29" s="523" customFormat="1" ht="38.25" customHeight="1" thickBot="1">
      <c r="A7" s="1420"/>
      <c r="B7" s="1418"/>
      <c r="C7" s="122" t="s">
        <v>6772</v>
      </c>
      <c r="D7" s="122" t="s">
        <v>7087</v>
      </c>
      <c r="E7" s="122" t="s">
        <v>6870</v>
      </c>
      <c r="F7" s="122" t="s">
        <v>6772</v>
      </c>
      <c r="G7" s="122" t="s">
        <v>7087</v>
      </c>
      <c r="H7" s="122" t="s">
        <v>6870</v>
      </c>
      <c r="I7" s="122" t="s">
        <v>6772</v>
      </c>
      <c r="J7" s="122" t="s">
        <v>7087</v>
      </c>
      <c r="K7" s="122" t="s">
        <v>6870</v>
      </c>
      <c r="L7" s="524"/>
    </row>
    <row r="8" spans="1:29" s="523" customFormat="1" ht="13.5" thickTop="1">
      <c r="A8" s="520" t="s">
        <v>2146</v>
      </c>
      <c r="B8" s="525"/>
      <c r="C8" s="526">
        <v>14643</v>
      </c>
      <c r="D8" s="526">
        <v>9311</v>
      </c>
      <c r="E8" s="1016">
        <f>SUM(D8/C8*100)</f>
        <v>63.586696715153998</v>
      </c>
      <c r="F8" s="526">
        <v>6048</v>
      </c>
      <c r="G8" s="526">
        <v>2931</v>
      </c>
      <c r="H8" s="1016">
        <f>SUM(G8/F8*100)</f>
        <v>48.462301587301589</v>
      </c>
      <c r="I8" s="169">
        <f t="shared" ref="I8:I71" si="0">C8+F8</f>
        <v>20691</v>
      </c>
      <c r="J8" s="169">
        <f t="shared" ref="J8:J71" si="1">D8+G8</f>
        <v>12242</v>
      </c>
      <c r="K8" s="1016">
        <f>SUM(J8/I8*100)</f>
        <v>59.165820888308929</v>
      </c>
    </row>
    <row r="9" spans="1:29" s="523" customFormat="1" ht="13.5" thickBot="1">
      <c r="A9" s="527" t="s">
        <v>2212</v>
      </c>
      <c r="B9" s="520"/>
      <c r="C9" s="528">
        <v>63485</v>
      </c>
      <c r="D9" s="528">
        <v>35855</v>
      </c>
      <c r="E9" s="1017">
        <f>SUM(D9/C9*100)</f>
        <v>56.477908167283609</v>
      </c>
      <c r="F9" s="528">
        <v>45501</v>
      </c>
      <c r="G9" s="528">
        <v>20157</v>
      </c>
      <c r="H9" s="1017">
        <f>SUM(G9/F9*100)</f>
        <v>44.30012527197205</v>
      </c>
      <c r="I9" s="173">
        <f t="shared" si="0"/>
        <v>108986</v>
      </c>
      <c r="J9" s="173">
        <f t="shared" si="1"/>
        <v>56012</v>
      </c>
      <c r="K9" s="1017">
        <f>SUM(J9/I9*100)</f>
        <v>51.39375699631146</v>
      </c>
    </row>
    <row r="10" spans="1:29" s="523" customFormat="1" ht="13.5" thickTop="1">
      <c r="A10" s="525" t="s">
        <v>2213</v>
      </c>
      <c r="B10" s="529"/>
      <c r="C10" s="494">
        <f>SUM(C11:C132)</f>
        <v>348667</v>
      </c>
      <c r="D10" s="494">
        <f>SUM(D11:D132)</f>
        <v>198083</v>
      </c>
      <c r="E10" s="1017">
        <f>SUM(D10/C10*100)</f>
        <v>56.811513564518577</v>
      </c>
      <c r="F10" s="494">
        <f>SUM(F11:F132)</f>
        <v>245942</v>
      </c>
      <c r="G10" s="494">
        <f>SUM(G11:G132)</f>
        <v>110655</v>
      </c>
      <c r="H10" s="1017">
        <f>SUM(G10/F10*100)</f>
        <v>44.992315261321778</v>
      </c>
      <c r="I10" s="173">
        <f t="shared" si="0"/>
        <v>594609</v>
      </c>
      <c r="J10" s="173">
        <f t="shared" si="1"/>
        <v>308738</v>
      </c>
      <c r="K10" s="1017">
        <f>SUM(J10/I10*100)</f>
        <v>51.922860232522552</v>
      </c>
    </row>
    <row r="11" spans="1:29" s="523" customFormat="1">
      <c r="A11" s="49" t="s">
        <v>843</v>
      </c>
      <c r="B11" s="50" t="s">
        <v>2214</v>
      </c>
      <c r="C11" s="270">
        <v>2293</v>
      </c>
      <c r="D11" s="270">
        <v>1271</v>
      </c>
      <c r="E11" s="926">
        <f>SUM(D11/C11*100)</f>
        <v>55.429568251199299</v>
      </c>
      <c r="F11" s="272">
        <v>4865</v>
      </c>
      <c r="G11" s="272">
        <v>1610</v>
      </c>
      <c r="H11" s="926">
        <f>SUM(G11/F11*100)</f>
        <v>33.093525179856115</v>
      </c>
      <c r="I11" s="173">
        <f t="shared" si="0"/>
        <v>7158</v>
      </c>
      <c r="J11" s="173">
        <f t="shared" si="1"/>
        <v>2881</v>
      </c>
      <c r="K11" s="927">
        <f>SUM(J11/I11*100)</f>
        <v>40.248672813635096</v>
      </c>
    </row>
    <row r="12" spans="1:29" s="523" customFormat="1">
      <c r="A12" s="49" t="s">
        <v>844</v>
      </c>
      <c r="B12" s="50" t="s">
        <v>2215</v>
      </c>
      <c r="C12" s="270">
        <v>28614</v>
      </c>
      <c r="D12" s="270">
        <v>16363</v>
      </c>
      <c r="E12" s="926">
        <f t="shared" ref="E12:E75" si="2">SUM(D12/C12*100)</f>
        <v>57.18529391207101</v>
      </c>
      <c r="F12" s="272">
        <v>18442</v>
      </c>
      <c r="G12" s="272">
        <v>8315</v>
      </c>
      <c r="H12" s="926">
        <f t="shared" ref="H12:H75" si="3">SUM(G12/F12*100)</f>
        <v>45.087300726602322</v>
      </c>
      <c r="I12" s="173">
        <f t="shared" si="0"/>
        <v>47056</v>
      </c>
      <c r="J12" s="173">
        <f t="shared" si="1"/>
        <v>24678</v>
      </c>
      <c r="K12" s="927">
        <f t="shared" ref="K12:K75" si="4">SUM(J12/I12*100)</f>
        <v>52.443896633798026</v>
      </c>
    </row>
    <row r="13" spans="1:29" s="523" customFormat="1" ht="25.5">
      <c r="A13" s="49" t="s">
        <v>2216</v>
      </c>
      <c r="B13" s="50" t="s">
        <v>2217</v>
      </c>
      <c r="C13" s="270">
        <v>4760</v>
      </c>
      <c r="D13" s="270">
        <v>4344</v>
      </c>
      <c r="E13" s="926">
        <f t="shared" si="2"/>
        <v>91.260504201680675</v>
      </c>
      <c r="F13" s="272">
        <v>2652</v>
      </c>
      <c r="G13" s="272">
        <v>2145</v>
      </c>
      <c r="H13" s="926">
        <f t="shared" si="3"/>
        <v>80.882352941176478</v>
      </c>
      <c r="I13" s="173">
        <f t="shared" si="0"/>
        <v>7412</v>
      </c>
      <c r="J13" s="173">
        <f t="shared" si="1"/>
        <v>6489</v>
      </c>
      <c r="K13" s="927">
        <f t="shared" si="4"/>
        <v>87.547220723151639</v>
      </c>
    </row>
    <row r="14" spans="1:29" s="523" customFormat="1">
      <c r="A14" s="49" t="s">
        <v>2218</v>
      </c>
      <c r="B14" s="50" t="s">
        <v>2219</v>
      </c>
      <c r="C14" s="270">
        <v>1748</v>
      </c>
      <c r="D14" s="270">
        <v>1039</v>
      </c>
      <c r="E14" s="926">
        <f t="shared" si="2"/>
        <v>59.439359267734545</v>
      </c>
      <c r="F14" s="272">
        <v>2974</v>
      </c>
      <c r="G14" s="272">
        <v>869</v>
      </c>
      <c r="H14" s="926">
        <f t="shared" si="3"/>
        <v>29.21990585070612</v>
      </c>
      <c r="I14" s="173">
        <f t="shared" si="0"/>
        <v>4722</v>
      </c>
      <c r="J14" s="173">
        <f t="shared" si="1"/>
        <v>1908</v>
      </c>
      <c r="K14" s="927">
        <f t="shared" si="4"/>
        <v>40.406607369758582</v>
      </c>
    </row>
    <row r="15" spans="1:29" s="523" customFormat="1" ht="25.5">
      <c r="A15" s="49" t="s">
        <v>2220</v>
      </c>
      <c r="B15" s="50" t="s">
        <v>2221</v>
      </c>
      <c r="C15" s="270">
        <v>6</v>
      </c>
      <c r="D15" s="270"/>
      <c r="E15" s="926">
        <f t="shared" si="2"/>
        <v>0</v>
      </c>
      <c r="F15" s="272"/>
      <c r="G15" s="272"/>
      <c r="H15" s="926" t="e">
        <f t="shared" si="3"/>
        <v>#DIV/0!</v>
      </c>
      <c r="I15" s="173">
        <f t="shared" si="0"/>
        <v>6</v>
      </c>
      <c r="J15" s="173">
        <f t="shared" si="1"/>
        <v>0</v>
      </c>
      <c r="K15" s="927">
        <f t="shared" si="4"/>
        <v>0</v>
      </c>
    </row>
    <row r="16" spans="1:29" s="523" customFormat="1" ht="25.5">
      <c r="A16" s="49" t="s">
        <v>2222</v>
      </c>
      <c r="B16" s="50" t="s">
        <v>2223</v>
      </c>
      <c r="C16" s="270">
        <v>1649</v>
      </c>
      <c r="D16" s="270">
        <v>927</v>
      </c>
      <c r="E16" s="926">
        <f t="shared" si="2"/>
        <v>56.215888417222558</v>
      </c>
      <c r="F16" s="272">
        <v>684</v>
      </c>
      <c r="G16" s="272">
        <v>418</v>
      </c>
      <c r="H16" s="926">
        <f t="shared" si="3"/>
        <v>61.111111111111114</v>
      </c>
      <c r="I16" s="173">
        <f t="shared" si="0"/>
        <v>2333</v>
      </c>
      <c r="J16" s="173">
        <f t="shared" si="1"/>
        <v>1345</v>
      </c>
      <c r="K16" s="927">
        <f t="shared" si="4"/>
        <v>57.651093013287614</v>
      </c>
    </row>
    <row r="17" spans="1:11" s="523" customFormat="1" ht="25.5">
      <c r="A17" s="49" t="s">
        <v>2224</v>
      </c>
      <c r="B17" s="50" t="s">
        <v>2225</v>
      </c>
      <c r="C17" s="270">
        <v>10108</v>
      </c>
      <c r="D17" s="270">
        <v>5588</v>
      </c>
      <c r="E17" s="926">
        <f t="shared" si="2"/>
        <v>55.282944202611795</v>
      </c>
      <c r="F17" s="272">
        <v>6644</v>
      </c>
      <c r="G17" s="272">
        <v>2831</v>
      </c>
      <c r="H17" s="926">
        <f t="shared" si="3"/>
        <v>42.609873570138475</v>
      </c>
      <c r="I17" s="173">
        <f t="shared" si="0"/>
        <v>16752</v>
      </c>
      <c r="J17" s="173">
        <f t="shared" si="1"/>
        <v>8419</v>
      </c>
      <c r="K17" s="927">
        <f t="shared" si="4"/>
        <v>50.25668576886342</v>
      </c>
    </row>
    <row r="18" spans="1:11" s="523" customFormat="1">
      <c r="A18" s="49" t="s">
        <v>2226</v>
      </c>
      <c r="B18" s="50" t="s">
        <v>2227</v>
      </c>
      <c r="C18" s="270">
        <v>2441</v>
      </c>
      <c r="D18" s="270">
        <v>1409</v>
      </c>
      <c r="E18" s="926">
        <f t="shared" si="2"/>
        <v>57.722244981564927</v>
      </c>
      <c r="F18" s="272">
        <v>3535</v>
      </c>
      <c r="G18" s="272">
        <v>1533</v>
      </c>
      <c r="H18" s="926">
        <f t="shared" si="3"/>
        <v>43.366336633663366</v>
      </c>
      <c r="I18" s="173">
        <f t="shared" si="0"/>
        <v>5976</v>
      </c>
      <c r="J18" s="173">
        <f t="shared" si="1"/>
        <v>2942</v>
      </c>
      <c r="K18" s="927">
        <f t="shared" si="4"/>
        <v>49.230254350736281</v>
      </c>
    </row>
    <row r="19" spans="1:11" s="523" customFormat="1">
      <c r="A19" s="49" t="s">
        <v>2228</v>
      </c>
      <c r="B19" s="50" t="s">
        <v>2229</v>
      </c>
      <c r="C19" s="270">
        <v>3552</v>
      </c>
      <c r="D19" s="270">
        <v>2000</v>
      </c>
      <c r="E19" s="926">
        <f t="shared" si="2"/>
        <v>56.306306306306311</v>
      </c>
      <c r="F19" s="272">
        <v>1972</v>
      </c>
      <c r="G19" s="272">
        <v>791</v>
      </c>
      <c r="H19" s="926">
        <f t="shared" si="3"/>
        <v>40.111561866125761</v>
      </c>
      <c r="I19" s="173">
        <f t="shared" si="0"/>
        <v>5524</v>
      </c>
      <c r="J19" s="173">
        <f t="shared" si="1"/>
        <v>2791</v>
      </c>
      <c r="K19" s="927">
        <f t="shared" si="4"/>
        <v>50.524981897175955</v>
      </c>
    </row>
    <row r="20" spans="1:11" s="523" customFormat="1">
      <c r="A20" s="49" t="s">
        <v>2230</v>
      </c>
      <c r="B20" s="50" t="s">
        <v>2231</v>
      </c>
      <c r="C20" s="270">
        <v>165</v>
      </c>
      <c r="D20" s="270">
        <v>125</v>
      </c>
      <c r="E20" s="926">
        <f t="shared" si="2"/>
        <v>75.757575757575751</v>
      </c>
      <c r="F20" s="272">
        <v>115</v>
      </c>
      <c r="G20" s="272">
        <v>53</v>
      </c>
      <c r="H20" s="926">
        <f t="shared" si="3"/>
        <v>46.086956521739133</v>
      </c>
      <c r="I20" s="173">
        <f t="shared" si="0"/>
        <v>280</v>
      </c>
      <c r="J20" s="173">
        <f t="shared" si="1"/>
        <v>178</v>
      </c>
      <c r="K20" s="927">
        <f t="shared" si="4"/>
        <v>63.571428571428569</v>
      </c>
    </row>
    <row r="21" spans="1:11" s="523" customFormat="1" ht="25.5">
      <c r="A21" s="49" t="s">
        <v>2232</v>
      </c>
      <c r="B21" s="50" t="s">
        <v>2233</v>
      </c>
      <c r="C21" s="270">
        <v>6564</v>
      </c>
      <c r="D21" s="270">
        <v>3239</v>
      </c>
      <c r="E21" s="926">
        <f t="shared" si="2"/>
        <v>49.344911639244366</v>
      </c>
      <c r="F21" s="272">
        <v>3682</v>
      </c>
      <c r="G21" s="272">
        <v>1552</v>
      </c>
      <c r="H21" s="926">
        <f t="shared" si="3"/>
        <v>42.151004888647478</v>
      </c>
      <c r="I21" s="173">
        <f t="shared" si="0"/>
        <v>10246</v>
      </c>
      <c r="J21" s="173">
        <f t="shared" si="1"/>
        <v>4791</v>
      </c>
      <c r="K21" s="927">
        <f t="shared" si="4"/>
        <v>46.759711106773381</v>
      </c>
    </row>
    <row r="22" spans="1:11" s="523" customFormat="1" ht="25.5">
      <c r="A22" s="49" t="s">
        <v>2234</v>
      </c>
      <c r="B22" s="50" t="s">
        <v>2235</v>
      </c>
      <c r="C22" s="270">
        <v>10135</v>
      </c>
      <c r="D22" s="270">
        <v>5606</v>
      </c>
      <c r="E22" s="926">
        <f t="shared" si="2"/>
        <v>55.313270843611249</v>
      </c>
      <c r="F22" s="272">
        <v>6649</v>
      </c>
      <c r="G22" s="272">
        <v>2839</v>
      </c>
      <c r="H22" s="926">
        <f t="shared" si="3"/>
        <v>42.698150097759061</v>
      </c>
      <c r="I22" s="173">
        <f t="shared" si="0"/>
        <v>16784</v>
      </c>
      <c r="J22" s="173">
        <f t="shared" si="1"/>
        <v>8445</v>
      </c>
      <c r="K22" s="927">
        <f t="shared" si="4"/>
        <v>50.315776930409918</v>
      </c>
    </row>
    <row r="23" spans="1:11" s="523" customFormat="1" ht="25.5">
      <c r="A23" s="49" t="s">
        <v>2236</v>
      </c>
      <c r="B23" s="50" t="s">
        <v>2237</v>
      </c>
      <c r="C23" s="270">
        <v>235</v>
      </c>
      <c r="D23" s="270">
        <v>150</v>
      </c>
      <c r="E23" s="926">
        <f t="shared" si="2"/>
        <v>63.829787234042556</v>
      </c>
      <c r="F23" s="272">
        <v>40</v>
      </c>
      <c r="G23" s="272">
        <v>23</v>
      </c>
      <c r="H23" s="926">
        <f t="shared" si="3"/>
        <v>57.499999999999993</v>
      </c>
      <c r="I23" s="173">
        <f t="shared" si="0"/>
        <v>275</v>
      </c>
      <c r="J23" s="173">
        <f t="shared" si="1"/>
        <v>173</v>
      </c>
      <c r="K23" s="927">
        <f t="shared" si="4"/>
        <v>62.909090909090914</v>
      </c>
    </row>
    <row r="24" spans="1:11" s="523" customFormat="1" ht="25.5">
      <c r="A24" s="49" t="s">
        <v>2238</v>
      </c>
      <c r="B24" s="50" t="s">
        <v>2239</v>
      </c>
      <c r="C24" s="270">
        <v>6593</v>
      </c>
      <c r="D24" s="270">
        <v>3688</v>
      </c>
      <c r="E24" s="926">
        <f t="shared" si="2"/>
        <v>55.938116183831333</v>
      </c>
      <c r="F24" s="272">
        <v>5008</v>
      </c>
      <c r="G24" s="272">
        <v>2309</v>
      </c>
      <c r="H24" s="926">
        <f t="shared" si="3"/>
        <v>46.106230031948883</v>
      </c>
      <c r="I24" s="173">
        <f t="shared" si="0"/>
        <v>11601</v>
      </c>
      <c r="J24" s="173">
        <f t="shared" si="1"/>
        <v>5997</v>
      </c>
      <c r="K24" s="927">
        <f t="shared" si="4"/>
        <v>51.693819498319115</v>
      </c>
    </row>
    <row r="25" spans="1:11" s="523" customFormat="1" ht="25.5">
      <c r="A25" s="49" t="s">
        <v>2240</v>
      </c>
      <c r="B25" s="50" t="s">
        <v>2241</v>
      </c>
      <c r="C25" s="270">
        <v>1568</v>
      </c>
      <c r="D25" s="270">
        <v>1386</v>
      </c>
      <c r="E25" s="926">
        <f t="shared" si="2"/>
        <v>88.392857142857139</v>
      </c>
      <c r="F25" s="272">
        <v>1852</v>
      </c>
      <c r="G25" s="272">
        <v>837</v>
      </c>
      <c r="H25" s="926">
        <f t="shared" si="3"/>
        <v>45.194384449244062</v>
      </c>
      <c r="I25" s="173">
        <f t="shared" si="0"/>
        <v>3420</v>
      </c>
      <c r="J25" s="173">
        <f t="shared" si="1"/>
        <v>2223</v>
      </c>
      <c r="K25" s="927">
        <f t="shared" si="4"/>
        <v>65</v>
      </c>
    </row>
    <row r="26" spans="1:11" s="523" customFormat="1" ht="25.5">
      <c r="A26" s="49" t="s">
        <v>2242</v>
      </c>
      <c r="B26" s="50" t="s">
        <v>2243</v>
      </c>
      <c r="C26" s="270">
        <v>5634</v>
      </c>
      <c r="D26" s="270">
        <v>3771</v>
      </c>
      <c r="E26" s="926">
        <f t="shared" si="2"/>
        <v>66.932907348242807</v>
      </c>
      <c r="F26" s="272">
        <v>5044</v>
      </c>
      <c r="G26" s="272">
        <v>2337</v>
      </c>
      <c r="H26" s="926">
        <f t="shared" si="3"/>
        <v>46.332275971451232</v>
      </c>
      <c r="I26" s="173">
        <f t="shared" si="0"/>
        <v>10678</v>
      </c>
      <c r="J26" s="173">
        <f t="shared" si="1"/>
        <v>6108</v>
      </c>
      <c r="K26" s="927">
        <f t="shared" si="4"/>
        <v>57.201723169132798</v>
      </c>
    </row>
    <row r="27" spans="1:11" s="523" customFormat="1" ht="25.5">
      <c r="A27" s="49" t="s">
        <v>2244</v>
      </c>
      <c r="B27" s="50" t="s">
        <v>2245</v>
      </c>
      <c r="C27" s="270">
        <v>15685</v>
      </c>
      <c r="D27" s="270">
        <v>8416</v>
      </c>
      <c r="E27" s="926">
        <f t="shared" si="2"/>
        <v>53.65635957921581</v>
      </c>
      <c r="F27" s="272">
        <v>11073</v>
      </c>
      <c r="G27" s="272">
        <v>5117</v>
      </c>
      <c r="H27" s="926">
        <f t="shared" si="3"/>
        <v>46.211505463740629</v>
      </c>
      <c r="I27" s="173">
        <f t="shared" si="0"/>
        <v>26758</v>
      </c>
      <c r="J27" s="173">
        <f t="shared" si="1"/>
        <v>13533</v>
      </c>
      <c r="K27" s="927">
        <f t="shared" si="4"/>
        <v>50.575528813812689</v>
      </c>
    </row>
    <row r="28" spans="1:11" s="523" customFormat="1">
      <c r="A28" s="49" t="s">
        <v>2246</v>
      </c>
      <c r="B28" s="50" t="s">
        <v>2247</v>
      </c>
      <c r="C28" s="270">
        <v>133</v>
      </c>
      <c r="D28" s="270"/>
      <c r="E28" s="926">
        <f t="shared" si="2"/>
        <v>0</v>
      </c>
      <c r="F28" s="272">
        <v>75</v>
      </c>
      <c r="G28" s="272"/>
      <c r="H28" s="926">
        <f t="shared" si="3"/>
        <v>0</v>
      </c>
      <c r="I28" s="173">
        <f t="shared" si="0"/>
        <v>208</v>
      </c>
      <c r="J28" s="173">
        <f t="shared" si="1"/>
        <v>0</v>
      </c>
      <c r="K28" s="927">
        <f t="shared" si="4"/>
        <v>0</v>
      </c>
    </row>
    <row r="29" spans="1:11" s="523" customFormat="1" ht="25.5">
      <c r="A29" s="49" t="s">
        <v>2248</v>
      </c>
      <c r="B29" s="50" t="s">
        <v>2249</v>
      </c>
      <c r="C29" s="270">
        <v>1330</v>
      </c>
      <c r="D29" s="270">
        <v>772</v>
      </c>
      <c r="E29" s="926">
        <f t="shared" si="2"/>
        <v>58.045112781954892</v>
      </c>
      <c r="F29" s="272">
        <v>1082</v>
      </c>
      <c r="G29" s="272">
        <v>591</v>
      </c>
      <c r="H29" s="926">
        <f t="shared" si="3"/>
        <v>54.621072088724588</v>
      </c>
      <c r="I29" s="173">
        <f t="shared" si="0"/>
        <v>2412</v>
      </c>
      <c r="J29" s="173">
        <f t="shared" si="1"/>
        <v>1363</v>
      </c>
      <c r="K29" s="927">
        <f t="shared" si="4"/>
        <v>56.50912106135987</v>
      </c>
    </row>
    <row r="30" spans="1:11" s="523" customFormat="1" ht="25.5">
      <c r="A30" s="49" t="s">
        <v>2250</v>
      </c>
      <c r="B30" s="50" t="s">
        <v>2251</v>
      </c>
      <c r="C30" s="270">
        <v>6618</v>
      </c>
      <c r="D30" s="270">
        <v>3435</v>
      </c>
      <c r="E30" s="926">
        <f t="shared" si="2"/>
        <v>51.903898458748863</v>
      </c>
      <c r="F30" s="272">
        <v>3619</v>
      </c>
      <c r="G30" s="272">
        <v>1654</v>
      </c>
      <c r="H30" s="926">
        <f t="shared" si="3"/>
        <v>45.703232937275487</v>
      </c>
      <c r="I30" s="173">
        <f t="shared" si="0"/>
        <v>10237</v>
      </c>
      <c r="J30" s="173">
        <f t="shared" si="1"/>
        <v>5089</v>
      </c>
      <c r="K30" s="927">
        <f t="shared" si="4"/>
        <v>49.71182963758914</v>
      </c>
    </row>
    <row r="31" spans="1:11" s="523" customFormat="1">
      <c r="A31" s="49" t="s">
        <v>2252</v>
      </c>
      <c r="B31" s="50" t="s">
        <v>2253</v>
      </c>
      <c r="C31" s="270">
        <v>14438</v>
      </c>
      <c r="D31" s="270">
        <v>7797</v>
      </c>
      <c r="E31" s="926">
        <f t="shared" si="2"/>
        <v>54.003324560188389</v>
      </c>
      <c r="F31" s="272">
        <v>9915</v>
      </c>
      <c r="G31" s="272">
        <v>4232</v>
      </c>
      <c r="H31" s="926">
        <f t="shared" si="3"/>
        <v>42.682803832576901</v>
      </c>
      <c r="I31" s="173">
        <f t="shared" si="0"/>
        <v>24353</v>
      </c>
      <c r="J31" s="173">
        <f t="shared" si="1"/>
        <v>12029</v>
      </c>
      <c r="K31" s="927">
        <f t="shared" si="4"/>
        <v>49.394325134480347</v>
      </c>
    </row>
    <row r="32" spans="1:11" s="523" customFormat="1">
      <c r="A32" s="49" t="s">
        <v>2254</v>
      </c>
      <c r="B32" s="50" t="s">
        <v>2255</v>
      </c>
      <c r="C32" s="270">
        <v>5363</v>
      </c>
      <c r="D32" s="270">
        <v>2309</v>
      </c>
      <c r="E32" s="926">
        <f t="shared" si="2"/>
        <v>43.054260674995334</v>
      </c>
      <c r="F32" s="272">
        <v>3576</v>
      </c>
      <c r="G32" s="272">
        <v>1232</v>
      </c>
      <c r="H32" s="926">
        <f t="shared" si="3"/>
        <v>34.451901565995527</v>
      </c>
      <c r="I32" s="173">
        <f t="shared" si="0"/>
        <v>8939</v>
      </c>
      <c r="J32" s="173">
        <f t="shared" si="1"/>
        <v>3541</v>
      </c>
      <c r="K32" s="927">
        <f t="shared" si="4"/>
        <v>39.612932095312672</v>
      </c>
    </row>
    <row r="33" spans="1:11" s="523" customFormat="1" ht="25.5">
      <c r="A33" s="49" t="s">
        <v>2256</v>
      </c>
      <c r="B33" s="50" t="s">
        <v>2257</v>
      </c>
      <c r="C33" s="270">
        <v>6237</v>
      </c>
      <c r="D33" s="270">
        <v>3520</v>
      </c>
      <c r="E33" s="926">
        <f t="shared" si="2"/>
        <v>56.437389770723101</v>
      </c>
      <c r="F33" s="272">
        <v>3733</v>
      </c>
      <c r="G33" s="272">
        <v>1703</v>
      </c>
      <c r="H33" s="926">
        <f t="shared" si="3"/>
        <v>45.62014465577284</v>
      </c>
      <c r="I33" s="173">
        <f t="shared" si="0"/>
        <v>9970</v>
      </c>
      <c r="J33" s="173">
        <f t="shared" si="1"/>
        <v>5223</v>
      </c>
      <c r="K33" s="927">
        <f t="shared" si="4"/>
        <v>52.387161484453358</v>
      </c>
    </row>
    <row r="34" spans="1:11" s="523" customFormat="1" ht="25.5">
      <c r="A34" s="49" t="s">
        <v>2258</v>
      </c>
      <c r="B34" s="50" t="s">
        <v>2259</v>
      </c>
      <c r="C34" s="270">
        <v>2499</v>
      </c>
      <c r="D34" s="270">
        <v>1470</v>
      </c>
      <c r="E34" s="926">
        <f t="shared" si="2"/>
        <v>58.82352941176471</v>
      </c>
      <c r="F34" s="272">
        <v>1904</v>
      </c>
      <c r="G34" s="272">
        <v>920</v>
      </c>
      <c r="H34" s="926">
        <f t="shared" si="3"/>
        <v>48.319327731092436</v>
      </c>
      <c r="I34" s="173">
        <f t="shared" si="0"/>
        <v>4403</v>
      </c>
      <c r="J34" s="173">
        <f t="shared" si="1"/>
        <v>2390</v>
      </c>
      <c r="K34" s="927">
        <f t="shared" si="4"/>
        <v>54.281171928230755</v>
      </c>
    </row>
    <row r="35" spans="1:11" s="523" customFormat="1">
      <c r="A35" s="49" t="s">
        <v>2260</v>
      </c>
      <c r="B35" s="50" t="s">
        <v>2261</v>
      </c>
      <c r="C35" s="270">
        <v>1848</v>
      </c>
      <c r="D35" s="270">
        <v>1044</v>
      </c>
      <c r="E35" s="926">
        <f t="shared" si="2"/>
        <v>56.493506493506494</v>
      </c>
      <c r="F35" s="272">
        <v>1376</v>
      </c>
      <c r="G35" s="272">
        <v>741</v>
      </c>
      <c r="H35" s="926">
        <f t="shared" si="3"/>
        <v>53.85174418604651</v>
      </c>
      <c r="I35" s="173">
        <f t="shared" si="0"/>
        <v>3224</v>
      </c>
      <c r="J35" s="173">
        <f t="shared" si="1"/>
        <v>1785</v>
      </c>
      <c r="K35" s="927">
        <f t="shared" si="4"/>
        <v>55.366004962779158</v>
      </c>
    </row>
    <row r="36" spans="1:11" s="523" customFormat="1" ht="25.5">
      <c r="A36" s="49" t="s">
        <v>2262</v>
      </c>
      <c r="B36" s="50" t="s">
        <v>2263</v>
      </c>
      <c r="C36" s="270">
        <v>13504</v>
      </c>
      <c r="D36" s="270">
        <v>7158</v>
      </c>
      <c r="E36" s="926">
        <f t="shared" si="2"/>
        <v>53.006516587677723</v>
      </c>
      <c r="F36" s="272">
        <v>8953</v>
      </c>
      <c r="G36" s="272">
        <v>4116</v>
      </c>
      <c r="H36" s="926">
        <f t="shared" si="3"/>
        <v>45.973416731821736</v>
      </c>
      <c r="I36" s="173">
        <f t="shared" si="0"/>
        <v>22457</v>
      </c>
      <c r="J36" s="173">
        <f t="shared" si="1"/>
        <v>11274</v>
      </c>
      <c r="K36" s="927">
        <f t="shared" si="4"/>
        <v>50.2026094313577</v>
      </c>
    </row>
    <row r="37" spans="1:11" s="523" customFormat="1">
      <c r="A37" s="49" t="s">
        <v>2264</v>
      </c>
      <c r="B37" s="50" t="s">
        <v>2265</v>
      </c>
      <c r="C37" s="270">
        <v>653</v>
      </c>
      <c r="D37" s="270">
        <v>356</v>
      </c>
      <c r="E37" s="926">
        <f t="shared" si="2"/>
        <v>54.517611026033684</v>
      </c>
      <c r="F37" s="272">
        <v>216</v>
      </c>
      <c r="G37" s="272">
        <v>102</v>
      </c>
      <c r="H37" s="926">
        <f t="shared" si="3"/>
        <v>47.222222222222221</v>
      </c>
      <c r="I37" s="173">
        <f t="shared" si="0"/>
        <v>869</v>
      </c>
      <c r="J37" s="173">
        <f t="shared" si="1"/>
        <v>458</v>
      </c>
      <c r="K37" s="927">
        <f t="shared" si="4"/>
        <v>52.70425776754891</v>
      </c>
    </row>
    <row r="38" spans="1:11" s="523" customFormat="1">
      <c r="A38" s="49" t="s">
        <v>2266</v>
      </c>
      <c r="B38" s="50" t="s">
        <v>2267</v>
      </c>
      <c r="C38" s="270">
        <v>278</v>
      </c>
      <c r="D38" s="270">
        <v>117</v>
      </c>
      <c r="E38" s="926">
        <f t="shared" si="2"/>
        <v>42.086330935251794</v>
      </c>
      <c r="F38" s="272">
        <v>123</v>
      </c>
      <c r="G38" s="272">
        <v>45</v>
      </c>
      <c r="H38" s="926">
        <f t="shared" si="3"/>
        <v>36.585365853658537</v>
      </c>
      <c r="I38" s="173">
        <f t="shared" si="0"/>
        <v>401</v>
      </c>
      <c r="J38" s="173">
        <f t="shared" si="1"/>
        <v>162</v>
      </c>
      <c r="K38" s="927">
        <f t="shared" si="4"/>
        <v>40.399002493765586</v>
      </c>
    </row>
    <row r="39" spans="1:11" s="523" customFormat="1">
      <c r="A39" s="49" t="s">
        <v>2268</v>
      </c>
      <c r="B39" s="50" t="s">
        <v>2269</v>
      </c>
      <c r="C39" s="270">
        <v>356</v>
      </c>
      <c r="D39" s="270">
        <v>208</v>
      </c>
      <c r="E39" s="926">
        <f t="shared" si="2"/>
        <v>58.426966292134829</v>
      </c>
      <c r="F39" s="272">
        <v>87</v>
      </c>
      <c r="G39" s="272">
        <v>45</v>
      </c>
      <c r="H39" s="926">
        <f t="shared" si="3"/>
        <v>51.724137931034484</v>
      </c>
      <c r="I39" s="173">
        <f t="shared" si="0"/>
        <v>443</v>
      </c>
      <c r="J39" s="173">
        <f t="shared" si="1"/>
        <v>253</v>
      </c>
      <c r="K39" s="927">
        <f t="shared" si="4"/>
        <v>57.110609480812649</v>
      </c>
    </row>
    <row r="40" spans="1:11" s="523" customFormat="1">
      <c r="A40" s="49" t="s">
        <v>2270</v>
      </c>
      <c r="B40" s="50" t="s">
        <v>2271</v>
      </c>
      <c r="C40" s="270">
        <v>507</v>
      </c>
      <c r="D40" s="270">
        <v>295</v>
      </c>
      <c r="E40" s="926">
        <f t="shared" si="2"/>
        <v>58.185404339250489</v>
      </c>
      <c r="F40" s="272">
        <v>210</v>
      </c>
      <c r="G40" s="272">
        <v>99</v>
      </c>
      <c r="H40" s="926">
        <f t="shared" si="3"/>
        <v>47.142857142857139</v>
      </c>
      <c r="I40" s="173">
        <f t="shared" si="0"/>
        <v>717</v>
      </c>
      <c r="J40" s="173">
        <f t="shared" si="1"/>
        <v>394</v>
      </c>
      <c r="K40" s="927">
        <f t="shared" si="4"/>
        <v>54.951185495118551</v>
      </c>
    </row>
    <row r="41" spans="1:11" s="523" customFormat="1" ht="25.5">
      <c r="A41" s="49" t="s">
        <v>2272</v>
      </c>
      <c r="B41" s="50" t="s">
        <v>2273</v>
      </c>
      <c r="C41" s="270">
        <v>2823</v>
      </c>
      <c r="D41" s="270">
        <v>1635</v>
      </c>
      <c r="E41" s="926">
        <f t="shared" si="2"/>
        <v>57.917109458023376</v>
      </c>
      <c r="F41" s="272">
        <v>2669</v>
      </c>
      <c r="G41" s="272">
        <v>1233</v>
      </c>
      <c r="H41" s="926">
        <f t="shared" si="3"/>
        <v>46.197077557137504</v>
      </c>
      <c r="I41" s="173">
        <f t="shared" si="0"/>
        <v>5492</v>
      </c>
      <c r="J41" s="173">
        <f t="shared" si="1"/>
        <v>2868</v>
      </c>
      <c r="K41" s="927">
        <f t="shared" si="4"/>
        <v>52.221412964311732</v>
      </c>
    </row>
    <row r="42" spans="1:11" s="523" customFormat="1">
      <c r="A42" s="49" t="s">
        <v>2274</v>
      </c>
      <c r="B42" s="50" t="s">
        <v>2275</v>
      </c>
      <c r="C42" s="270">
        <v>89</v>
      </c>
      <c r="D42" s="270"/>
      <c r="E42" s="926">
        <f t="shared" si="2"/>
        <v>0</v>
      </c>
      <c r="F42" s="272">
        <v>71</v>
      </c>
      <c r="G42" s="272"/>
      <c r="H42" s="926">
        <f t="shared" si="3"/>
        <v>0</v>
      </c>
      <c r="I42" s="173">
        <f t="shared" si="0"/>
        <v>160</v>
      </c>
      <c r="J42" s="173">
        <f t="shared" si="1"/>
        <v>0</v>
      </c>
      <c r="K42" s="927">
        <f t="shared" si="4"/>
        <v>0</v>
      </c>
    </row>
    <row r="43" spans="1:11" s="523" customFormat="1">
      <c r="A43" s="49" t="s">
        <v>2276</v>
      </c>
      <c r="B43" s="50" t="s">
        <v>2277</v>
      </c>
      <c r="C43" s="270">
        <v>1</v>
      </c>
      <c r="D43" s="270"/>
      <c r="E43" s="926">
        <f t="shared" si="2"/>
        <v>0</v>
      </c>
      <c r="F43" s="272">
        <v>1</v>
      </c>
      <c r="G43" s="272"/>
      <c r="H43" s="926">
        <f t="shared" si="3"/>
        <v>0</v>
      </c>
      <c r="I43" s="173">
        <f t="shared" si="0"/>
        <v>2</v>
      </c>
      <c r="J43" s="173">
        <f t="shared" si="1"/>
        <v>0</v>
      </c>
      <c r="K43" s="927">
        <f t="shared" si="4"/>
        <v>0</v>
      </c>
    </row>
    <row r="44" spans="1:11" s="523" customFormat="1">
      <c r="A44" s="49" t="s">
        <v>2278</v>
      </c>
      <c r="B44" s="50" t="s">
        <v>2279</v>
      </c>
      <c r="C44" s="270">
        <v>14506</v>
      </c>
      <c r="D44" s="270">
        <v>7765</v>
      </c>
      <c r="E44" s="926">
        <f t="shared" si="2"/>
        <v>53.529573969391976</v>
      </c>
      <c r="F44" s="272">
        <v>8835</v>
      </c>
      <c r="G44" s="272">
        <v>4126</v>
      </c>
      <c r="H44" s="926">
        <f t="shared" si="3"/>
        <v>46.700622524052065</v>
      </c>
      <c r="I44" s="173">
        <f t="shared" si="0"/>
        <v>23341</v>
      </c>
      <c r="J44" s="173">
        <f t="shared" si="1"/>
        <v>11891</v>
      </c>
      <c r="K44" s="927">
        <f t="shared" si="4"/>
        <v>50.944689601987911</v>
      </c>
    </row>
    <row r="45" spans="1:11" s="523" customFormat="1" ht="25.5">
      <c r="A45" s="49" t="s">
        <v>2280</v>
      </c>
      <c r="B45" s="50" t="s">
        <v>2281</v>
      </c>
      <c r="C45" s="270">
        <v>5864</v>
      </c>
      <c r="D45" s="270">
        <v>3300</v>
      </c>
      <c r="E45" s="926">
        <f t="shared" si="2"/>
        <v>56.275579809004093</v>
      </c>
      <c r="F45" s="272">
        <v>4421</v>
      </c>
      <c r="G45" s="272">
        <v>1809</v>
      </c>
      <c r="H45" s="926">
        <f t="shared" si="3"/>
        <v>40.918344266003167</v>
      </c>
      <c r="I45" s="173">
        <f t="shared" si="0"/>
        <v>10285</v>
      </c>
      <c r="J45" s="173">
        <f t="shared" si="1"/>
        <v>5109</v>
      </c>
      <c r="K45" s="927">
        <f t="shared" si="4"/>
        <v>49.674282936315024</v>
      </c>
    </row>
    <row r="46" spans="1:11" s="523" customFormat="1" ht="25.5">
      <c r="A46" s="49" t="s">
        <v>2282</v>
      </c>
      <c r="B46" s="50" t="s">
        <v>2283</v>
      </c>
      <c r="C46" s="270">
        <v>2538</v>
      </c>
      <c r="D46" s="270">
        <v>1673</v>
      </c>
      <c r="E46" s="926">
        <f t="shared" si="2"/>
        <v>65.918045705279752</v>
      </c>
      <c r="F46" s="272">
        <v>2382</v>
      </c>
      <c r="G46" s="272">
        <v>1049</v>
      </c>
      <c r="H46" s="926">
        <f t="shared" si="3"/>
        <v>44.038623005877412</v>
      </c>
      <c r="I46" s="173">
        <f t="shared" si="0"/>
        <v>4920</v>
      </c>
      <c r="J46" s="173">
        <f t="shared" si="1"/>
        <v>2722</v>
      </c>
      <c r="K46" s="927">
        <f t="shared" si="4"/>
        <v>55.325203252032516</v>
      </c>
    </row>
    <row r="47" spans="1:11" s="523" customFormat="1" ht="25.5">
      <c r="A47" s="49" t="s">
        <v>2284</v>
      </c>
      <c r="B47" s="50" t="s">
        <v>2285</v>
      </c>
      <c r="C47" s="270">
        <v>13482</v>
      </c>
      <c r="D47" s="270">
        <v>7138</v>
      </c>
      <c r="E47" s="926">
        <f t="shared" si="2"/>
        <v>52.944666963358557</v>
      </c>
      <c r="F47" s="272">
        <v>8768</v>
      </c>
      <c r="G47" s="272">
        <v>4054</v>
      </c>
      <c r="H47" s="926">
        <f t="shared" si="3"/>
        <v>46.236313868613138</v>
      </c>
      <c r="I47" s="173">
        <f t="shared" si="0"/>
        <v>22250</v>
      </c>
      <c r="J47" s="173">
        <f t="shared" si="1"/>
        <v>11192</v>
      </c>
      <c r="K47" s="927">
        <f t="shared" si="4"/>
        <v>50.301123595505615</v>
      </c>
    </row>
    <row r="48" spans="1:11" s="523" customFormat="1" ht="25.5">
      <c r="A48" s="49" t="s">
        <v>2286</v>
      </c>
      <c r="B48" s="50" t="s">
        <v>2287</v>
      </c>
      <c r="C48" s="270">
        <v>776</v>
      </c>
      <c r="D48" s="270">
        <v>552</v>
      </c>
      <c r="E48" s="926">
        <f t="shared" si="2"/>
        <v>71.134020618556704</v>
      </c>
      <c r="F48" s="272">
        <v>92</v>
      </c>
      <c r="G48" s="272">
        <v>42</v>
      </c>
      <c r="H48" s="926">
        <f t="shared" si="3"/>
        <v>45.652173913043477</v>
      </c>
      <c r="I48" s="173">
        <f t="shared" si="0"/>
        <v>868</v>
      </c>
      <c r="J48" s="173">
        <f t="shared" si="1"/>
        <v>594</v>
      </c>
      <c r="K48" s="927">
        <f t="shared" si="4"/>
        <v>68.433179723502306</v>
      </c>
    </row>
    <row r="49" spans="1:11" s="523" customFormat="1" ht="38.25">
      <c r="A49" s="49" t="s">
        <v>2288</v>
      </c>
      <c r="B49" s="50" t="s">
        <v>2289</v>
      </c>
      <c r="C49" s="270">
        <v>630</v>
      </c>
      <c r="D49" s="270">
        <v>554</v>
      </c>
      <c r="E49" s="926">
        <f t="shared" si="2"/>
        <v>87.936507936507937</v>
      </c>
      <c r="F49" s="272">
        <v>46</v>
      </c>
      <c r="G49" s="272">
        <v>28</v>
      </c>
      <c r="H49" s="926">
        <f t="shared" si="3"/>
        <v>60.869565217391312</v>
      </c>
      <c r="I49" s="173">
        <f t="shared" si="0"/>
        <v>676</v>
      </c>
      <c r="J49" s="173">
        <f t="shared" si="1"/>
        <v>582</v>
      </c>
      <c r="K49" s="927">
        <f t="shared" si="4"/>
        <v>86.094674556213008</v>
      </c>
    </row>
    <row r="50" spans="1:11" s="523" customFormat="1" ht="25.5">
      <c r="A50" s="49" t="s">
        <v>2290</v>
      </c>
      <c r="B50" s="50" t="s">
        <v>2291</v>
      </c>
      <c r="C50" s="270">
        <v>1396</v>
      </c>
      <c r="D50" s="270">
        <v>897</v>
      </c>
      <c r="E50" s="926">
        <f t="shared" si="2"/>
        <v>64.255014326647569</v>
      </c>
      <c r="F50" s="272">
        <v>80</v>
      </c>
      <c r="G50" s="272">
        <v>51</v>
      </c>
      <c r="H50" s="926">
        <f t="shared" si="3"/>
        <v>63.749999999999993</v>
      </c>
      <c r="I50" s="173">
        <f t="shared" si="0"/>
        <v>1476</v>
      </c>
      <c r="J50" s="173">
        <f t="shared" si="1"/>
        <v>948</v>
      </c>
      <c r="K50" s="927">
        <f t="shared" si="4"/>
        <v>64.22764227642277</v>
      </c>
    </row>
    <row r="51" spans="1:11" s="523" customFormat="1" ht="25.5">
      <c r="A51" s="49" t="s">
        <v>2292</v>
      </c>
      <c r="B51" s="50" t="s">
        <v>2293</v>
      </c>
      <c r="C51" s="270">
        <v>2990</v>
      </c>
      <c r="D51" s="270">
        <v>1712</v>
      </c>
      <c r="E51" s="926">
        <f t="shared" si="2"/>
        <v>57.257525083612038</v>
      </c>
      <c r="F51" s="272">
        <v>3652</v>
      </c>
      <c r="G51" s="272">
        <v>1555</v>
      </c>
      <c r="H51" s="926">
        <f t="shared" si="3"/>
        <v>42.579408543263966</v>
      </c>
      <c r="I51" s="173">
        <f t="shared" si="0"/>
        <v>6642</v>
      </c>
      <c r="J51" s="173">
        <f t="shared" si="1"/>
        <v>3267</v>
      </c>
      <c r="K51" s="927">
        <f t="shared" si="4"/>
        <v>49.1869918699187</v>
      </c>
    </row>
    <row r="52" spans="1:11" s="523" customFormat="1" ht="25.5">
      <c r="A52" s="49" t="s">
        <v>2294</v>
      </c>
      <c r="B52" s="50" t="s">
        <v>2295</v>
      </c>
      <c r="C52" s="270">
        <v>380</v>
      </c>
      <c r="D52" s="270">
        <v>266</v>
      </c>
      <c r="E52" s="926">
        <f t="shared" si="2"/>
        <v>70</v>
      </c>
      <c r="F52" s="272">
        <v>24</v>
      </c>
      <c r="G52" s="272">
        <v>36</v>
      </c>
      <c r="H52" s="926">
        <f t="shared" si="3"/>
        <v>150</v>
      </c>
      <c r="I52" s="173">
        <f t="shared" si="0"/>
        <v>404</v>
      </c>
      <c r="J52" s="173">
        <f t="shared" si="1"/>
        <v>302</v>
      </c>
      <c r="K52" s="927">
        <f t="shared" si="4"/>
        <v>74.752475247524757</v>
      </c>
    </row>
    <row r="53" spans="1:11" s="523" customFormat="1" ht="25.5">
      <c r="A53" s="49" t="s">
        <v>2296</v>
      </c>
      <c r="B53" s="50" t="s">
        <v>2297</v>
      </c>
      <c r="C53" s="270">
        <v>859</v>
      </c>
      <c r="D53" s="270">
        <v>531</v>
      </c>
      <c r="E53" s="926">
        <f t="shared" si="2"/>
        <v>61.816065192083812</v>
      </c>
      <c r="F53" s="272">
        <v>429</v>
      </c>
      <c r="G53" s="272">
        <v>230</v>
      </c>
      <c r="H53" s="926">
        <f t="shared" si="3"/>
        <v>53.613053613053616</v>
      </c>
      <c r="I53" s="173">
        <f t="shared" si="0"/>
        <v>1288</v>
      </c>
      <c r="J53" s="173">
        <f t="shared" si="1"/>
        <v>761</v>
      </c>
      <c r="K53" s="927">
        <f t="shared" si="4"/>
        <v>59.08385093167702</v>
      </c>
    </row>
    <row r="54" spans="1:11" s="523" customFormat="1" ht="25.5">
      <c r="A54" s="49" t="s">
        <v>2298</v>
      </c>
      <c r="B54" s="50" t="s">
        <v>2299</v>
      </c>
      <c r="C54" s="270">
        <v>3031</v>
      </c>
      <c r="D54" s="270">
        <v>2073</v>
      </c>
      <c r="E54" s="926">
        <f t="shared" si="2"/>
        <v>68.393269548003957</v>
      </c>
      <c r="F54" s="272">
        <v>452</v>
      </c>
      <c r="G54" s="272">
        <v>247</v>
      </c>
      <c r="H54" s="926">
        <f t="shared" si="3"/>
        <v>54.646017699115049</v>
      </c>
      <c r="I54" s="173">
        <f t="shared" si="0"/>
        <v>3483</v>
      </c>
      <c r="J54" s="173">
        <f t="shared" si="1"/>
        <v>2320</v>
      </c>
      <c r="K54" s="927">
        <f t="shared" si="4"/>
        <v>66.609244903818549</v>
      </c>
    </row>
    <row r="55" spans="1:11" s="523" customFormat="1" ht="25.5">
      <c r="A55" s="49" t="s">
        <v>2300</v>
      </c>
      <c r="B55" s="50" t="s">
        <v>2301</v>
      </c>
      <c r="C55" s="270">
        <v>2395</v>
      </c>
      <c r="D55" s="270">
        <v>1614</v>
      </c>
      <c r="E55" s="926">
        <f t="shared" si="2"/>
        <v>67.390396659707733</v>
      </c>
      <c r="F55" s="272">
        <v>278</v>
      </c>
      <c r="G55" s="272">
        <v>145</v>
      </c>
      <c r="H55" s="926">
        <f t="shared" si="3"/>
        <v>52.158273381294961</v>
      </c>
      <c r="I55" s="173">
        <f t="shared" si="0"/>
        <v>2673</v>
      </c>
      <c r="J55" s="173">
        <f t="shared" si="1"/>
        <v>1759</v>
      </c>
      <c r="K55" s="927">
        <f t="shared" si="4"/>
        <v>65.806210250654701</v>
      </c>
    </row>
    <row r="56" spans="1:11" s="523" customFormat="1">
      <c r="A56" s="49" t="s">
        <v>2302</v>
      </c>
      <c r="B56" s="50" t="s">
        <v>2303</v>
      </c>
      <c r="C56" s="270">
        <v>2526</v>
      </c>
      <c r="D56" s="270">
        <v>1470</v>
      </c>
      <c r="E56" s="926">
        <f t="shared" si="2"/>
        <v>58.194774346793352</v>
      </c>
      <c r="F56" s="272">
        <v>1914</v>
      </c>
      <c r="G56" s="272">
        <v>927</v>
      </c>
      <c r="H56" s="926">
        <f t="shared" si="3"/>
        <v>48.432601880877741</v>
      </c>
      <c r="I56" s="173">
        <f t="shared" si="0"/>
        <v>4440</v>
      </c>
      <c r="J56" s="173">
        <f t="shared" si="1"/>
        <v>2397</v>
      </c>
      <c r="K56" s="927">
        <f t="shared" si="4"/>
        <v>53.986486486486484</v>
      </c>
    </row>
    <row r="57" spans="1:11" s="523" customFormat="1" ht="25.5">
      <c r="A57" s="49" t="s">
        <v>2304</v>
      </c>
      <c r="B57" s="50" t="s">
        <v>2305</v>
      </c>
      <c r="C57" s="270">
        <v>1688</v>
      </c>
      <c r="D57" s="270">
        <v>1228</v>
      </c>
      <c r="E57" s="926">
        <f t="shared" si="2"/>
        <v>72.748815165876778</v>
      </c>
      <c r="F57" s="272">
        <v>194</v>
      </c>
      <c r="G57" s="272">
        <v>104</v>
      </c>
      <c r="H57" s="926">
        <f t="shared" si="3"/>
        <v>53.608247422680414</v>
      </c>
      <c r="I57" s="173">
        <f t="shared" si="0"/>
        <v>1882</v>
      </c>
      <c r="J57" s="173">
        <f t="shared" si="1"/>
        <v>1332</v>
      </c>
      <c r="K57" s="927">
        <f t="shared" si="4"/>
        <v>70.775770456960686</v>
      </c>
    </row>
    <row r="58" spans="1:11" s="523" customFormat="1">
      <c r="A58" s="49" t="s">
        <v>2306</v>
      </c>
      <c r="B58" s="50" t="s">
        <v>2307</v>
      </c>
      <c r="C58" s="270">
        <v>6769</v>
      </c>
      <c r="D58" s="270">
        <v>3950</v>
      </c>
      <c r="E58" s="926">
        <f t="shared" si="2"/>
        <v>58.354262077116267</v>
      </c>
      <c r="F58" s="272">
        <v>3115</v>
      </c>
      <c r="G58" s="272">
        <v>1640</v>
      </c>
      <c r="H58" s="926">
        <f t="shared" si="3"/>
        <v>52.648475120385228</v>
      </c>
      <c r="I58" s="173">
        <f t="shared" si="0"/>
        <v>9884</v>
      </c>
      <c r="J58" s="173">
        <f t="shared" si="1"/>
        <v>5590</v>
      </c>
      <c r="K58" s="927">
        <f t="shared" si="4"/>
        <v>56.556050182112507</v>
      </c>
    </row>
    <row r="59" spans="1:11" s="523" customFormat="1" ht="25.5">
      <c r="A59" s="49" t="s">
        <v>2308</v>
      </c>
      <c r="B59" s="50" t="s">
        <v>915</v>
      </c>
      <c r="C59" s="270">
        <v>861</v>
      </c>
      <c r="D59" s="270">
        <v>536</v>
      </c>
      <c r="E59" s="926">
        <f t="shared" si="2"/>
        <v>62.253193960511034</v>
      </c>
      <c r="F59" s="272">
        <v>457</v>
      </c>
      <c r="G59" s="272">
        <v>237</v>
      </c>
      <c r="H59" s="926">
        <f t="shared" si="3"/>
        <v>51.859956236323853</v>
      </c>
      <c r="I59" s="173">
        <f t="shared" si="0"/>
        <v>1318</v>
      </c>
      <c r="J59" s="173">
        <f t="shared" si="1"/>
        <v>773</v>
      </c>
      <c r="K59" s="927">
        <f t="shared" si="4"/>
        <v>58.649468892261005</v>
      </c>
    </row>
    <row r="60" spans="1:11" s="523" customFormat="1">
      <c r="A60" s="49" t="s">
        <v>916</v>
      </c>
      <c r="B60" s="50" t="s">
        <v>917</v>
      </c>
      <c r="C60" s="270">
        <v>14942</v>
      </c>
      <c r="D60" s="270">
        <v>7959</v>
      </c>
      <c r="E60" s="926">
        <f t="shared" si="2"/>
        <v>53.265961718645428</v>
      </c>
      <c r="F60" s="272">
        <v>8971</v>
      </c>
      <c r="G60" s="272">
        <v>4185</v>
      </c>
      <c r="H60" s="926">
        <f t="shared" si="3"/>
        <v>46.650317690335527</v>
      </c>
      <c r="I60" s="173">
        <f t="shared" si="0"/>
        <v>23913</v>
      </c>
      <c r="J60" s="173">
        <f t="shared" si="1"/>
        <v>12144</v>
      </c>
      <c r="K60" s="927">
        <f t="shared" si="4"/>
        <v>50.784092334713336</v>
      </c>
    </row>
    <row r="61" spans="1:11" s="523" customFormat="1">
      <c r="A61" s="49" t="s">
        <v>918</v>
      </c>
      <c r="B61" s="50" t="s">
        <v>919</v>
      </c>
      <c r="C61" s="270">
        <v>1580</v>
      </c>
      <c r="D61" s="270">
        <v>907</v>
      </c>
      <c r="E61" s="926">
        <f t="shared" si="2"/>
        <v>57.405063291139236</v>
      </c>
      <c r="F61" s="272">
        <v>896</v>
      </c>
      <c r="G61" s="272">
        <v>377</v>
      </c>
      <c r="H61" s="926">
        <f t="shared" si="3"/>
        <v>42.075892857142854</v>
      </c>
      <c r="I61" s="173">
        <f t="shared" si="0"/>
        <v>2476</v>
      </c>
      <c r="J61" s="173">
        <f t="shared" si="1"/>
        <v>1284</v>
      </c>
      <c r="K61" s="927">
        <f t="shared" si="4"/>
        <v>51.857835218093697</v>
      </c>
    </row>
    <row r="62" spans="1:11" s="523" customFormat="1">
      <c r="A62" s="49" t="s">
        <v>920</v>
      </c>
      <c r="B62" s="50" t="s">
        <v>921</v>
      </c>
      <c r="C62" s="270">
        <v>6070</v>
      </c>
      <c r="D62" s="270">
        <v>3635</v>
      </c>
      <c r="E62" s="926">
        <f t="shared" si="2"/>
        <v>59.88467874794069</v>
      </c>
      <c r="F62" s="272">
        <v>3748</v>
      </c>
      <c r="G62" s="272">
        <v>1847</v>
      </c>
      <c r="H62" s="926">
        <f t="shared" si="3"/>
        <v>49.279615795090713</v>
      </c>
      <c r="I62" s="173">
        <f t="shared" si="0"/>
        <v>9818</v>
      </c>
      <c r="J62" s="173">
        <f t="shared" si="1"/>
        <v>5482</v>
      </c>
      <c r="K62" s="927">
        <f t="shared" si="4"/>
        <v>55.83621918924424</v>
      </c>
    </row>
    <row r="63" spans="1:11" s="523" customFormat="1">
      <c r="A63" s="49" t="s">
        <v>922</v>
      </c>
      <c r="B63" s="50" t="s">
        <v>923</v>
      </c>
      <c r="C63" s="270">
        <v>197</v>
      </c>
      <c r="D63" s="270">
        <v>159</v>
      </c>
      <c r="E63" s="926">
        <f t="shared" si="2"/>
        <v>80.710659898477161</v>
      </c>
      <c r="F63" s="272">
        <v>152</v>
      </c>
      <c r="G63" s="272">
        <v>100</v>
      </c>
      <c r="H63" s="926">
        <f t="shared" si="3"/>
        <v>65.789473684210535</v>
      </c>
      <c r="I63" s="173">
        <f t="shared" si="0"/>
        <v>349</v>
      </c>
      <c r="J63" s="173">
        <f t="shared" si="1"/>
        <v>259</v>
      </c>
      <c r="K63" s="927">
        <f t="shared" si="4"/>
        <v>74.212034383954148</v>
      </c>
    </row>
    <row r="64" spans="1:11" s="523" customFormat="1">
      <c r="A64" s="49" t="s">
        <v>2732</v>
      </c>
      <c r="B64" s="50" t="s">
        <v>2733</v>
      </c>
      <c r="C64" s="270">
        <v>197</v>
      </c>
      <c r="D64" s="270">
        <v>158</v>
      </c>
      <c r="E64" s="926">
        <f t="shared" si="2"/>
        <v>80.203045685279179</v>
      </c>
      <c r="F64" s="272">
        <v>153</v>
      </c>
      <c r="G64" s="272">
        <v>100</v>
      </c>
      <c r="H64" s="926">
        <f t="shared" si="3"/>
        <v>65.359477124183002</v>
      </c>
      <c r="I64" s="173">
        <f t="shared" si="0"/>
        <v>350</v>
      </c>
      <c r="J64" s="173">
        <f t="shared" si="1"/>
        <v>258</v>
      </c>
      <c r="K64" s="927">
        <f t="shared" si="4"/>
        <v>73.714285714285708</v>
      </c>
    </row>
    <row r="65" spans="1:11" s="523" customFormat="1">
      <c r="A65" s="49" t="s">
        <v>2734</v>
      </c>
      <c r="B65" s="50" t="s">
        <v>2735</v>
      </c>
      <c r="C65" s="270">
        <v>3111</v>
      </c>
      <c r="D65" s="270">
        <v>3488</v>
      </c>
      <c r="E65" s="926">
        <f t="shared" si="2"/>
        <v>112.11828993892638</v>
      </c>
      <c r="F65" s="272">
        <v>1918</v>
      </c>
      <c r="G65" s="272">
        <v>1790</v>
      </c>
      <c r="H65" s="926">
        <f t="shared" si="3"/>
        <v>93.326381647549525</v>
      </c>
      <c r="I65" s="173">
        <f t="shared" si="0"/>
        <v>5029</v>
      </c>
      <c r="J65" s="173">
        <f t="shared" si="1"/>
        <v>5278</v>
      </c>
      <c r="K65" s="927">
        <f t="shared" si="4"/>
        <v>104.95128256114536</v>
      </c>
    </row>
    <row r="66" spans="1:11" s="523" customFormat="1" ht="25.5">
      <c r="A66" s="49" t="s">
        <v>2736</v>
      </c>
      <c r="B66" s="50" t="s">
        <v>2737</v>
      </c>
      <c r="C66" s="270">
        <v>74</v>
      </c>
      <c r="D66" s="270">
        <v>56</v>
      </c>
      <c r="E66" s="926">
        <f t="shared" si="2"/>
        <v>75.675675675675677</v>
      </c>
      <c r="F66" s="272">
        <v>37</v>
      </c>
      <c r="G66" s="272">
        <v>21</v>
      </c>
      <c r="H66" s="926">
        <f t="shared" si="3"/>
        <v>56.756756756756758</v>
      </c>
      <c r="I66" s="173">
        <f t="shared" si="0"/>
        <v>111</v>
      </c>
      <c r="J66" s="173">
        <f t="shared" si="1"/>
        <v>77</v>
      </c>
      <c r="K66" s="927">
        <f t="shared" si="4"/>
        <v>69.369369369369366</v>
      </c>
    </row>
    <row r="67" spans="1:11" s="523" customFormat="1">
      <c r="A67" s="49" t="s">
        <v>2738</v>
      </c>
      <c r="B67" s="50" t="s">
        <v>2739</v>
      </c>
      <c r="C67" s="270">
        <v>77</v>
      </c>
      <c r="D67" s="270">
        <v>34</v>
      </c>
      <c r="E67" s="926">
        <f t="shared" si="2"/>
        <v>44.155844155844157</v>
      </c>
      <c r="F67" s="272">
        <v>38</v>
      </c>
      <c r="G67" s="272">
        <v>16</v>
      </c>
      <c r="H67" s="926">
        <f t="shared" si="3"/>
        <v>42.105263157894733</v>
      </c>
      <c r="I67" s="173">
        <f t="shared" si="0"/>
        <v>115</v>
      </c>
      <c r="J67" s="173">
        <f t="shared" si="1"/>
        <v>50</v>
      </c>
      <c r="K67" s="927">
        <f t="shared" si="4"/>
        <v>43.478260869565219</v>
      </c>
    </row>
    <row r="68" spans="1:11" s="523" customFormat="1">
      <c r="A68" s="49" t="s">
        <v>2740</v>
      </c>
      <c r="B68" s="50" t="s">
        <v>2741</v>
      </c>
      <c r="C68" s="270"/>
      <c r="D68" s="270"/>
      <c r="E68" s="926" t="e">
        <f t="shared" si="2"/>
        <v>#DIV/0!</v>
      </c>
      <c r="F68" s="272"/>
      <c r="G68" s="272"/>
      <c r="H68" s="926" t="e">
        <f t="shared" si="3"/>
        <v>#DIV/0!</v>
      </c>
      <c r="I68" s="173">
        <f t="shared" si="0"/>
        <v>0</v>
      </c>
      <c r="J68" s="173">
        <f t="shared" si="1"/>
        <v>0</v>
      </c>
      <c r="K68" s="927" t="e">
        <f t="shared" si="4"/>
        <v>#DIV/0!</v>
      </c>
    </row>
    <row r="69" spans="1:11" s="523" customFormat="1">
      <c r="A69" s="49" t="s">
        <v>2742</v>
      </c>
      <c r="B69" s="50" t="s">
        <v>2743</v>
      </c>
      <c r="C69" s="270">
        <v>61</v>
      </c>
      <c r="D69" s="270">
        <v>30</v>
      </c>
      <c r="E69" s="926">
        <f t="shared" si="2"/>
        <v>49.180327868852459</v>
      </c>
      <c r="F69" s="272">
        <v>35</v>
      </c>
      <c r="G69" s="272">
        <v>15</v>
      </c>
      <c r="H69" s="926">
        <f t="shared" si="3"/>
        <v>42.857142857142854</v>
      </c>
      <c r="I69" s="173">
        <f t="shared" si="0"/>
        <v>96</v>
      </c>
      <c r="J69" s="173">
        <f t="shared" si="1"/>
        <v>45</v>
      </c>
      <c r="K69" s="927">
        <f t="shared" si="4"/>
        <v>46.875</v>
      </c>
    </row>
    <row r="70" spans="1:11" s="523" customFormat="1">
      <c r="A70" s="49" t="s">
        <v>2744</v>
      </c>
      <c r="B70" s="50" t="s">
        <v>2745</v>
      </c>
      <c r="C70" s="270">
        <v>4</v>
      </c>
      <c r="D70" s="270"/>
      <c r="E70" s="926">
        <f t="shared" si="2"/>
        <v>0</v>
      </c>
      <c r="F70" s="272">
        <v>2</v>
      </c>
      <c r="G70" s="272">
        <v>3</v>
      </c>
      <c r="H70" s="926">
        <f t="shared" si="3"/>
        <v>150</v>
      </c>
      <c r="I70" s="173">
        <f t="shared" si="0"/>
        <v>6</v>
      </c>
      <c r="J70" s="173">
        <f t="shared" si="1"/>
        <v>3</v>
      </c>
      <c r="K70" s="927">
        <f t="shared" si="4"/>
        <v>50</v>
      </c>
    </row>
    <row r="71" spans="1:11" s="523" customFormat="1">
      <c r="A71" s="49" t="s">
        <v>2746</v>
      </c>
      <c r="B71" s="50" t="s">
        <v>2747</v>
      </c>
      <c r="C71" s="270">
        <v>6</v>
      </c>
      <c r="D71" s="270">
        <v>3</v>
      </c>
      <c r="E71" s="926">
        <f t="shared" si="2"/>
        <v>50</v>
      </c>
      <c r="F71" s="272">
        <v>2</v>
      </c>
      <c r="G71" s="272">
        <v>3</v>
      </c>
      <c r="H71" s="926">
        <f t="shared" si="3"/>
        <v>150</v>
      </c>
      <c r="I71" s="173">
        <f t="shared" si="0"/>
        <v>8</v>
      </c>
      <c r="J71" s="173">
        <f t="shared" si="1"/>
        <v>6</v>
      </c>
      <c r="K71" s="927">
        <f t="shared" si="4"/>
        <v>75</v>
      </c>
    </row>
    <row r="72" spans="1:11" s="523" customFormat="1" ht="25.5">
      <c r="A72" s="49" t="s">
        <v>2748</v>
      </c>
      <c r="B72" s="50" t="s">
        <v>2749</v>
      </c>
      <c r="C72" s="270">
        <v>5</v>
      </c>
      <c r="D72" s="270">
        <v>1</v>
      </c>
      <c r="E72" s="926">
        <f t="shared" si="2"/>
        <v>20</v>
      </c>
      <c r="F72" s="272">
        <v>2</v>
      </c>
      <c r="G72" s="272">
        <v>3</v>
      </c>
      <c r="H72" s="926">
        <f t="shared" si="3"/>
        <v>150</v>
      </c>
      <c r="I72" s="173">
        <f t="shared" ref="I72:I147" si="5">C72+F72</f>
        <v>7</v>
      </c>
      <c r="J72" s="173">
        <f t="shared" ref="J72:J147" si="6">D72+G72</f>
        <v>4</v>
      </c>
      <c r="K72" s="927">
        <f t="shared" si="4"/>
        <v>57.142857142857139</v>
      </c>
    </row>
    <row r="73" spans="1:11" s="523" customFormat="1">
      <c r="A73" s="49" t="s">
        <v>2750</v>
      </c>
      <c r="B73" s="50" t="s">
        <v>2751</v>
      </c>
      <c r="C73" s="270">
        <v>1</v>
      </c>
      <c r="D73" s="270">
        <v>2</v>
      </c>
      <c r="E73" s="926">
        <f t="shared" si="2"/>
        <v>200</v>
      </c>
      <c r="F73" s="272">
        <v>13</v>
      </c>
      <c r="G73" s="272">
        <v>8</v>
      </c>
      <c r="H73" s="926">
        <f t="shared" si="3"/>
        <v>61.53846153846154</v>
      </c>
      <c r="I73" s="173">
        <f t="shared" si="5"/>
        <v>14</v>
      </c>
      <c r="J73" s="173">
        <f t="shared" si="6"/>
        <v>10</v>
      </c>
      <c r="K73" s="927">
        <f t="shared" si="4"/>
        <v>71.428571428571431</v>
      </c>
    </row>
    <row r="74" spans="1:11" s="523" customFormat="1">
      <c r="A74" s="49" t="s">
        <v>2752</v>
      </c>
      <c r="B74" s="50" t="s">
        <v>2753</v>
      </c>
      <c r="C74" s="270">
        <v>2</v>
      </c>
      <c r="D74" s="270">
        <v>1</v>
      </c>
      <c r="E74" s="926">
        <f t="shared" si="2"/>
        <v>50</v>
      </c>
      <c r="F74" s="272">
        <v>12</v>
      </c>
      <c r="G74" s="272">
        <v>8</v>
      </c>
      <c r="H74" s="926">
        <f t="shared" si="3"/>
        <v>66.666666666666657</v>
      </c>
      <c r="I74" s="173">
        <f t="shared" si="5"/>
        <v>14</v>
      </c>
      <c r="J74" s="173">
        <f t="shared" si="6"/>
        <v>9</v>
      </c>
      <c r="K74" s="927">
        <f t="shared" si="4"/>
        <v>64.285714285714292</v>
      </c>
    </row>
    <row r="75" spans="1:11" s="523" customFormat="1" ht="13.5" customHeight="1">
      <c r="A75" s="49" t="s">
        <v>2754</v>
      </c>
      <c r="B75" s="50" t="s">
        <v>2755</v>
      </c>
      <c r="C75" s="270">
        <v>1</v>
      </c>
      <c r="D75" s="270"/>
      <c r="E75" s="926">
        <f t="shared" si="2"/>
        <v>0</v>
      </c>
      <c r="F75" s="272"/>
      <c r="G75" s="272"/>
      <c r="H75" s="926" t="e">
        <f t="shared" si="3"/>
        <v>#DIV/0!</v>
      </c>
      <c r="I75" s="173">
        <f t="shared" si="5"/>
        <v>1</v>
      </c>
      <c r="J75" s="173">
        <f t="shared" si="6"/>
        <v>0</v>
      </c>
      <c r="K75" s="927">
        <f t="shared" si="4"/>
        <v>0</v>
      </c>
    </row>
    <row r="76" spans="1:11" s="523" customFormat="1" ht="13.5" customHeight="1">
      <c r="A76" s="49" t="s">
        <v>2756</v>
      </c>
      <c r="B76" s="50" t="s">
        <v>2757</v>
      </c>
      <c r="C76" s="270">
        <v>575</v>
      </c>
      <c r="D76" s="270"/>
      <c r="E76" s="926">
        <f t="shared" ref="E76:E151" si="7">SUM(D76/C76*100)</f>
        <v>0</v>
      </c>
      <c r="F76" s="272">
        <v>468</v>
      </c>
      <c r="G76" s="272"/>
      <c r="H76" s="926">
        <f t="shared" ref="H76:H151" si="8">SUM(G76/F76*100)</f>
        <v>0</v>
      </c>
      <c r="I76" s="173">
        <f t="shared" si="5"/>
        <v>1043</v>
      </c>
      <c r="J76" s="173">
        <f t="shared" si="6"/>
        <v>0</v>
      </c>
      <c r="K76" s="927">
        <f t="shared" ref="K76:K151" si="9">SUM(J76/I76*100)</f>
        <v>0</v>
      </c>
    </row>
    <row r="77" spans="1:11" s="523" customFormat="1" ht="13.5" customHeight="1">
      <c r="A77" s="49" t="s">
        <v>2758</v>
      </c>
      <c r="B77" s="50" t="s">
        <v>2759</v>
      </c>
      <c r="C77" s="270">
        <v>2820</v>
      </c>
      <c r="D77" s="270">
        <v>1016</v>
      </c>
      <c r="E77" s="926">
        <f t="shared" si="7"/>
        <v>36.028368794326241</v>
      </c>
      <c r="F77" s="272">
        <v>2442</v>
      </c>
      <c r="G77" s="272">
        <v>961</v>
      </c>
      <c r="H77" s="926">
        <f t="shared" si="8"/>
        <v>39.352989352989354</v>
      </c>
      <c r="I77" s="173">
        <f t="shared" si="5"/>
        <v>5262</v>
      </c>
      <c r="J77" s="173">
        <f t="shared" si="6"/>
        <v>1977</v>
      </c>
      <c r="K77" s="927">
        <f t="shared" si="9"/>
        <v>37.571265678449265</v>
      </c>
    </row>
    <row r="78" spans="1:11" s="523" customFormat="1" ht="13.5" customHeight="1">
      <c r="A78" s="49" t="s">
        <v>2760</v>
      </c>
      <c r="B78" s="50" t="s">
        <v>2761</v>
      </c>
      <c r="C78" s="270">
        <v>325</v>
      </c>
      <c r="D78" s="270">
        <v>218</v>
      </c>
      <c r="E78" s="926">
        <f t="shared" si="7"/>
        <v>67.07692307692308</v>
      </c>
      <c r="F78" s="272">
        <v>695</v>
      </c>
      <c r="G78" s="272">
        <v>432</v>
      </c>
      <c r="H78" s="926">
        <f t="shared" si="8"/>
        <v>62.158273381294961</v>
      </c>
      <c r="I78" s="173">
        <f t="shared" si="5"/>
        <v>1020</v>
      </c>
      <c r="J78" s="173">
        <f t="shared" si="6"/>
        <v>650</v>
      </c>
      <c r="K78" s="927">
        <f t="shared" si="9"/>
        <v>63.725490196078425</v>
      </c>
    </row>
    <row r="79" spans="1:11" s="523" customFormat="1" ht="13.5" customHeight="1">
      <c r="A79" s="49" t="s">
        <v>2762</v>
      </c>
      <c r="B79" s="50" t="s">
        <v>2763</v>
      </c>
      <c r="C79" s="270">
        <v>5052</v>
      </c>
      <c r="D79" s="270">
        <v>2686</v>
      </c>
      <c r="E79" s="926">
        <f t="shared" si="7"/>
        <v>53.167062549485358</v>
      </c>
      <c r="F79" s="272">
        <v>3576</v>
      </c>
      <c r="G79" s="272">
        <v>1539</v>
      </c>
      <c r="H79" s="926">
        <f t="shared" si="8"/>
        <v>43.036912751677853</v>
      </c>
      <c r="I79" s="173">
        <f t="shared" si="5"/>
        <v>8628</v>
      </c>
      <c r="J79" s="173">
        <f t="shared" si="6"/>
        <v>4225</v>
      </c>
      <c r="K79" s="927">
        <f t="shared" si="9"/>
        <v>48.968474733426056</v>
      </c>
    </row>
    <row r="80" spans="1:11" s="523" customFormat="1" ht="13.5" customHeight="1">
      <c r="A80" s="49" t="s">
        <v>2764</v>
      </c>
      <c r="B80" s="50" t="s">
        <v>2765</v>
      </c>
      <c r="C80" s="270">
        <v>5019</v>
      </c>
      <c r="D80" s="270">
        <v>2684</v>
      </c>
      <c r="E80" s="926">
        <f t="shared" si="7"/>
        <v>53.47678820482168</v>
      </c>
      <c r="F80" s="272">
        <v>3950</v>
      </c>
      <c r="G80" s="272">
        <v>1658</v>
      </c>
      <c r="H80" s="926">
        <f t="shared" si="8"/>
        <v>41.974683544303801</v>
      </c>
      <c r="I80" s="173">
        <f t="shared" si="5"/>
        <v>8969</v>
      </c>
      <c r="J80" s="173">
        <f t="shared" si="6"/>
        <v>4342</v>
      </c>
      <c r="K80" s="927">
        <f t="shared" si="9"/>
        <v>48.411194113056084</v>
      </c>
    </row>
    <row r="81" spans="1:11" s="523" customFormat="1" ht="13.5" customHeight="1">
      <c r="A81" s="49" t="s">
        <v>2766</v>
      </c>
      <c r="B81" s="50" t="s">
        <v>2767</v>
      </c>
      <c r="C81" s="270">
        <v>1441</v>
      </c>
      <c r="D81" s="270">
        <v>858</v>
      </c>
      <c r="E81" s="926">
        <f t="shared" si="7"/>
        <v>59.541984732824424</v>
      </c>
      <c r="F81" s="272">
        <v>1790</v>
      </c>
      <c r="G81" s="272">
        <v>868</v>
      </c>
      <c r="H81" s="926">
        <f t="shared" si="8"/>
        <v>48.491620111731841</v>
      </c>
      <c r="I81" s="173">
        <f t="shared" si="5"/>
        <v>3231</v>
      </c>
      <c r="J81" s="173">
        <f t="shared" si="6"/>
        <v>1726</v>
      </c>
      <c r="K81" s="927">
        <f t="shared" si="9"/>
        <v>53.419993809965959</v>
      </c>
    </row>
    <row r="82" spans="1:11" s="523" customFormat="1" ht="13.5" customHeight="1">
      <c r="A82" s="49" t="s">
        <v>2768</v>
      </c>
      <c r="B82" s="50" t="s">
        <v>2769</v>
      </c>
      <c r="C82" s="270">
        <v>231</v>
      </c>
      <c r="D82" s="270">
        <v>136</v>
      </c>
      <c r="E82" s="926">
        <f t="shared" si="7"/>
        <v>58.874458874458881</v>
      </c>
      <c r="F82" s="272">
        <v>329</v>
      </c>
      <c r="G82" s="272">
        <v>123</v>
      </c>
      <c r="H82" s="926">
        <f t="shared" si="8"/>
        <v>37.38601823708207</v>
      </c>
      <c r="I82" s="173">
        <f t="shared" si="5"/>
        <v>560</v>
      </c>
      <c r="J82" s="173">
        <f t="shared" si="6"/>
        <v>259</v>
      </c>
      <c r="K82" s="927">
        <f t="shared" si="9"/>
        <v>46.25</v>
      </c>
    </row>
    <row r="83" spans="1:11" s="523" customFormat="1">
      <c r="A83" s="49" t="s">
        <v>2770</v>
      </c>
      <c r="B83" s="50" t="s">
        <v>2771</v>
      </c>
      <c r="C83" s="270">
        <v>233</v>
      </c>
      <c r="D83" s="270">
        <v>134</v>
      </c>
      <c r="E83" s="926">
        <f t="shared" si="7"/>
        <v>57.510729613733901</v>
      </c>
      <c r="F83" s="272">
        <v>331</v>
      </c>
      <c r="G83" s="272">
        <v>123</v>
      </c>
      <c r="H83" s="926">
        <f t="shared" si="8"/>
        <v>37.160120845921455</v>
      </c>
      <c r="I83" s="173">
        <f t="shared" si="5"/>
        <v>564</v>
      </c>
      <c r="J83" s="173">
        <f t="shared" si="6"/>
        <v>257</v>
      </c>
      <c r="K83" s="927">
        <f t="shared" si="9"/>
        <v>45.567375886524822</v>
      </c>
    </row>
    <row r="84" spans="1:11" s="523" customFormat="1" ht="25.5">
      <c r="A84" s="49" t="s">
        <v>2772</v>
      </c>
      <c r="B84" s="50" t="s">
        <v>2773</v>
      </c>
      <c r="C84" s="270">
        <v>1124</v>
      </c>
      <c r="D84" s="270">
        <v>860</v>
      </c>
      <c r="E84" s="926">
        <f t="shared" si="7"/>
        <v>76.512455516014228</v>
      </c>
      <c r="F84" s="272">
        <v>131</v>
      </c>
      <c r="G84" s="272">
        <v>83</v>
      </c>
      <c r="H84" s="926">
        <f t="shared" si="8"/>
        <v>63.358778625954194</v>
      </c>
      <c r="I84" s="173">
        <f t="shared" si="5"/>
        <v>1255</v>
      </c>
      <c r="J84" s="173">
        <f t="shared" si="6"/>
        <v>943</v>
      </c>
      <c r="K84" s="927">
        <f t="shared" si="9"/>
        <v>75.139442231075691</v>
      </c>
    </row>
    <row r="85" spans="1:11" s="523" customFormat="1" ht="25.5">
      <c r="A85" s="49" t="s">
        <v>2774</v>
      </c>
      <c r="B85" s="50" t="s">
        <v>2775</v>
      </c>
      <c r="C85" s="270">
        <v>440</v>
      </c>
      <c r="D85" s="270">
        <v>244</v>
      </c>
      <c r="E85" s="926">
        <f t="shared" si="7"/>
        <v>55.454545454545453</v>
      </c>
      <c r="F85" s="272">
        <v>56</v>
      </c>
      <c r="G85" s="272">
        <v>28</v>
      </c>
      <c r="H85" s="926">
        <f t="shared" si="8"/>
        <v>50</v>
      </c>
      <c r="I85" s="173">
        <f t="shared" si="5"/>
        <v>496</v>
      </c>
      <c r="J85" s="173">
        <f t="shared" si="6"/>
        <v>272</v>
      </c>
      <c r="K85" s="927">
        <f t="shared" si="9"/>
        <v>54.838709677419352</v>
      </c>
    </row>
    <row r="86" spans="1:11" s="523" customFormat="1">
      <c r="A86" s="72" t="s">
        <v>277</v>
      </c>
      <c r="B86" s="488" t="s">
        <v>278</v>
      </c>
      <c r="C86" s="503">
        <v>50</v>
      </c>
      <c r="D86" s="503">
        <v>26</v>
      </c>
      <c r="E86" s="926">
        <f t="shared" si="7"/>
        <v>52</v>
      </c>
      <c r="F86" s="503">
        <v>42</v>
      </c>
      <c r="G86" s="503">
        <v>21</v>
      </c>
      <c r="H86" s="926">
        <f t="shared" si="8"/>
        <v>50</v>
      </c>
      <c r="I86" s="173">
        <f t="shared" si="5"/>
        <v>92</v>
      </c>
      <c r="J86" s="173">
        <f t="shared" si="6"/>
        <v>47</v>
      </c>
      <c r="K86" s="927">
        <f t="shared" si="9"/>
        <v>51.086956521739133</v>
      </c>
    </row>
    <row r="87" spans="1:11" s="523" customFormat="1">
      <c r="A87" s="72" t="s">
        <v>1820</v>
      </c>
      <c r="B87" s="488" t="s">
        <v>1821</v>
      </c>
      <c r="C87" s="503">
        <v>606</v>
      </c>
      <c r="D87" s="503">
        <v>424</v>
      </c>
      <c r="E87" s="926">
        <f t="shared" si="7"/>
        <v>69.966996699669977</v>
      </c>
      <c r="F87" s="503">
        <v>678</v>
      </c>
      <c r="G87" s="503">
        <v>406</v>
      </c>
      <c r="H87" s="926">
        <f t="shared" si="8"/>
        <v>59.882005899705014</v>
      </c>
      <c r="I87" s="173">
        <f t="shared" si="5"/>
        <v>1284</v>
      </c>
      <c r="J87" s="173">
        <f t="shared" si="6"/>
        <v>830</v>
      </c>
      <c r="K87" s="927">
        <f t="shared" si="9"/>
        <v>64.64174454828661</v>
      </c>
    </row>
    <row r="88" spans="1:11" s="523" customFormat="1" ht="25.5">
      <c r="A88" s="72" t="s">
        <v>845</v>
      </c>
      <c r="B88" s="535" t="s">
        <v>4670</v>
      </c>
      <c r="C88" s="503">
        <v>58357</v>
      </c>
      <c r="D88" s="503">
        <v>32727</v>
      </c>
      <c r="E88" s="926">
        <f t="shared" si="7"/>
        <v>56.080675840087736</v>
      </c>
      <c r="F88" s="503">
        <v>46212</v>
      </c>
      <c r="G88" s="503">
        <v>20527</v>
      </c>
      <c r="H88" s="926">
        <f t="shared" si="8"/>
        <v>44.419198476586168</v>
      </c>
      <c r="I88" s="173">
        <f t="shared" si="5"/>
        <v>104569</v>
      </c>
      <c r="J88" s="173">
        <f t="shared" si="6"/>
        <v>53254</v>
      </c>
      <c r="K88" s="927">
        <f t="shared" si="9"/>
        <v>50.927139018255886</v>
      </c>
    </row>
    <row r="89" spans="1:11" s="523" customFormat="1">
      <c r="A89" s="72" t="s">
        <v>4671</v>
      </c>
      <c r="B89" s="488" t="s">
        <v>4775</v>
      </c>
      <c r="C89" s="503">
        <v>7</v>
      </c>
      <c r="D89" s="503">
        <v>5</v>
      </c>
      <c r="E89" s="926">
        <f t="shared" si="7"/>
        <v>71.428571428571431</v>
      </c>
      <c r="F89" s="503"/>
      <c r="G89" s="503">
        <v>3</v>
      </c>
      <c r="H89" s="926" t="e">
        <f t="shared" si="8"/>
        <v>#DIV/0!</v>
      </c>
      <c r="I89" s="173">
        <f t="shared" si="5"/>
        <v>7</v>
      </c>
      <c r="J89" s="173">
        <f t="shared" si="6"/>
        <v>8</v>
      </c>
      <c r="K89" s="927">
        <f t="shared" si="9"/>
        <v>114.28571428571428</v>
      </c>
    </row>
    <row r="90" spans="1:11" s="523" customFormat="1" ht="25.5">
      <c r="A90" s="72" t="s">
        <v>4672</v>
      </c>
      <c r="B90" s="535" t="s">
        <v>4673</v>
      </c>
      <c r="C90" s="503">
        <v>141</v>
      </c>
      <c r="D90" s="503">
        <v>108</v>
      </c>
      <c r="E90" s="926">
        <f t="shared" si="7"/>
        <v>76.59574468085107</v>
      </c>
      <c r="F90" s="503">
        <v>235</v>
      </c>
      <c r="G90" s="503">
        <v>205</v>
      </c>
      <c r="H90" s="926">
        <f t="shared" si="8"/>
        <v>87.2340425531915</v>
      </c>
      <c r="I90" s="173">
        <f t="shared" si="5"/>
        <v>376</v>
      </c>
      <c r="J90" s="173">
        <f t="shared" si="6"/>
        <v>313</v>
      </c>
      <c r="K90" s="927">
        <f t="shared" si="9"/>
        <v>83.244680851063833</v>
      </c>
    </row>
    <row r="91" spans="1:11" s="523" customFormat="1">
      <c r="A91" s="72" t="s">
        <v>4674</v>
      </c>
      <c r="B91" s="488" t="s">
        <v>4675</v>
      </c>
      <c r="C91" s="503">
        <v>1782</v>
      </c>
      <c r="D91" s="503">
        <v>719</v>
      </c>
      <c r="E91" s="926">
        <f t="shared" si="7"/>
        <v>40.347923681257015</v>
      </c>
      <c r="F91" s="503">
        <v>1352</v>
      </c>
      <c r="G91" s="503">
        <v>254</v>
      </c>
      <c r="H91" s="926">
        <f t="shared" si="8"/>
        <v>18.786982248520708</v>
      </c>
      <c r="I91" s="173">
        <f t="shared" si="5"/>
        <v>3134</v>
      </c>
      <c r="J91" s="173">
        <f t="shared" si="6"/>
        <v>973</v>
      </c>
      <c r="K91" s="927">
        <f t="shared" si="9"/>
        <v>31.046585832801533</v>
      </c>
    </row>
    <row r="92" spans="1:11" s="523" customFormat="1">
      <c r="A92" s="72" t="s">
        <v>4676</v>
      </c>
      <c r="B92" s="488" t="s">
        <v>4677</v>
      </c>
      <c r="C92" s="503">
        <v>983</v>
      </c>
      <c r="D92" s="503">
        <v>701</v>
      </c>
      <c r="E92" s="926">
        <f t="shared" si="7"/>
        <v>71.312309257375389</v>
      </c>
      <c r="F92" s="503">
        <v>489</v>
      </c>
      <c r="G92" s="503">
        <v>352</v>
      </c>
      <c r="H92" s="926">
        <f t="shared" si="8"/>
        <v>71.983640081799592</v>
      </c>
      <c r="I92" s="173">
        <f t="shared" si="5"/>
        <v>1472</v>
      </c>
      <c r="J92" s="173">
        <f t="shared" si="6"/>
        <v>1053</v>
      </c>
      <c r="K92" s="927">
        <f t="shared" si="9"/>
        <v>71.535326086956516</v>
      </c>
    </row>
    <row r="93" spans="1:11" s="523" customFormat="1">
      <c r="A93" s="72" t="s">
        <v>4678</v>
      </c>
      <c r="B93" s="488" t="s">
        <v>4679</v>
      </c>
      <c r="C93" s="503">
        <v>962</v>
      </c>
      <c r="D93" s="503">
        <v>687</v>
      </c>
      <c r="E93" s="926">
        <f t="shared" si="7"/>
        <v>71.413721413721404</v>
      </c>
      <c r="F93" s="503">
        <v>477</v>
      </c>
      <c r="G93" s="503">
        <v>344</v>
      </c>
      <c r="H93" s="926">
        <f t="shared" si="8"/>
        <v>72.117400419287208</v>
      </c>
      <c r="I93" s="173">
        <f t="shared" si="5"/>
        <v>1439</v>
      </c>
      <c r="J93" s="173">
        <f t="shared" si="6"/>
        <v>1031</v>
      </c>
      <c r="K93" s="927">
        <f t="shared" si="9"/>
        <v>71.646977067407931</v>
      </c>
    </row>
    <row r="94" spans="1:11" s="523" customFormat="1">
      <c r="A94" s="72" t="s">
        <v>4680</v>
      </c>
      <c r="B94" s="488" t="s">
        <v>4681</v>
      </c>
      <c r="C94" s="503">
        <v>550</v>
      </c>
      <c r="D94" s="503">
        <v>480</v>
      </c>
      <c r="E94" s="926">
        <f t="shared" si="7"/>
        <v>87.272727272727266</v>
      </c>
      <c r="F94" s="503">
        <v>2</v>
      </c>
      <c r="G94" s="503"/>
      <c r="H94" s="926">
        <f t="shared" si="8"/>
        <v>0</v>
      </c>
      <c r="I94" s="173">
        <f t="shared" si="5"/>
        <v>552</v>
      </c>
      <c r="J94" s="173">
        <f t="shared" si="6"/>
        <v>480</v>
      </c>
      <c r="K94" s="927">
        <f t="shared" si="9"/>
        <v>86.956521739130437</v>
      </c>
    </row>
    <row r="95" spans="1:11" s="523" customFormat="1">
      <c r="A95" s="72" t="s">
        <v>4682</v>
      </c>
      <c r="B95" s="488" t="s">
        <v>4683</v>
      </c>
      <c r="C95" s="503">
        <v>43</v>
      </c>
      <c r="D95" s="503">
        <v>9</v>
      </c>
      <c r="E95" s="926">
        <f t="shared" si="7"/>
        <v>20.930232558139537</v>
      </c>
      <c r="F95" s="503">
        <v>416</v>
      </c>
      <c r="G95" s="503">
        <v>108</v>
      </c>
      <c r="H95" s="926">
        <f t="shared" si="8"/>
        <v>25.961538461538463</v>
      </c>
      <c r="I95" s="173">
        <f t="shared" si="5"/>
        <v>459</v>
      </c>
      <c r="J95" s="173">
        <f t="shared" si="6"/>
        <v>117</v>
      </c>
      <c r="K95" s="927">
        <f t="shared" si="9"/>
        <v>25.490196078431371</v>
      </c>
    </row>
    <row r="96" spans="1:11" s="523" customFormat="1">
      <c r="A96" s="72" t="s">
        <v>4684</v>
      </c>
      <c r="B96" s="488" t="s">
        <v>4685</v>
      </c>
      <c r="C96" s="503">
        <v>1357</v>
      </c>
      <c r="D96" s="503">
        <v>1012</v>
      </c>
      <c r="E96" s="926">
        <f t="shared" si="7"/>
        <v>74.576271186440678</v>
      </c>
      <c r="F96" s="503">
        <v>1410</v>
      </c>
      <c r="G96" s="503">
        <v>743</v>
      </c>
      <c r="H96" s="926">
        <f t="shared" si="8"/>
        <v>52.695035460992912</v>
      </c>
      <c r="I96" s="173">
        <f t="shared" si="5"/>
        <v>2767</v>
      </c>
      <c r="J96" s="173">
        <f t="shared" si="6"/>
        <v>1755</v>
      </c>
      <c r="K96" s="927">
        <f t="shared" si="9"/>
        <v>63.426093241778105</v>
      </c>
    </row>
    <row r="97" spans="1:11" s="523" customFormat="1">
      <c r="A97" s="72" t="s">
        <v>4686</v>
      </c>
      <c r="B97" s="488" t="s">
        <v>4687</v>
      </c>
      <c r="C97" s="503">
        <v>6</v>
      </c>
      <c r="D97" s="503">
        <v>12</v>
      </c>
      <c r="E97" s="926">
        <f t="shared" si="7"/>
        <v>200</v>
      </c>
      <c r="F97" s="503"/>
      <c r="G97" s="503"/>
      <c r="H97" s="926" t="e">
        <f t="shared" si="8"/>
        <v>#DIV/0!</v>
      </c>
      <c r="I97" s="173">
        <f t="shared" si="5"/>
        <v>6</v>
      </c>
      <c r="J97" s="173">
        <f t="shared" si="6"/>
        <v>12</v>
      </c>
      <c r="K97" s="927">
        <f t="shared" si="9"/>
        <v>200</v>
      </c>
    </row>
    <row r="98" spans="1:11" s="523" customFormat="1">
      <c r="A98" s="72" t="s">
        <v>4688</v>
      </c>
      <c r="B98" s="488" t="s">
        <v>4689</v>
      </c>
      <c r="C98" s="503">
        <v>21</v>
      </c>
      <c r="D98" s="503">
        <v>12</v>
      </c>
      <c r="E98" s="926">
        <f t="shared" si="7"/>
        <v>57.142857142857139</v>
      </c>
      <c r="F98" s="503">
        <v>149</v>
      </c>
      <c r="G98" s="503">
        <v>54</v>
      </c>
      <c r="H98" s="926">
        <f t="shared" si="8"/>
        <v>36.241610738255034</v>
      </c>
      <c r="I98" s="173">
        <f t="shared" si="5"/>
        <v>170</v>
      </c>
      <c r="J98" s="173">
        <f t="shared" si="6"/>
        <v>66</v>
      </c>
      <c r="K98" s="927">
        <f t="shared" si="9"/>
        <v>38.82352941176471</v>
      </c>
    </row>
    <row r="99" spans="1:11" s="523" customFormat="1">
      <c r="A99" s="72" t="s">
        <v>4690</v>
      </c>
      <c r="B99" s="488" t="s">
        <v>4691</v>
      </c>
      <c r="C99" s="503">
        <v>123</v>
      </c>
      <c r="D99" s="503">
        <v>110</v>
      </c>
      <c r="E99" s="926">
        <f t="shared" si="7"/>
        <v>89.430894308943081</v>
      </c>
      <c r="F99" s="503">
        <v>7</v>
      </c>
      <c r="G99" s="503">
        <v>10</v>
      </c>
      <c r="H99" s="926">
        <f t="shared" si="8"/>
        <v>142.85714285714286</v>
      </c>
      <c r="I99" s="173">
        <f t="shared" si="5"/>
        <v>130</v>
      </c>
      <c r="J99" s="173">
        <f t="shared" si="6"/>
        <v>120</v>
      </c>
      <c r="K99" s="927">
        <f t="shared" si="9"/>
        <v>92.307692307692307</v>
      </c>
    </row>
    <row r="100" spans="1:11" s="523" customFormat="1">
      <c r="A100" s="72" t="s">
        <v>4692</v>
      </c>
      <c r="B100" s="488" t="s">
        <v>4693</v>
      </c>
      <c r="C100" s="503">
        <v>43</v>
      </c>
      <c r="D100" s="503">
        <v>20</v>
      </c>
      <c r="E100" s="926">
        <f t="shared" si="7"/>
        <v>46.511627906976742</v>
      </c>
      <c r="F100" s="503">
        <v>31</v>
      </c>
      <c r="G100" s="503">
        <v>14</v>
      </c>
      <c r="H100" s="926">
        <f t="shared" si="8"/>
        <v>45.161290322580641</v>
      </c>
      <c r="I100" s="173">
        <f t="shared" si="5"/>
        <v>74</v>
      </c>
      <c r="J100" s="173">
        <f t="shared" si="6"/>
        <v>34</v>
      </c>
      <c r="K100" s="927">
        <f t="shared" si="9"/>
        <v>45.945945945945951</v>
      </c>
    </row>
    <row r="101" spans="1:11" s="523" customFormat="1">
      <c r="A101" s="72" t="s">
        <v>4694</v>
      </c>
      <c r="B101" s="488" t="s">
        <v>4695</v>
      </c>
      <c r="C101" s="503">
        <v>46</v>
      </c>
      <c r="D101" s="503">
        <v>25</v>
      </c>
      <c r="E101" s="926">
        <f t="shared" si="7"/>
        <v>54.347826086956516</v>
      </c>
      <c r="F101" s="503">
        <v>36</v>
      </c>
      <c r="G101" s="503">
        <v>20</v>
      </c>
      <c r="H101" s="926">
        <f t="shared" si="8"/>
        <v>55.555555555555557</v>
      </c>
      <c r="I101" s="173">
        <f t="shared" si="5"/>
        <v>82</v>
      </c>
      <c r="J101" s="173">
        <f t="shared" si="6"/>
        <v>45</v>
      </c>
      <c r="K101" s="927">
        <f t="shared" si="9"/>
        <v>54.878048780487809</v>
      </c>
    </row>
    <row r="102" spans="1:11" s="523" customFormat="1" ht="25.5">
      <c r="A102" s="72" t="s">
        <v>4696</v>
      </c>
      <c r="B102" s="535" t="s">
        <v>4697</v>
      </c>
      <c r="C102" s="503">
        <v>1</v>
      </c>
      <c r="D102" s="503">
        <v>3</v>
      </c>
      <c r="E102" s="926">
        <f t="shared" si="7"/>
        <v>300</v>
      </c>
      <c r="F102" s="503"/>
      <c r="G102" s="503"/>
      <c r="H102" s="926" t="e">
        <f t="shared" si="8"/>
        <v>#DIV/0!</v>
      </c>
      <c r="I102" s="173">
        <f t="shared" si="5"/>
        <v>1</v>
      </c>
      <c r="J102" s="173">
        <f t="shared" si="6"/>
        <v>3</v>
      </c>
      <c r="K102" s="927">
        <f t="shared" si="9"/>
        <v>300</v>
      </c>
    </row>
    <row r="103" spans="1:11" s="523" customFormat="1">
      <c r="A103" s="72" t="s">
        <v>4698</v>
      </c>
      <c r="B103" s="535" t="s">
        <v>4699</v>
      </c>
      <c r="C103" s="503">
        <v>1528</v>
      </c>
      <c r="D103" s="503"/>
      <c r="E103" s="926">
        <f t="shared" si="7"/>
        <v>0</v>
      </c>
      <c r="F103" s="503">
        <v>2759</v>
      </c>
      <c r="G103" s="503"/>
      <c r="H103" s="926">
        <f t="shared" si="8"/>
        <v>0</v>
      </c>
      <c r="I103" s="173">
        <f t="shared" si="5"/>
        <v>4287</v>
      </c>
      <c r="J103" s="173">
        <f t="shared" si="6"/>
        <v>0</v>
      </c>
      <c r="K103" s="927">
        <f t="shared" si="9"/>
        <v>0</v>
      </c>
    </row>
    <row r="104" spans="1:11" s="523" customFormat="1" ht="25.5">
      <c r="A104" s="72" t="s">
        <v>4700</v>
      </c>
      <c r="B104" s="535" t="s">
        <v>4701</v>
      </c>
      <c r="C104" s="503">
        <v>121</v>
      </c>
      <c r="D104" s="503">
        <v>10</v>
      </c>
      <c r="E104" s="926">
        <f t="shared" si="7"/>
        <v>8.2644628099173563</v>
      </c>
      <c r="F104" s="503">
        <v>106</v>
      </c>
      <c r="G104" s="503">
        <v>1</v>
      </c>
      <c r="H104" s="926">
        <f t="shared" si="8"/>
        <v>0.94339622641509435</v>
      </c>
      <c r="I104" s="173">
        <f t="shared" si="5"/>
        <v>227</v>
      </c>
      <c r="J104" s="173">
        <f t="shared" si="6"/>
        <v>11</v>
      </c>
      <c r="K104" s="927">
        <f t="shared" si="9"/>
        <v>4.8458149779735686</v>
      </c>
    </row>
    <row r="105" spans="1:11" s="523" customFormat="1" ht="25.5">
      <c r="A105" s="72" t="s">
        <v>4702</v>
      </c>
      <c r="B105" s="535" t="s">
        <v>4703</v>
      </c>
      <c r="C105" s="503">
        <v>19178</v>
      </c>
      <c r="D105" s="503">
        <v>10744</v>
      </c>
      <c r="E105" s="926">
        <f t="shared" si="7"/>
        <v>56.022525810824909</v>
      </c>
      <c r="F105" s="503">
        <v>13800</v>
      </c>
      <c r="G105" s="503">
        <v>6693</v>
      </c>
      <c r="H105" s="926">
        <f t="shared" si="8"/>
        <v>48.5</v>
      </c>
      <c r="I105" s="173">
        <f t="shared" si="5"/>
        <v>32978</v>
      </c>
      <c r="J105" s="173">
        <f t="shared" si="6"/>
        <v>17437</v>
      </c>
      <c r="K105" s="927">
        <f t="shared" si="9"/>
        <v>52.874643701861842</v>
      </c>
    </row>
    <row r="106" spans="1:11" s="523" customFormat="1">
      <c r="A106" s="72" t="s">
        <v>4704</v>
      </c>
      <c r="B106" s="488" t="s">
        <v>4705</v>
      </c>
      <c r="C106" s="503">
        <v>4</v>
      </c>
      <c r="D106" s="503">
        <v>2</v>
      </c>
      <c r="E106" s="926">
        <f t="shared" si="7"/>
        <v>50</v>
      </c>
      <c r="F106" s="503">
        <v>1</v>
      </c>
      <c r="G106" s="503"/>
      <c r="H106" s="926">
        <f t="shared" si="8"/>
        <v>0</v>
      </c>
      <c r="I106" s="173">
        <f t="shared" si="5"/>
        <v>5</v>
      </c>
      <c r="J106" s="173">
        <f t="shared" si="6"/>
        <v>2</v>
      </c>
      <c r="K106" s="927">
        <f t="shared" si="9"/>
        <v>40</v>
      </c>
    </row>
    <row r="107" spans="1:11" s="523" customFormat="1" ht="25.5">
      <c r="A107" s="72" t="s">
        <v>2760</v>
      </c>
      <c r="B107" s="535" t="s">
        <v>4706</v>
      </c>
      <c r="C107" s="503"/>
      <c r="D107" s="503"/>
      <c r="E107" s="926" t="e">
        <f t="shared" si="7"/>
        <v>#DIV/0!</v>
      </c>
      <c r="F107" s="503"/>
      <c r="G107" s="503"/>
      <c r="H107" s="926" t="e">
        <f t="shared" si="8"/>
        <v>#DIV/0!</v>
      </c>
      <c r="I107" s="173">
        <f t="shared" si="5"/>
        <v>0</v>
      </c>
      <c r="J107" s="173">
        <f t="shared" si="6"/>
        <v>0</v>
      </c>
      <c r="K107" s="927" t="e">
        <f t="shared" si="9"/>
        <v>#DIV/0!</v>
      </c>
    </row>
    <row r="108" spans="1:11" s="523" customFormat="1" ht="25.5">
      <c r="A108" s="72" t="s">
        <v>2772</v>
      </c>
      <c r="B108" s="535" t="s">
        <v>4707</v>
      </c>
      <c r="C108" s="503"/>
      <c r="D108" s="503"/>
      <c r="E108" s="926" t="e">
        <f t="shared" si="7"/>
        <v>#DIV/0!</v>
      </c>
      <c r="F108" s="503"/>
      <c r="G108" s="503"/>
      <c r="H108" s="926" t="e">
        <f t="shared" si="8"/>
        <v>#DIV/0!</v>
      </c>
      <c r="I108" s="173">
        <f t="shared" si="5"/>
        <v>0</v>
      </c>
      <c r="J108" s="173">
        <f t="shared" si="6"/>
        <v>0</v>
      </c>
      <c r="K108" s="927" t="e">
        <f t="shared" si="9"/>
        <v>#DIV/0!</v>
      </c>
    </row>
    <row r="109" spans="1:11" s="523" customFormat="1">
      <c r="A109" s="72" t="s">
        <v>4708</v>
      </c>
      <c r="B109" s="488" t="s">
        <v>3075</v>
      </c>
      <c r="C109" s="503">
        <v>47</v>
      </c>
      <c r="D109" s="503">
        <v>28</v>
      </c>
      <c r="E109" s="926">
        <f t="shared" si="7"/>
        <v>59.574468085106382</v>
      </c>
      <c r="F109" s="503"/>
      <c r="G109" s="503"/>
      <c r="H109" s="926" t="e">
        <f t="shared" si="8"/>
        <v>#DIV/0!</v>
      </c>
      <c r="I109" s="173">
        <f t="shared" si="5"/>
        <v>47</v>
      </c>
      <c r="J109" s="173">
        <f t="shared" si="6"/>
        <v>28</v>
      </c>
      <c r="K109" s="927">
        <f t="shared" si="9"/>
        <v>59.574468085106382</v>
      </c>
    </row>
    <row r="110" spans="1:11" s="523" customFormat="1" ht="25.5">
      <c r="A110" s="72" t="s">
        <v>2232</v>
      </c>
      <c r="B110" s="535" t="s">
        <v>2233</v>
      </c>
      <c r="C110" s="503"/>
      <c r="D110" s="503"/>
      <c r="E110" s="926" t="e">
        <f t="shared" si="7"/>
        <v>#DIV/0!</v>
      </c>
      <c r="F110" s="503"/>
      <c r="G110" s="503"/>
      <c r="H110" s="926" t="e">
        <f t="shared" si="8"/>
        <v>#DIV/0!</v>
      </c>
      <c r="I110" s="173">
        <f t="shared" si="5"/>
        <v>0</v>
      </c>
      <c r="J110" s="173">
        <f t="shared" si="6"/>
        <v>0</v>
      </c>
      <c r="K110" s="927" t="e">
        <f t="shared" si="9"/>
        <v>#DIV/0!</v>
      </c>
    </row>
    <row r="111" spans="1:11" s="523" customFormat="1" ht="25.5">
      <c r="A111" s="72" t="s">
        <v>2238</v>
      </c>
      <c r="B111" s="535" t="s">
        <v>4709</v>
      </c>
      <c r="C111" s="503"/>
      <c r="D111" s="503"/>
      <c r="E111" s="926" t="e">
        <f t="shared" si="7"/>
        <v>#DIV/0!</v>
      </c>
      <c r="F111" s="503"/>
      <c r="G111" s="503"/>
      <c r="H111" s="926" t="e">
        <f t="shared" si="8"/>
        <v>#DIV/0!</v>
      </c>
      <c r="I111" s="173">
        <f t="shared" si="5"/>
        <v>0</v>
      </c>
      <c r="J111" s="173">
        <f t="shared" si="6"/>
        <v>0</v>
      </c>
      <c r="K111" s="927" t="e">
        <f t="shared" si="9"/>
        <v>#DIV/0!</v>
      </c>
    </row>
    <row r="112" spans="1:11" s="523" customFormat="1">
      <c r="A112" s="72" t="s">
        <v>2242</v>
      </c>
      <c r="B112" s="488" t="s">
        <v>4710</v>
      </c>
      <c r="C112" s="503"/>
      <c r="D112" s="503"/>
      <c r="E112" s="926" t="e">
        <f t="shared" si="7"/>
        <v>#DIV/0!</v>
      </c>
      <c r="F112" s="503"/>
      <c r="G112" s="503"/>
      <c r="H112" s="926" t="e">
        <f t="shared" si="8"/>
        <v>#DIV/0!</v>
      </c>
      <c r="I112" s="173">
        <f t="shared" si="5"/>
        <v>0</v>
      </c>
      <c r="J112" s="173">
        <f t="shared" si="6"/>
        <v>0</v>
      </c>
      <c r="K112" s="927" t="e">
        <f t="shared" si="9"/>
        <v>#DIV/0!</v>
      </c>
    </row>
    <row r="113" spans="1:11" s="523" customFormat="1" ht="25.5">
      <c r="A113" s="72" t="s">
        <v>2244</v>
      </c>
      <c r="B113" s="535" t="s">
        <v>4711</v>
      </c>
      <c r="C113" s="503"/>
      <c r="D113" s="503"/>
      <c r="E113" s="926" t="e">
        <f t="shared" si="7"/>
        <v>#DIV/0!</v>
      </c>
      <c r="F113" s="503"/>
      <c r="G113" s="503"/>
      <c r="H113" s="926" t="e">
        <f t="shared" si="8"/>
        <v>#DIV/0!</v>
      </c>
      <c r="I113" s="173">
        <f t="shared" si="5"/>
        <v>0</v>
      </c>
      <c r="J113" s="173">
        <f t="shared" si="6"/>
        <v>0</v>
      </c>
      <c r="K113" s="927" t="e">
        <f t="shared" si="9"/>
        <v>#DIV/0!</v>
      </c>
    </row>
    <row r="114" spans="1:11" s="523" customFormat="1" ht="25.5">
      <c r="A114" s="72" t="s">
        <v>4712</v>
      </c>
      <c r="B114" s="535" t="s">
        <v>4713</v>
      </c>
      <c r="C114" s="503">
        <v>1</v>
      </c>
      <c r="D114" s="503"/>
      <c r="E114" s="926">
        <f t="shared" si="7"/>
        <v>0</v>
      </c>
      <c r="F114" s="503">
        <v>8</v>
      </c>
      <c r="G114" s="503">
        <v>3</v>
      </c>
      <c r="H114" s="926">
        <f t="shared" si="8"/>
        <v>37.5</v>
      </c>
      <c r="I114" s="173">
        <f t="shared" si="5"/>
        <v>9</v>
      </c>
      <c r="J114" s="173">
        <f t="shared" si="6"/>
        <v>3</v>
      </c>
      <c r="K114" s="927">
        <f t="shared" si="9"/>
        <v>33.333333333333329</v>
      </c>
    </row>
    <row r="115" spans="1:11" s="523" customFormat="1">
      <c r="A115" s="72" t="s">
        <v>4714</v>
      </c>
      <c r="B115" s="535" t="s">
        <v>4715</v>
      </c>
      <c r="C115" s="503">
        <v>2</v>
      </c>
      <c r="D115" s="503"/>
      <c r="E115" s="926">
        <f t="shared" si="7"/>
        <v>0</v>
      </c>
      <c r="F115" s="503">
        <v>2</v>
      </c>
      <c r="G115" s="503"/>
      <c r="H115" s="926">
        <f t="shared" si="8"/>
        <v>0</v>
      </c>
      <c r="I115" s="173">
        <f t="shared" si="5"/>
        <v>4</v>
      </c>
      <c r="J115" s="173">
        <f t="shared" si="6"/>
        <v>0</v>
      </c>
      <c r="K115" s="927">
        <f t="shared" si="9"/>
        <v>0</v>
      </c>
    </row>
    <row r="116" spans="1:11" s="523" customFormat="1" ht="25.5">
      <c r="A116" s="72" t="s">
        <v>4776</v>
      </c>
      <c r="B116" s="535" t="s">
        <v>4777</v>
      </c>
      <c r="C116" s="503">
        <v>1</v>
      </c>
      <c r="D116" s="503"/>
      <c r="E116" s="926">
        <f t="shared" si="7"/>
        <v>0</v>
      </c>
      <c r="F116" s="503"/>
      <c r="G116" s="503"/>
      <c r="H116" s="926" t="e">
        <f t="shared" si="8"/>
        <v>#DIV/0!</v>
      </c>
      <c r="I116" s="173">
        <f t="shared" si="5"/>
        <v>1</v>
      </c>
      <c r="J116" s="173">
        <f t="shared" si="6"/>
        <v>0</v>
      </c>
      <c r="K116" s="927">
        <f t="shared" si="9"/>
        <v>0</v>
      </c>
    </row>
    <row r="117" spans="1:11" s="523" customFormat="1" ht="25.5">
      <c r="A117" s="72" t="s">
        <v>4778</v>
      </c>
      <c r="B117" s="535" t="s">
        <v>4779</v>
      </c>
      <c r="C117" s="503">
        <v>1</v>
      </c>
      <c r="D117" s="503">
        <v>1</v>
      </c>
      <c r="E117" s="926">
        <f t="shared" si="7"/>
        <v>100</v>
      </c>
      <c r="F117" s="503">
        <v>3</v>
      </c>
      <c r="G117" s="503">
        <v>3</v>
      </c>
      <c r="H117" s="926">
        <f t="shared" si="8"/>
        <v>100</v>
      </c>
      <c r="I117" s="173">
        <f t="shared" si="5"/>
        <v>4</v>
      </c>
      <c r="J117" s="173">
        <f t="shared" si="6"/>
        <v>4</v>
      </c>
      <c r="K117" s="927">
        <f t="shared" si="9"/>
        <v>100</v>
      </c>
    </row>
    <row r="118" spans="1:11" s="523" customFormat="1">
      <c r="A118" s="72" t="s">
        <v>4684</v>
      </c>
      <c r="B118" s="535" t="s">
        <v>6904</v>
      </c>
      <c r="C118" s="503"/>
      <c r="D118" s="503"/>
      <c r="E118" s="926" t="e">
        <f t="shared" si="7"/>
        <v>#DIV/0!</v>
      </c>
      <c r="F118" s="503"/>
      <c r="G118" s="503"/>
      <c r="H118" s="926" t="e">
        <f t="shared" si="8"/>
        <v>#DIV/0!</v>
      </c>
      <c r="I118" s="173">
        <f t="shared" si="5"/>
        <v>0</v>
      </c>
      <c r="J118" s="173">
        <f t="shared" si="6"/>
        <v>0</v>
      </c>
      <c r="K118" s="927" t="e">
        <f t="shared" si="9"/>
        <v>#DIV/0!</v>
      </c>
    </row>
    <row r="119" spans="1:11" s="523" customFormat="1">
      <c r="A119" s="72" t="s">
        <v>7153</v>
      </c>
      <c r="B119" s="488" t="s">
        <v>7154</v>
      </c>
      <c r="C119" s="503"/>
      <c r="D119" s="503">
        <v>22</v>
      </c>
      <c r="E119" s="926" t="e">
        <f t="shared" ref="E119:E130" si="10">SUM(D119/C119*100)</f>
        <v>#DIV/0!</v>
      </c>
      <c r="F119" s="503"/>
      <c r="G119" s="503">
        <v>4</v>
      </c>
      <c r="H119" s="926" t="e">
        <f t="shared" ref="H119:H130" si="11">SUM(G119/F119*100)</f>
        <v>#DIV/0!</v>
      </c>
      <c r="I119" s="1336">
        <f t="shared" ref="I119:I130" si="12">C119+F119</f>
        <v>0</v>
      </c>
      <c r="J119" s="1336">
        <f t="shared" ref="J119:J130" si="13">D119+G119</f>
        <v>26</v>
      </c>
      <c r="K119" s="927" t="e">
        <f t="shared" ref="K119:K130" si="14">SUM(J119/I119*100)</f>
        <v>#DIV/0!</v>
      </c>
    </row>
    <row r="120" spans="1:11" s="523" customFormat="1">
      <c r="A120" s="72" t="s">
        <v>7155</v>
      </c>
      <c r="B120" s="488" t="s">
        <v>7156</v>
      </c>
      <c r="C120" s="503"/>
      <c r="D120" s="503">
        <v>53</v>
      </c>
      <c r="E120" s="926" t="e">
        <f t="shared" si="10"/>
        <v>#DIV/0!</v>
      </c>
      <c r="F120" s="503"/>
      <c r="G120" s="503">
        <v>4</v>
      </c>
      <c r="H120" s="926" t="e">
        <f t="shared" si="11"/>
        <v>#DIV/0!</v>
      </c>
      <c r="I120" s="1336">
        <f t="shared" si="12"/>
        <v>0</v>
      </c>
      <c r="J120" s="1336">
        <f t="shared" si="13"/>
        <v>57</v>
      </c>
      <c r="K120" s="927" t="e">
        <f t="shared" si="14"/>
        <v>#DIV/0!</v>
      </c>
    </row>
    <row r="121" spans="1:11" s="523" customFormat="1">
      <c r="A121" s="72" t="s">
        <v>7157</v>
      </c>
      <c r="B121" s="488" t="s">
        <v>7158</v>
      </c>
      <c r="C121" s="503"/>
      <c r="D121" s="503">
        <v>6</v>
      </c>
      <c r="E121" s="926" t="e">
        <f t="shared" si="10"/>
        <v>#DIV/0!</v>
      </c>
      <c r="F121" s="503"/>
      <c r="G121" s="503"/>
      <c r="H121" s="926" t="e">
        <f t="shared" si="11"/>
        <v>#DIV/0!</v>
      </c>
      <c r="I121" s="1336">
        <f t="shared" si="12"/>
        <v>0</v>
      </c>
      <c r="J121" s="1336">
        <f t="shared" si="13"/>
        <v>6</v>
      </c>
      <c r="K121" s="927" t="e">
        <f t="shared" si="14"/>
        <v>#DIV/0!</v>
      </c>
    </row>
    <row r="122" spans="1:11" s="523" customFormat="1">
      <c r="A122" s="72" t="s">
        <v>7159</v>
      </c>
      <c r="B122" s="488" t="s">
        <v>7160</v>
      </c>
      <c r="C122" s="503"/>
      <c r="D122" s="503">
        <v>9</v>
      </c>
      <c r="E122" s="926" t="e">
        <f t="shared" si="10"/>
        <v>#DIV/0!</v>
      </c>
      <c r="F122" s="503"/>
      <c r="G122" s="503"/>
      <c r="H122" s="926" t="e">
        <f t="shared" si="11"/>
        <v>#DIV/0!</v>
      </c>
      <c r="I122" s="1336">
        <f t="shared" si="12"/>
        <v>0</v>
      </c>
      <c r="J122" s="1336">
        <f t="shared" si="13"/>
        <v>9</v>
      </c>
      <c r="K122" s="927" t="e">
        <f t="shared" si="14"/>
        <v>#DIV/0!</v>
      </c>
    </row>
    <row r="123" spans="1:11" s="523" customFormat="1" ht="25.5">
      <c r="A123" s="72" t="s">
        <v>7161</v>
      </c>
      <c r="B123" s="535" t="s">
        <v>7162</v>
      </c>
      <c r="C123" s="503"/>
      <c r="D123" s="503">
        <v>10</v>
      </c>
      <c r="E123" s="926" t="e">
        <f t="shared" si="10"/>
        <v>#DIV/0!</v>
      </c>
      <c r="F123" s="503"/>
      <c r="G123" s="503"/>
      <c r="H123" s="926" t="e">
        <f t="shared" si="11"/>
        <v>#DIV/0!</v>
      </c>
      <c r="I123" s="1336">
        <f t="shared" si="12"/>
        <v>0</v>
      </c>
      <c r="J123" s="1336">
        <f t="shared" si="13"/>
        <v>10</v>
      </c>
      <c r="K123" s="927" t="e">
        <f t="shared" si="14"/>
        <v>#DIV/0!</v>
      </c>
    </row>
    <row r="124" spans="1:11" s="523" customFormat="1">
      <c r="A124" s="72" t="s">
        <v>7163</v>
      </c>
      <c r="B124" s="488" t="s">
        <v>7164</v>
      </c>
      <c r="C124" s="503"/>
      <c r="D124" s="503">
        <v>36</v>
      </c>
      <c r="E124" s="926" t="e">
        <f t="shared" si="10"/>
        <v>#DIV/0!</v>
      </c>
      <c r="F124" s="503"/>
      <c r="G124" s="503"/>
      <c r="H124" s="926" t="e">
        <f t="shared" si="11"/>
        <v>#DIV/0!</v>
      </c>
      <c r="I124" s="1336">
        <f t="shared" si="12"/>
        <v>0</v>
      </c>
      <c r="J124" s="1336">
        <f t="shared" si="13"/>
        <v>36</v>
      </c>
      <c r="K124" s="927" t="e">
        <f t="shared" si="14"/>
        <v>#DIV/0!</v>
      </c>
    </row>
    <row r="125" spans="1:11" s="523" customFormat="1">
      <c r="A125" s="72" t="s">
        <v>7165</v>
      </c>
      <c r="B125" s="488" t="s">
        <v>7166</v>
      </c>
      <c r="C125" s="503"/>
      <c r="D125" s="503">
        <v>40</v>
      </c>
      <c r="E125" s="926" t="e">
        <f t="shared" si="10"/>
        <v>#DIV/0!</v>
      </c>
      <c r="F125" s="503"/>
      <c r="G125" s="503">
        <v>23</v>
      </c>
      <c r="H125" s="926" t="e">
        <f t="shared" si="11"/>
        <v>#DIV/0!</v>
      </c>
      <c r="I125" s="1336">
        <f t="shared" si="12"/>
        <v>0</v>
      </c>
      <c r="J125" s="1336">
        <f t="shared" si="13"/>
        <v>63</v>
      </c>
      <c r="K125" s="927" t="e">
        <f t="shared" si="14"/>
        <v>#DIV/0!</v>
      </c>
    </row>
    <row r="126" spans="1:11" s="523" customFormat="1">
      <c r="A126" s="72" t="s">
        <v>7167</v>
      </c>
      <c r="B126" s="488" t="s">
        <v>7168</v>
      </c>
      <c r="C126" s="503"/>
      <c r="D126" s="503">
        <v>9</v>
      </c>
      <c r="E126" s="926" t="e">
        <f t="shared" si="10"/>
        <v>#DIV/0!</v>
      </c>
      <c r="F126" s="503"/>
      <c r="G126" s="503"/>
      <c r="H126" s="926" t="e">
        <f t="shared" si="11"/>
        <v>#DIV/0!</v>
      </c>
      <c r="I126" s="1336">
        <f t="shared" si="12"/>
        <v>0</v>
      </c>
      <c r="J126" s="1336">
        <f t="shared" si="13"/>
        <v>9</v>
      </c>
      <c r="K126" s="927" t="e">
        <f t="shared" si="14"/>
        <v>#DIV/0!</v>
      </c>
    </row>
    <row r="127" spans="1:11" s="523" customFormat="1">
      <c r="A127" s="72" t="s">
        <v>7169</v>
      </c>
      <c r="B127" s="488" t="s">
        <v>7170</v>
      </c>
      <c r="C127" s="503"/>
      <c r="D127" s="503">
        <v>6</v>
      </c>
      <c r="E127" s="926" t="e">
        <f t="shared" si="10"/>
        <v>#DIV/0!</v>
      </c>
      <c r="F127" s="503"/>
      <c r="G127" s="503"/>
      <c r="H127" s="926" t="e">
        <f t="shared" si="11"/>
        <v>#DIV/0!</v>
      </c>
      <c r="I127" s="1336">
        <f t="shared" si="12"/>
        <v>0</v>
      </c>
      <c r="J127" s="1336">
        <f t="shared" si="13"/>
        <v>6</v>
      </c>
      <c r="K127" s="927" t="e">
        <f t="shared" si="14"/>
        <v>#DIV/0!</v>
      </c>
    </row>
    <row r="128" spans="1:11" s="523" customFormat="1">
      <c r="A128" s="72" t="s">
        <v>7171</v>
      </c>
      <c r="B128" s="488" t="s">
        <v>7172</v>
      </c>
      <c r="C128" s="503"/>
      <c r="D128" s="503">
        <v>9</v>
      </c>
      <c r="E128" s="926" t="e">
        <f t="shared" si="10"/>
        <v>#DIV/0!</v>
      </c>
      <c r="F128" s="503"/>
      <c r="G128" s="503"/>
      <c r="H128" s="926" t="e">
        <f t="shared" si="11"/>
        <v>#DIV/0!</v>
      </c>
      <c r="I128" s="1336">
        <f t="shared" si="12"/>
        <v>0</v>
      </c>
      <c r="J128" s="1336">
        <f t="shared" si="13"/>
        <v>9</v>
      </c>
      <c r="K128" s="927" t="e">
        <f t="shared" si="14"/>
        <v>#DIV/0!</v>
      </c>
    </row>
    <row r="129" spans="1:14" s="523" customFormat="1">
      <c r="A129" s="72" t="s">
        <v>7173</v>
      </c>
      <c r="B129" s="488" t="s">
        <v>7174</v>
      </c>
      <c r="C129" s="503"/>
      <c r="D129" s="503">
        <v>24</v>
      </c>
      <c r="E129" s="926" t="e">
        <f t="shared" si="10"/>
        <v>#DIV/0!</v>
      </c>
      <c r="F129" s="503"/>
      <c r="G129" s="503"/>
      <c r="H129" s="926" t="e">
        <f t="shared" si="11"/>
        <v>#DIV/0!</v>
      </c>
      <c r="I129" s="1336">
        <f t="shared" si="12"/>
        <v>0</v>
      </c>
      <c r="J129" s="1336">
        <f t="shared" si="13"/>
        <v>24</v>
      </c>
      <c r="K129" s="927" t="e">
        <f t="shared" si="14"/>
        <v>#DIV/0!</v>
      </c>
    </row>
    <row r="130" spans="1:14" s="523" customFormat="1">
      <c r="A130" s="72" t="s">
        <v>7175</v>
      </c>
      <c r="B130" s="488" t="s">
        <v>7176</v>
      </c>
      <c r="C130" s="503"/>
      <c r="D130" s="503">
        <v>28</v>
      </c>
      <c r="E130" s="926" t="e">
        <f t="shared" si="10"/>
        <v>#DIV/0!</v>
      </c>
      <c r="F130" s="503"/>
      <c r="G130" s="503"/>
      <c r="H130" s="926" t="e">
        <f t="shared" si="11"/>
        <v>#DIV/0!</v>
      </c>
      <c r="I130" s="1336">
        <f t="shared" si="12"/>
        <v>0</v>
      </c>
      <c r="J130" s="1336">
        <f t="shared" si="13"/>
        <v>28</v>
      </c>
      <c r="K130" s="927" t="e">
        <f t="shared" si="14"/>
        <v>#DIV/0!</v>
      </c>
    </row>
    <row r="131" spans="1:14" s="523" customFormat="1">
      <c r="A131" s="471"/>
      <c r="B131" s="488"/>
      <c r="C131" s="503"/>
      <c r="D131" s="503"/>
      <c r="E131" s="926" t="e">
        <f t="shared" si="7"/>
        <v>#DIV/0!</v>
      </c>
      <c r="F131" s="503"/>
      <c r="G131" s="503"/>
      <c r="H131" s="926" t="e">
        <f t="shared" si="8"/>
        <v>#DIV/0!</v>
      </c>
      <c r="I131" s="173">
        <f t="shared" si="5"/>
        <v>0</v>
      </c>
      <c r="J131" s="173">
        <f t="shared" si="6"/>
        <v>0</v>
      </c>
      <c r="K131" s="927" t="e">
        <f t="shared" si="9"/>
        <v>#DIV/0!</v>
      </c>
    </row>
    <row r="132" spans="1:14" s="523" customFormat="1">
      <c r="A132" s="72"/>
      <c r="B132" s="488"/>
      <c r="C132" s="503"/>
      <c r="D132" s="503"/>
      <c r="E132" s="926" t="e">
        <f t="shared" si="7"/>
        <v>#DIV/0!</v>
      </c>
      <c r="F132" s="503"/>
      <c r="G132" s="503"/>
      <c r="H132" s="926" t="e">
        <f t="shared" si="8"/>
        <v>#DIV/0!</v>
      </c>
      <c r="I132" s="173">
        <f t="shared" si="5"/>
        <v>0</v>
      </c>
      <c r="J132" s="173">
        <f t="shared" si="6"/>
        <v>0</v>
      </c>
      <c r="K132" s="927" t="e">
        <f t="shared" si="9"/>
        <v>#DIV/0!</v>
      </c>
      <c r="N132" s="532"/>
    </row>
    <row r="133" spans="1:14" s="523" customFormat="1">
      <c r="A133" s="520" t="s">
        <v>2146</v>
      </c>
      <c r="B133" s="520"/>
      <c r="C133" s="491">
        <v>4745</v>
      </c>
      <c r="D133" s="491">
        <v>2870</v>
      </c>
      <c r="E133" s="927">
        <f t="shared" si="7"/>
        <v>60.484720758693364</v>
      </c>
      <c r="F133" s="491">
        <v>4411</v>
      </c>
      <c r="G133" s="491">
        <v>1754</v>
      </c>
      <c r="H133" s="927">
        <f t="shared" si="8"/>
        <v>39.764225799138522</v>
      </c>
      <c r="I133" s="173">
        <f t="shared" si="5"/>
        <v>9156</v>
      </c>
      <c r="J133" s="173">
        <f t="shared" si="6"/>
        <v>4624</v>
      </c>
      <c r="K133" s="927">
        <f t="shared" si="9"/>
        <v>50.502402795980785</v>
      </c>
    </row>
    <row r="134" spans="1:14" s="523" customFormat="1">
      <c r="A134" s="520" t="s">
        <v>2212</v>
      </c>
      <c r="B134" s="520"/>
      <c r="C134" s="491">
        <v>14904</v>
      </c>
      <c r="D134" s="491">
        <v>7968</v>
      </c>
      <c r="E134" s="927">
        <f t="shared" si="7"/>
        <v>53.4621578099839</v>
      </c>
      <c r="F134" s="491">
        <v>11080</v>
      </c>
      <c r="G134" s="491">
        <v>3736</v>
      </c>
      <c r="H134" s="927">
        <f t="shared" si="8"/>
        <v>33.718411552346574</v>
      </c>
      <c r="I134" s="173">
        <f t="shared" si="5"/>
        <v>25984</v>
      </c>
      <c r="J134" s="173">
        <f t="shared" si="6"/>
        <v>11704</v>
      </c>
      <c r="K134" s="927">
        <f t="shared" si="9"/>
        <v>45.043103448275865</v>
      </c>
    </row>
    <row r="135" spans="1:14" s="523" customFormat="1">
      <c r="A135" s="520" t="s">
        <v>2776</v>
      </c>
      <c r="B135" s="529"/>
      <c r="C135" s="494">
        <f>SUM(C136:C195)</f>
        <v>38414</v>
      </c>
      <c r="D135" s="494">
        <f>SUM(D136:D195)</f>
        <v>23299</v>
      </c>
      <c r="E135" s="927">
        <f t="shared" si="7"/>
        <v>60.652366324777432</v>
      </c>
      <c r="F135" s="494">
        <f>SUM(F136:F195)</f>
        <v>26021</v>
      </c>
      <c r="G135" s="494">
        <f>SUM(G136:G195)</f>
        <v>9922</v>
      </c>
      <c r="H135" s="927">
        <f t="shared" si="8"/>
        <v>38.130740555705003</v>
      </c>
      <c r="I135" s="173">
        <f t="shared" si="5"/>
        <v>64435</v>
      </c>
      <c r="J135" s="173">
        <f t="shared" si="6"/>
        <v>33221</v>
      </c>
      <c r="K135" s="927">
        <f t="shared" si="9"/>
        <v>51.557383409637616</v>
      </c>
    </row>
    <row r="136" spans="1:14" s="523" customFormat="1" ht="25.5">
      <c r="A136" s="49" t="s">
        <v>2216</v>
      </c>
      <c r="B136" s="50" t="s">
        <v>2217</v>
      </c>
      <c r="C136" s="406">
        <v>5829</v>
      </c>
      <c r="D136" s="406">
        <v>3746</v>
      </c>
      <c r="E136" s="926">
        <f t="shared" si="7"/>
        <v>64.264882484131064</v>
      </c>
      <c r="F136" s="294">
        <v>1720</v>
      </c>
      <c r="G136" s="294">
        <v>984</v>
      </c>
      <c r="H136" s="926">
        <f t="shared" si="8"/>
        <v>57.20930232558139</v>
      </c>
      <c r="I136" s="173">
        <f t="shared" si="5"/>
        <v>7549</v>
      </c>
      <c r="J136" s="173">
        <f t="shared" si="6"/>
        <v>4730</v>
      </c>
      <c r="K136" s="927">
        <f t="shared" si="9"/>
        <v>62.65730560339118</v>
      </c>
    </row>
    <row r="137" spans="1:14" s="523" customFormat="1" ht="25.5">
      <c r="A137" s="49" t="s">
        <v>845</v>
      </c>
      <c r="B137" s="50" t="s">
        <v>846</v>
      </c>
      <c r="C137" s="406">
        <v>6154</v>
      </c>
      <c r="D137" s="406">
        <v>3900</v>
      </c>
      <c r="E137" s="926">
        <f t="shared" si="7"/>
        <v>63.373415664608387</v>
      </c>
      <c r="F137" s="294">
        <v>2165</v>
      </c>
      <c r="G137" s="294">
        <v>1157</v>
      </c>
      <c r="H137" s="926">
        <f t="shared" si="8"/>
        <v>53.441108545034645</v>
      </c>
      <c r="I137" s="173">
        <f t="shared" si="5"/>
        <v>8319</v>
      </c>
      <c r="J137" s="173">
        <f t="shared" si="6"/>
        <v>5057</v>
      </c>
      <c r="K137" s="927">
        <f t="shared" si="9"/>
        <v>60.788556316865005</v>
      </c>
    </row>
    <row r="138" spans="1:14" s="523" customFormat="1">
      <c r="A138" s="49" t="s">
        <v>2777</v>
      </c>
      <c r="B138" s="50" t="s">
        <v>2778</v>
      </c>
      <c r="C138" s="406">
        <v>5</v>
      </c>
      <c r="D138" s="406"/>
      <c r="E138" s="926">
        <f t="shared" si="7"/>
        <v>0</v>
      </c>
      <c r="F138" s="294">
        <v>4</v>
      </c>
      <c r="G138" s="294"/>
      <c r="H138" s="926">
        <f t="shared" si="8"/>
        <v>0</v>
      </c>
      <c r="I138" s="173">
        <f t="shared" si="5"/>
        <v>9</v>
      </c>
      <c r="J138" s="173">
        <f t="shared" si="6"/>
        <v>0</v>
      </c>
      <c r="K138" s="927">
        <f t="shared" si="9"/>
        <v>0</v>
      </c>
    </row>
    <row r="139" spans="1:14" s="523" customFormat="1" ht="25.5">
      <c r="A139" s="49" t="s">
        <v>2779</v>
      </c>
      <c r="B139" s="50" t="s">
        <v>2780</v>
      </c>
      <c r="C139" s="406"/>
      <c r="D139" s="406"/>
      <c r="E139" s="926" t="e">
        <f t="shared" si="7"/>
        <v>#DIV/0!</v>
      </c>
      <c r="F139" s="294"/>
      <c r="G139" s="294"/>
      <c r="H139" s="926" t="e">
        <f t="shared" si="8"/>
        <v>#DIV/0!</v>
      </c>
      <c r="I139" s="173">
        <f t="shared" si="5"/>
        <v>0</v>
      </c>
      <c r="J139" s="173">
        <f t="shared" si="6"/>
        <v>0</v>
      </c>
      <c r="K139" s="927" t="e">
        <f t="shared" si="9"/>
        <v>#DIV/0!</v>
      </c>
    </row>
    <row r="140" spans="1:14" s="523" customFormat="1">
      <c r="A140" s="49" t="s">
        <v>925</v>
      </c>
      <c r="B140" s="50" t="s">
        <v>926</v>
      </c>
      <c r="C140" s="406">
        <v>1142</v>
      </c>
      <c r="D140" s="406">
        <v>181</v>
      </c>
      <c r="E140" s="926">
        <f t="shared" si="7"/>
        <v>15.849387040280211</v>
      </c>
      <c r="F140" s="294">
        <v>2354</v>
      </c>
      <c r="G140" s="294">
        <v>4</v>
      </c>
      <c r="H140" s="926">
        <f t="shared" si="8"/>
        <v>0.16992353440951571</v>
      </c>
      <c r="I140" s="173">
        <f t="shared" si="5"/>
        <v>3496</v>
      </c>
      <c r="J140" s="173">
        <f t="shared" si="6"/>
        <v>185</v>
      </c>
      <c r="K140" s="927">
        <f t="shared" si="9"/>
        <v>5.2917620137299775</v>
      </c>
    </row>
    <row r="141" spans="1:14" s="523" customFormat="1" ht="25.5">
      <c r="A141" s="49" t="s">
        <v>927</v>
      </c>
      <c r="B141" s="50" t="s">
        <v>928</v>
      </c>
      <c r="C141" s="406">
        <v>21</v>
      </c>
      <c r="D141" s="406">
        <v>11</v>
      </c>
      <c r="E141" s="926">
        <f t="shared" si="7"/>
        <v>52.380952380952387</v>
      </c>
      <c r="F141" s="294">
        <v>4</v>
      </c>
      <c r="G141" s="294"/>
      <c r="H141" s="926">
        <f t="shared" si="8"/>
        <v>0</v>
      </c>
      <c r="I141" s="173">
        <f t="shared" si="5"/>
        <v>25</v>
      </c>
      <c r="J141" s="173">
        <f t="shared" si="6"/>
        <v>11</v>
      </c>
      <c r="K141" s="927">
        <f t="shared" si="9"/>
        <v>44</v>
      </c>
    </row>
    <row r="142" spans="1:14" s="523" customFormat="1" ht="25.5">
      <c r="A142" s="49" t="s">
        <v>929</v>
      </c>
      <c r="B142" s="50" t="s">
        <v>930</v>
      </c>
      <c r="C142" s="406">
        <v>259</v>
      </c>
      <c r="D142" s="406">
        <v>112</v>
      </c>
      <c r="E142" s="926">
        <f t="shared" si="7"/>
        <v>43.243243243243242</v>
      </c>
      <c r="F142" s="294">
        <v>156</v>
      </c>
      <c r="G142" s="294">
        <v>76</v>
      </c>
      <c r="H142" s="926">
        <f t="shared" si="8"/>
        <v>48.717948717948715</v>
      </c>
      <c r="I142" s="173">
        <f t="shared" si="5"/>
        <v>415</v>
      </c>
      <c r="J142" s="173">
        <f t="shared" si="6"/>
        <v>188</v>
      </c>
      <c r="K142" s="927">
        <f t="shared" si="9"/>
        <v>45.30120481927711</v>
      </c>
    </row>
    <row r="143" spans="1:14" s="523" customFormat="1" ht="25.5">
      <c r="A143" s="49" t="s">
        <v>931</v>
      </c>
      <c r="B143" s="50" t="s">
        <v>932</v>
      </c>
      <c r="C143" s="406">
        <v>966</v>
      </c>
      <c r="D143" s="406">
        <v>592</v>
      </c>
      <c r="E143" s="926">
        <f t="shared" si="7"/>
        <v>61.283643892339548</v>
      </c>
      <c r="F143" s="294">
        <v>119</v>
      </c>
      <c r="G143" s="294">
        <v>46</v>
      </c>
      <c r="H143" s="926">
        <f t="shared" si="8"/>
        <v>38.655462184873954</v>
      </c>
      <c r="I143" s="173">
        <f t="shared" si="5"/>
        <v>1085</v>
      </c>
      <c r="J143" s="173">
        <f t="shared" si="6"/>
        <v>638</v>
      </c>
      <c r="K143" s="927">
        <f t="shared" si="9"/>
        <v>58.801843317972349</v>
      </c>
    </row>
    <row r="144" spans="1:14" s="523" customFormat="1">
      <c r="A144" s="49" t="s">
        <v>933</v>
      </c>
      <c r="B144" s="50" t="s">
        <v>934</v>
      </c>
      <c r="C144" s="406">
        <v>692</v>
      </c>
      <c r="D144" s="406">
        <v>391</v>
      </c>
      <c r="E144" s="926">
        <f t="shared" si="7"/>
        <v>56.5028901734104</v>
      </c>
      <c r="F144" s="294">
        <v>54</v>
      </c>
      <c r="G144" s="294">
        <v>14</v>
      </c>
      <c r="H144" s="926">
        <f t="shared" si="8"/>
        <v>25.925925925925924</v>
      </c>
      <c r="I144" s="173">
        <f t="shared" si="5"/>
        <v>746</v>
      </c>
      <c r="J144" s="173">
        <f t="shared" si="6"/>
        <v>405</v>
      </c>
      <c r="K144" s="927">
        <f t="shared" si="9"/>
        <v>54.289544235924936</v>
      </c>
    </row>
    <row r="145" spans="1:11" s="523" customFormat="1" ht="38.25">
      <c r="A145" s="49" t="s">
        <v>935</v>
      </c>
      <c r="B145" s="50" t="s">
        <v>936</v>
      </c>
      <c r="C145" s="406">
        <v>6</v>
      </c>
      <c r="D145" s="406">
        <v>5</v>
      </c>
      <c r="E145" s="926">
        <f t="shared" si="7"/>
        <v>83.333333333333343</v>
      </c>
      <c r="F145" s="294">
        <v>4</v>
      </c>
      <c r="G145" s="294"/>
      <c r="H145" s="926">
        <f t="shared" si="8"/>
        <v>0</v>
      </c>
      <c r="I145" s="173">
        <f t="shared" si="5"/>
        <v>10</v>
      </c>
      <c r="J145" s="173">
        <f t="shared" si="6"/>
        <v>5</v>
      </c>
      <c r="K145" s="927">
        <f t="shared" si="9"/>
        <v>50</v>
      </c>
    </row>
    <row r="146" spans="1:11" s="523" customFormat="1" ht="38.25">
      <c r="A146" s="49" t="s">
        <v>937</v>
      </c>
      <c r="B146" s="50" t="s">
        <v>938</v>
      </c>
      <c r="C146" s="406">
        <v>199</v>
      </c>
      <c r="D146" s="406">
        <v>112</v>
      </c>
      <c r="E146" s="926">
        <f t="shared" si="7"/>
        <v>56.281407035175882</v>
      </c>
      <c r="F146" s="294">
        <v>264</v>
      </c>
      <c r="G146" s="294">
        <v>151</v>
      </c>
      <c r="H146" s="926">
        <f t="shared" si="8"/>
        <v>57.196969696969703</v>
      </c>
      <c r="I146" s="173">
        <f t="shared" si="5"/>
        <v>463</v>
      </c>
      <c r="J146" s="173">
        <f t="shared" si="6"/>
        <v>263</v>
      </c>
      <c r="K146" s="927">
        <f t="shared" si="9"/>
        <v>56.803455723542115</v>
      </c>
    </row>
    <row r="147" spans="1:11" s="523" customFormat="1" ht="25.5">
      <c r="A147" s="49" t="s">
        <v>939</v>
      </c>
      <c r="B147" s="50" t="s">
        <v>940</v>
      </c>
      <c r="C147" s="406">
        <v>9</v>
      </c>
      <c r="D147" s="406">
        <v>5</v>
      </c>
      <c r="E147" s="926">
        <f t="shared" si="7"/>
        <v>55.555555555555557</v>
      </c>
      <c r="F147" s="294">
        <v>4</v>
      </c>
      <c r="G147" s="294"/>
      <c r="H147" s="926">
        <f t="shared" si="8"/>
        <v>0</v>
      </c>
      <c r="I147" s="173">
        <f t="shared" si="5"/>
        <v>13</v>
      </c>
      <c r="J147" s="173">
        <f t="shared" si="6"/>
        <v>5</v>
      </c>
      <c r="K147" s="927">
        <f t="shared" si="9"/>
        <v>38.461538461538467</v>
      </c>
    </row>
    <row r="148" spans="1:11" s="523" customFormat="1" ht="25.5">
      <c r="A148" s="49" t="s">
        <v>941</v>
      </c>
      <c r="B148" s="50" t="s">
        <v>942</v>
      </c>
      <c r="C148" s="406">
        <v>83</v>
      </c>
      <c r="D148" s="406">
        <v>37</v>
      </c>
      <c r="E148" s="926">
        <f t="shared" si="7"/>
        <v>44.578313253012048</v>
      </c>
      <c r="F148" s="294">
        <v>93</v>
      </c>
      <c r="G148" s="294">
        <v>43</v>
      </c>
      <c r="H148" s="926">
        <f t="shared" si="8"/>
        <v>46.236559139784944</v>
      </c>
      <c r="I148" s="173">
        <f t="shared" ref="I148:I211" si="15">C148+F148</f>
        <v>176</v>
      </c>
      <c r="J148" s="173">
        <f t="shared" ref="J148:J211" si="16">D148+G148</f>
        <v>80</v>
      </c>
      <c r="K148" s="927">
        <f t="shared" si="9"/>
        <v>45.454545454545453</v>
      </c>
    </row>
    <row r="149" spans="1:11" s="523" customFormat="1">
      <c r="A149" s="49" t="s">
        <v>943</v>
      </c>
      <c r="B149" s="50" t="s">
        <v>944</v>
      </c>
      <c r="C149" s="406">
        <v>1</v>
      </c>
      <c r="D149" s="406"/>
      <c r="E149" s="926">
        <f t="shared" si="7"/>
        <v>0</v>
      </c>
      <c r="F149" s="294">
        <v>6</v>
      </c>
      <c r="G149" s="294">
        <v>4</v>
      </c>
      <c r="H149" s="926">
        <f t="shared" si="8"/>
        <v>66.666666666666657</v>
      </c>
      <c r="I149" s="173">
        <f t="shared" si="15"/>
        <v>7</v>
      </c>
      <c r="J149" s="173">
        <f t="shared" si="16"/>
        <v>4</v>
      </c>
      <c r="K149" s="927">
        <f t="shared" si="9"/>
        <v>57.142857142857139</v>
      </c>
    </row>
    <row r="150" spans="1:11" s="523" customFormat="1">
      <c r="A150" s="49" t="s">
        <v>945</v>
      </c>
      <c r="B150" s="50" t="s">
        <v>946</v>
      </c>
      <c r="C150" s="406">
        <v>86</v>
      </c>
      <c r="D150" s="406">
        <v>57</v>
      </c>
      <c r="E150" s="926">
        <f t="shared" si="7"/>
        <v>66.279069767441854</v>
      </c>
      <c r="F150" s="294">
        <v>28</v>
      </c>
      <c r="G150" s="294">
        <v>13</v>
      </c>
      <c r="H150" s="926">
        <f t="shared" si="8"/>
        <v>46.428571428571431</v>
      </c>
      <c r="I150" s="173">
        <f t="shared" si="15"/>
        <v>114</v>
      </c>
      <c r="J150" s="173">
        <f t="shared" si="16"/>
        <v>70</v>
      </c>
      <c r="K150" s="927">
        <f t="shared" si="9"/>
        <v>61.403508771929829</v>
      </c>
    </row>
    <row r="151" spans="1:11" s="523" customFormat="1">
      <c r="A151" s="49" t="s">
        <v>947</v>
      </c>
      <c r="B151" s="50" t="s">
        <v>948</v>
      </c>
      <c r="C151" s="406">
        <v>59</v>
      </c>
      <c r="D151" s="406">
        <v>39</v>
      </c>
      <c r="E151" s="926">
        <f t="shared" si="7"/>
        <v>66.101694915254242</v>
      </c>
      <c r="F151" s="294">
        <v>8</v>
      </c>
      <c r="G151" s="294">
        <v>6</v>
      </c>
      <c r="H151" s="926">
        <f t="shared" si="8"/>
        <v>75</v>
      </c>
      <c r="I151" s="173">
        <f t="shared" si="15"/>
        <v>67</v>
      </c>
      <c r="J151" s="173">
        <f t="shared" si="16"/>
        <v>45</v>
      </c>
      <c r="K151" s="927">
        <f t="shared" si="9"/>
        <v>67.164179104477611</v>
      </c>
    </row>
    <row r="152" spans="1:11" s="523" customFormat="1" ht="38.25">
      <c r="A152" s="49" t="s">
        <v>949</v>
      </c>
      <c r="B152" s="50" t="s">
        <v>950</v>
      </c>
      <c r="C152" s="406">
        <v>347</v>
      </c>
      <c r="D152" s="406">
        <v>232</v>
      </c>
      <c r="E152" s="926">
        <f t="shared" ref="E152:E215" si="17">SUM(D152/C152*100)</f>
        <v>66.858789625360231</v>
      </c>
      <c r="F152" s="294">
        <v>82</v>
      </c>
      <c r="G152" s="294">
        <v>50</v>
      </c>
      <c r="H152" s="926">
        <f t="shared" ref="H152:H215" si="18">SUM(G152/F152*100)</f>
        <v>60.975609756097562</v>
      </c>
      <c r="I152" s="173">
        <f t="shared" si="15"/>
        <v>429</v>
      </c>
      <c r="J152" s="173">
        <f t="shared" si="16"/>
        <v>282</v>
      </c>
      <c r="K152" s="927">
        <f t="shared" ref="K152:K215" si="19">SUM(J152/I152*100)</f>
        <v>65.734265734265733</v>
      </c>
    </row>
    <row r="153" spans="1:11" s="523" customFormat="1">
      <c r="A153" s="49" t="s">
        <v>951</v>
      </c>
      <c r="B153" s="50" t="s">
        <v>952</v>
      </c>
      <c r="C153" s="406">
        <v>1</v>
      </c>
      <c r="D153" s="406"/>
      <c r="E153" s="926">
        <f t="shared" si="17"/>
        <v>0</v>
      </c>
      <c r="F153" s="294">
        <v>4</v>
      </c>
      <c r="G153" s="294">
        <v>1</v>
      </c>
      <c r="H153" s="926">
        <f t="shared" si="18"/>
        <v>25</v>
      </c>
      <c r="I153" s="173">
        <f t="shared" si="15"/>
        <v>5</v>
      </c>
      <c r="J153" s="173">
        <f t="shared" si="16"/>
        <v>1</v>
      </c>
      <c r="K153" s="927">
        <f t="shared" si="19"/>
        <v>20</v>
      </c>
    </row>
    <row r="154" spans="1:11" s="523" customFormat="1">
      <c r="A154" s="49" t="s">
        <v>953</v>
      </c>
      <c r="B154" s="50" t="s">
        <v>954</v>
      </c>
      <c r="C154" s="406">
        <v>2008</v>
      </c>
      <c r="D154" s="406">
        <v>1342</v>
      </c>
      <c r="E154" s="926">
        <f t="shared" si="17"/>
        <v>66.832669322709165</v>
      </c>
      <c r="F154" s="294">
        <v>751</v>
      </c>
      <c r="G154" s="294">
        <v>413</v>
      </c>
      <c r="H154" s="926">
        <f t="shared" si="18"/>
        <v>54.993342210386153</v>
      </c>
      <c r="I154" s="173">
        <f t="shared" si="15"/>
        <v>2759</v>
      </c>
      <c r="J154" s="173">
        <f t="shared" si="16"/>
        <v>1755</v>
      </c>
      <c r="K154" s="927">
        <f t="shared" si="19"/>
        <v>63.61000362450163</v>
      </c>
    </row>
    <row r="155" spans="1:11" s="523" customFormat="1" ht="25.5">
      <c r="A155" s="49" t="s">
        <v>955</v>
      </c>
      <c r="B155" s="50" t="s">
        <v>956</v>
      </c>
      <c r="C155" s="406">
        <v>2</v>
      </c>
      <c r="D155" s="406"/>
      <c r="E155" s="926">
        <f t="shared" si="17"/>
        <v>0</v>
      </c>
      <c r="F155" s="294">
        <v>4</v>
      </c>
      <c r="G155" s="294"/>
      <c r="H155" s="926">
        <f t="shared" si="18"/>
        <v>0</v>
      </c>
      <c r="I155" s="173">
        <f t="shared" si="15"/>
        <v>6</v>
      </c>
      <c r="J155" s="173">
        <f t="shared" si="16"/>
        <v>0</v>
      </c>
      <c r="K155" s="927">
        <f t="shared" si="19"/>
        <v>0</v>
      </c>
    </row>
    <row r="156" spans="1:11" s="523" customFormat="1">
      <c r="A156" s="49" t="s">
        <v>957</v>
      </c>
      <c r="B156" s="50" t="s">
        <v>958</v>
      </c>
      <c r="C156" s="406">
        <v>193</v>
      </c>
      <c r="D156" s="406">
        <v>86</v>
      </c>
      <c r="E156" s="926">
        <f t="shared" si="17"/>
        <v>44.559585492227974</v>
      </c>
      <c r="F156" s="294">
        <v>53</v>
      </c>
      <c r="G156" s="294">
        <v>48</v>
      </c>
      <c r="H156" s="926">
        <f t="shared" si="18"/>
        <v>90.566037735849065</v>
      </c>
      <c r="I156" s="173">
        <f t="shared" si="15"/>
        <v>246</v>
      </c>
      <c r="J156" s="173">
        <f t="shared" si="16"/>
        <v>134</v>
      </c>
      <c r="K156" s="927">
        <f t="shared" si="19"/>
        <v>54.471544715447152</v>
      </c>
    </row>
    <row r="157" spans="1:11" s="523" customFormat="1" ht="25.5">
      <c r="A157" s="49" t="s">
        <v>959</v>
      </c>
      <c r="B157" s="50" t="s">
        <v>960</v>
      </c>
      <c r="C157" s="406">
        <v>56</v>
      </c>
      <c r="D157" s="406">
        <v>40</v>
      </c>
      <c r="E157" s="926">
        <f t="shared" si="17"/>
        <v>71.428571428571431</v>
      </c>
      <c r="F157" s="294">
        <v>115</v>
      </c>
      <c r="G157" s="294">
        <v>63</v>
      </c>
      <c r="H157" s="926">
        <f t="shared" si="18"/>
        <v>54.782608695652172</v>
      </c>
      <c r="I157" s="173">
        <f t="shared" si="15"/>
        <v>171</v>
      </c>
      <c r="J157" s="173">
        <f t="shared" si="16"/>
        <v>103</v>
      </c>
      <c r="K157" s="927">
        <f t="shared" si="19"/>
        <v>60.23391812865497</v>
      </c>
    </row>
    <row r="158" spans="1:11" s="523" customFormat="1">
      <c r="A158" s="49" t="s">
        <v>961</v>
      </c>
      <c r="B158" s="50" t="s">
        <v>2837</v>
      </c>
      <c r="C158" s="406">
        <v>2</v>
      </c>
      <c r="D158" s="406"/>
      <c r="E158" s="926">
        <f t="shared" si="17"/>
        <v>0</v>
      </c>
      <c r="F158" s="294">
        <v>98</v>
      </c>
      <c r="G158" s="294">
        <v>59</v>
      </c>
      <c r="H158" s="926">
        <f t="shared" si="18"/>
        <v>60.204081632653065</v>
      </c>
      <c r="I158" s="173">
        <f t="shared" si="15"/>
        <v>100</v>
      </c>
      <c r="J158" s="173">
        <f t="shared" si="16"/>
        <v>59</v>
      </c>
      <c r="K158" s="927">
        <f t="shared" si="19"/>
        <v>59</v>
      </c>
    </row>
    <row r="159" spans="1:11" s="523" customFormat="1" ht="38.25">
      <c r="A159" s="49" t="s">
        <v>2838</v>
      </c>
      <c r="B159" s="50" t="s">
        <v>2839</v>
      </c>
      <c r="C159" s="406">
        <v>101</v>
      </c>
      <c r="D159" s="406">
        <v>60</v>
      </c>
      <c r="E159" s="926">
        <f t="shared" si="17"/>
        <v>59.405940594059402</v>
      </c>
      <c r="F159" s="294">
        <v>95</v>
      </c>
      <c r="G159" s="294">
        <v>71</v>
      </c>
      <c r="H159" s="926">
        <f t="shared" si="18"/>
        <v>74.73684210526315</v>
      </c>
      <c r="I159" s="173">
        <f t="shared" si="15"/>
        <v>196</v>
      </c>
      <c r="J159" s="173">
        <f t="shared" si="16"/>
        <v>131</v>
      </c>
      <c r="K159" s="927">
        <f t="shared" si="19"/>
        <v>66.83673469387756</v>
      </c>
    </row>
    <row r="160" spans="1:11" s="523" customFormat="1" ht="25.5">
      <c r="A160" s="49" t="s">
        <v>2840</v>
      </c>
      <c r="B160" s="50" t="s">
        <v>2841</v>
      </c>
      <c r="C160" s="406">
        <v>956</v>
      </c>
      <c r="D160" s="406">
        <v>633</v>
      </c>
      <c r="E160" s="926">
        <f t="shared" si="17"/>
        <v>66.213389121338921</v>
      </c>
      <c r="F160" s="294">
        <v>440</v>
      </c>
      <c r="G160" s="294">
        <v>271</v>
      </c>
      <c r="H160" s="926">
        <f t="shared" si="18"/>
        <v>61.590909090909093</v>
      </c>
      <c r="I160" s="173">
        <f t="shared" si="15"/>
        <v>1396</v>
      </c>
      <c r="J160" s="173">
        <f t="shared" si="16"/>
        <v>904</v>
      </c>
      <c r="K160" s="927">
        <f t="shared" si="19"/>
        <v>64.756446991404019</v>
      </c>
    </row>
    <row r="161" spans="1:11" s="523" customFormat="1">
      <c r="A161" s="49" t="s">
        <v>2842</v>
      </c>
      <c r="B161" s="50" t="s">
        <v>2843</v>
      </c>
      <c r="C161" s="406">
        <v>391</v>
      </c>
      <c r="D161" s="406">
        <v>332</v>
      </c>
      <c r="E161" s="926">
        <f t="shared" si="17"/>
        <v>84.910485933503836</v>
      </c>
      <c r="F161" s="294">
        <v>47</v>
      </c>
      <c r="G161" s="294">
        <v>34</v>
      </c>
      <c r="H161" s="926">
        <f t="shared" si="18"/>
        <v>72.340425531914903</v>
      </c>
      <c r="I161" s="173">
        <f t="shared" si="15"/>
        <v>438</v>
      </c>
      <c r="J161" s="173">
        <f t="shared" si="16"/>
        <v>366</v>
      </c>
      <c r="K161" s="927">
        <f t="shared" si="19"/>
        <v>83.561643835616437</v>
      </c>
    </row>
    <row r="162" spans="1:11" s="523" customFormat="1">
      <c r="A162" s="49" t="s">
        <v>2844</v>
      </c>
      <c r="B162" s="50" t="s">
        <v>2845</v>
      </c>
      <c r="C162" s="406">
        <v>2004</v>
      </c>
      <c r="D162" s="406">
        <v>1142</v>
      </c>
      <c r="E162" s="926">
        <f t="shared" si="17"/>
        <v>56.986027944111775</v>
      </c>
      <c r="F162" s="294">
        <v>705</v>
      </c>
      <c r="G162" s="294">
        <v>381</v>
      </c>
      <c r="H162" s="926">
        <f t="shared" si="18"/>
        <v>54.042553191489361</v>
      </c>
      <c r="I162" s="173">
        <f t="shared" si="15"/>
        <v>2709</v>
      </c>
      <c r="J162" s="173">
        <f t="shared" si="16"/>
        <v>1523</v>
      </c>
      <c r="K162" s="927">
        <f t="shared" si="19"/>
        <v>56.220007382798073</v>
      </c>
    </row>
    <row r="163" spans="1:11" s="523" customFormat="1">
      <c r="A163" s="49" t="s">
        <v>2846</v>
      </c>
      <c r="B163" s="50" t="s">
        <v>2847</v>
      </c>
      <c r="C163" s="406">
        <v>8</v>
      </c>
      <c r="D163" s="406"/>
      <c r="E163" s="926">
        <f t="shared" si="17"/>
        <v>0</v>
      </c>
      <c r="F163" s="294">
        <v>9</v>
      </c>
      <c r="G163" s="294"/>
      <c r="H163" s="926">
        <f t="shared" si="18"/>
        <v>0</v>
      </c>
      <c r="I163" s="173">
        <f t="shared" si="15"/>
        <v>17</v>
      </c>
      <c r="J163" s="173">
        <f t="shared" si="16"/>
        <v>0</v>
      </c>
      <c r="K163" s="927">
        <f t="shared" si="19"/>
        <v>0</v>
      </c>
    </row>
    <row r="164" spans="1:11" s="523" customFormat="1" ht="25.5">
      <c r="A164" s="49" t="s">
        <v>2848</v>
      </c>
      <c r="B164" s="50" t="s">
        <v>2849</v>
      </c>
      <c r="C164" s="406"/>
      <c r="D164" s="406"/>
      <c r="E164" s="926" t="e">
        <f t="shared" si="17"/>
        <v>#DIV/0!</v>
      </c>
      <c r="F164" s="294"/>
      <c r="G164" s="294"/>
      <c r="H164" s="926" t="e">
        <f t="shared" si="18"/>
        <v>#DIV/0!</v>
      </c>
      <c r="I164" s="173">
        <f t="shared" si="15"/>
        <v>0</v>
      </c>
      <c r="J164" s="173">
        <f t="shared" si="16"/>
        <v>0</v>
      </c>
      <c r="K164" s="927" t="e">
        <f t="shared" si="19"/>
        <v>#DIV/0!</v>
      </c>
    </row>
    <row r="165" spans="1:11" s="523" customFormat="1" ht="25.5">
      <c r="A165" s="49" t="s">
        <v>2850</v>
      </c>
      <c r="B165" s="50" t="s">
        <v>2851</v>
      </c>
      <c r="C165" s="406">
        <v>8</v>
      </c>
      <c r="D165" s="406"/>
      <c r="E165" s="926">
        <f t="shared" si="17"/>
        <v>0</v>
      </c>
      <c r="F165" s="294">
        <v>9</v>
      </c>
      <c r="G165" s="294"/>
      <c r="H165" s="926">
        <f t="shared" si="18"/>
        <v>0</v>
      </c>
      <c r="I165" s="173">
        <f t="shared" si="15"/>
        <v>17</v>
      </c>
      <c r="J165" s="173">
        <f t="shared" si="16"/>
        <v>0</v>
      </c>
      <c r="K165" s="927">
        <f t="shared" si="19"/>
        <v>0</v>
      </c>
    </row>
    <row r="166" spans="1:11" s="523" customFormat="1">
      <c r="A166" s="49" t="s">
        <v>962</v>
      </c>
      <c r="B166" s="50" t="s">
        <v>2601</v>
      </c>
      <c r="C166" s="406">
        <v>1400</v>
      </c>
      <c r="D166" s="406">
        <v>992</v>
      </c>
      <c r="E166" s="926">
        <f t="shared" si="17"/>
        <v>70.857142857142847</v>
      </c>
      <c r="F166" s="294">
        <v>489</v>
      </c>
      <c r="G166" s="294">
        <v>291</v>
      </c>
      <c r="H166" s="926">
        <f t="shared" si="18"/>
        <v>59.509202453987733</v>
      </c>
      <c r="I166" s="173">
        <f t="shared" si="15"/>
        <v>1889</v>
      </c>
      <c r="J166" s="173">
        <f t="shared" si="16"/>
        <v>1283</v>
      </c>
      <c r="K166" s="927">
        <f t="shared" si="19"/>
        <v>67.919534145050292</v>
      </c>
    </row>
    <row r="167" spans="1:11" s="523" customFormat="1" ht="25.5">
      <c r="A167" s="49" t="s">
        <v>2709</v>
      </c>
      <c r="B167" s="50" t="s">
        <v>2710</v>
      </c>
      <c r="C167" s="406">
        <v>5774</v>
      </c>
      <c r="D167" s="406">
        <v>3758</v>
      </c>
      <c r="E167" s="926">
        <f t="shared" si="17"/>
        <v>65.084863179771389</v>
      </c>
      <c r="F167" s="294">
        <v>1720</v>
      </c>
      <c r="G167" s="294">
        <v>985</v>
      </c>
      <c r="H167" s="926">
        <f t="shared" si="18"/>
        <v>57.267441860465119</v>
      </c>
      <c r="I167" s="173">
        <f t="shared" si="15"/>
        <v>7494</v>
      </c>
      <c r="J167" s="173">
        <f t="shared" si="16"/>
        <v>4743</v>
      </c>
      <c r="K167" s="927">
        <f t="shared" si="19"/>
        <v>63.290632506004805</v>
      </c>
    </row>
    <row r="168" spans="1:11" s="523" customFormat="1">
      <c r="A168" s="49" t="s">
        <v>963</v>
      </c>
      <c r="B168" s="50" t="s">
        <v>964</v>
      </c>
      <c r="C168" s="406">
        <v>327</v>
      </c>
      <c r="D168" s="406">
        <v>245</v>
      </c>
      <c r="E168" s="926">
        <f t="shared" si="17"/>
        <v>74.923547400611625</v>
      </c>
      <c r="F168" s="294">
        <v>49</v>
      </c>
      <c r="G168" s="294">
        <v>34</v>
      </c>
      <c r="H168" s="926">
        <f t="shared" si="18"/>
        <v>69.387755102040813</v>
      </c>
      <c r="I168" s="173">
        <f t="shared" si="15"/>
        <v>376</v>
      </c>
      <c r="J168" s="173">
        <f t="shared" si="16"/>
        <v>279</v>
      </c>
      <c r="K168" s="927">
        <f t="shared" si="19"/>
        <v>74.202127659574472</v>
      </c>
    </row>
    <row r="169" spans="1:11" s="523" customFormat="1">
      <c r="A169" s="49" t="s">
        <v>965</v>
      </c>
      <c r="B169" s="50" t="s">
        <v>966</v>
      </c>
      <c r="C169" s="406">
        <v>9</v>
      </c>
      <c r="D169" s="406">
        <v>3</v>
      </c>
      <c r="E169" s="926">
        <f t="shared" si="17"/>
        <v>33.333333333333329</v>
      </c>
      <c r="F169" s="294">
        <v>4</v>
      </c>
      <c r="G169" s="294"/>
      <c r="H169" s="926">
        <f t="shared" si="18"/>
        <v>0</v>
      </c>
      <c r="I169" s="173">
        <f t="shared" si="15"/>
        <v>13</v>
      </c>
      <c r="J169" s="173">
        <f t="shared" si="16"/>
        <v>3</v>
      </c>
      <c r="K169" s="927">
        <f t="shared" si="19"/>
        <v>23.076923076923077</v>
      </c>
    </row>
    <row r="170" spans="1:11" s="523" customFormat="1" ht="25.5">
      <c r="A170" s="49" t="s">
        <v>967</v>
      </c>
      <c r="B170" s="50" t="s">
        <v>968</v>
      </c>
      <c r="C170" s="406"/>
      <c r="D170" s="406"/>
      <c r="E170" s="926" t="e">
        <f t="shared" si="17"/>
        <v>#DIV/0!</v>
      </c>
      <c r="F170" s="294"/>
      <c r="G170" s="294"/>
      <c r="H170" s="926" t="e">
        <f t="shared" si="18"/>
        <v>#DIV/0!</v>
      </c>
      <c r="I170" s="173">
        <f t="shared" si="15"/>
        <v>0</v>
      </c>
      <c r="J170" s="173">
        <f t="shared" si="16"/>
        <v>0</v>
      </c>
      <c r="K170" s="927" t="e">
        <f t="shared" si="19"/>
        <v>#DIV/0!</v>
      </c>
    </row>
    <row r="171" spans="1:11" s="523" customFormat="1">
      <c r="A171" s="49" t="s">
        <v>969</v>
      </c>
      <c r="B171" s="50" t="s">
        <v>970</v>
      </c>
      <c r="C171" s="406">
        <v>21</v>
      </c>
      <c r="D171" s="406">
        <v>15</v>
      </c>
      <c r="E171" s="926">
        <f t="shared" si="17"/>
        <v>71.428571428571431</v>
      </c>
      <c r="F171" s="294">
        <v>6</v>
      </c>
      <c r="G171" s="294"/>
      <c r="H171" s="926">
        <f t="shared" si="18"/>
        <v>0</v>
      </c>
      <c r="I171" s="173">
        <f t="shared" si="15"/>
        <v>27</v>
      </c>
      <c r="J171" s="173">
        <f t="shared" si="16"/>
        <v>15</v>
      </c>
      <c r="K171" s="927">
        <f t="shared" si="19"/>
        <v>55.555555555555557</v>
      </c>
    </row>
    <row r="172" spans="1:11" s="523" customFormat="1">
      <c r="A172" s="49" t="s">
        <v>971</v>
      </c>
      <c r="B172" s="50" t="s">
        <v>972</v>
      </c>
      <c r="C172" s="406">
        <v>331</v>
      </c>
      <c r="D172" s="406">
        <v>243</v>
      </c>
      <c r="E172" s="926">
        <f t="shared" si="17"/>
        <v>73.413897280966765</v>
      </c>
      <c r="F172" s="294">
        <v>49</v>
      </c>
      <c r="G172" s="294">
        <v>34</v>
      </c>
      <c r="H172" s="926">
        <f t="shared" si="18"/>
        <v>69.387755102040813</v>
      </c>
      <c r="I172" s="173">
        <f t="shared" si="15"/>
        <v>380</v>
      </c>
      <c r="J172" s="173">
        <f t="shared" si="16"/>
        <v>277</v>
      </c>
      <c r="K172" s="927">
        <f t="shared" si="19"/>
        <v>72.894736842105274</v>
      </c>
    </row>
    <row r="173" spans="1:11" s="523" customFormat="1">
      <c r="A173" s="49" t="s">
        <v>973</v>
      </c>
      <c r="B173" s="50" t="s">
        <v>974</v>
      </c>
      <c r="C173" s="406">
        <v>457</v>
      </c>
      <c r="D173" s="406">
        <v>293</v>
      </c>
      <c r="E173" s="926">
        <f t="shared" si="17"/>
        <v>64.113785557986873</v>
      </c>
      <c r="F173" s="294">
        <v>129</v>
      </c>
      <c r="G173" s="294">
        <v>65</v>
      </c>
      <c r="H173" s="926">
        <f t="shared" si="18"/>
        <v>50.387596899224803</v>
      </c>
      <c r="I173" s="173">
        <f t="shared" si="15"/>
        <v>586</v>
      </c>
      <c r="J173" s="173">
        <f t="shared" si="16"/>
        <v>358</v>
      </c>
      <c r="K173" s="927">
        <f t="shared" si="19"/>
        <v>61.092150170648466</v>
      </c>
    </row>
    <row r="174" spans="1:11" s="523" customFormat="1">
      <c r="A174" s="49" t="s">
        <v>975</v>
      </c>
      <c r="B174" s="50" t="s">
        <v>976</v>
      </c>
      <c r="C174" s="406">
        <v>277</v>
      </c>
      <c r="D174" s="406">
        <v>223</v>
      </c>
      <c r="E174" s="926">
        <f t="shared" si="17"/>
        <v>80.505415162454881</v>
      </c>
      <c r="F174" s="294">
        <v>55</v>
      </c>
      <c r="G174" s="294">
        <v>45</v>
      </c>
      <c r="H174" s="926">
        <f t="shared" si="18"/>
        <v>81.818181818181827</v>
      </c>
      <c r="I174" s="173">
        <f t="shared" si="15"/>
        <v>332</v>
      </c>
      <c r="J174" s="173">
        <f t="shared" si="16"/>
        <v>268</v>
      </c>
      <c r="K174" s="927">
        <f t="shared" si="19"/>
        <v>80.722891566265062</v>
      </c>
    </row>
    <row r="175" spans="1:11" s="523" customFormat="1" ht="25.5">
      <c r="A175" s="49" t="s">
        <v>977</v>
      </c>
      <c r="B175" s="50" t="s">
        <v>978</v>
      </c>
      <c r="C175" s="406">
        <v>2245</v>
      </c>
      <c r="D175" s="406">
        <v>1240</v>
      </c>
      <c r="E175" s="926">
        <f t="shared" si="17"/>
        <v>55.233853006681514</v>
      </c>
      <c r="F175" s="294">
        <v>660</v>
      </c>
      <c r="G175" s="294">
        <v>338</v>
      </c>
      <c r="H175" s="926">
        <f t="shared" si="18"/>
        <v>51.212121212121211</v>
      </c>
      <c r="I175" s="173">
        <f t="shared" si="15"/>
        <v>2905</v>
      </c>
      <c r="J175" s="173">
        <f t="shared" si="16"/>
        <v>1578</v>
      </c>
      <c r="K175" s="927">
        <f t="shared" si="19"/>
        <v>54.320137693631665</v>
      </c>
    </row>
    <row r="176" spans="1:11" s="523" customFormat="1">
      <c r="A176" s="49" t="s">
        <v>979</v>
      </c>
      <c r="B176" s="530" t="s">
        <v>980</v>
      </c>
      <c r="C176" s="531">
        <v>9</v>
      </c>
      <c r="D176" s="531"/>
      <c r="E176" s="926">
        <f t="shared" si="17"/>
        <v>0</v>
      </c>
      <c r="F176" s="531">
        <v>4</v>
      </c>
      <c r="G176" s="531"/>
      <c r="H176" s="926">
        <f t="shared" si="18"/>
        <v>0</v>
      </c>
      <c r="I176" s="173">
        <f t="shared" si="15"/>
        <v>13</v>
      </c>
      <c r="J176" s="173">
        <f t="shared" si="16"/>
        <v>0</v>
      </c>
      <c r="K176" s="927">
        <f t="shared" si="19"/>
        <v>0</v>
      </c>
    </row>
    <row r="177" spans="1:11" s="523" customFormat="1">
      <c r="A177" s="49" t="s">
        <v>981</v>
      </c>
      <c r="B177" s="488" t="s">
        <v>982</v>
      </c>
      <c r="C177" s="531">
        <v>19</v>
      </c>
      <c r="D177" s="531">
        <v>2</v>
      </c>
      <c r="E177" s="926">
        <f t="shared" si="17"/>
        <v>10.526315789473683</v>
      </c>
      <c r="F177" s="531">
        <v>6</v>
      </c>
      <c r="G177" s="531"/>
      <c r="H177" s="926">
        <f t="shared" si="18"/>
        <v>0</v>
      </c>
      <c r="I177" s="173">
        <f t="shared" si="15"/>
        <v>25</v>
      </c>
      <c r="J177" s="173">
        <f t="shared" si="16"/>
        <v>2</v>
      </c>
      <c r="K177" s="927">
        <f t="shared" si="19"/>
        <v>8</v>
      </c>
    </row>
    <row r="178" spans="1:11" s="523" customFormat="1">
      <c r="A178" s="49" t="s">
        <v>983</v>
      </c>
      <c r="B178" s="488" t="s">
        <v>984</v>
      </c>
      <c r="C178" s="531">
        <v>9</v>
      </c>
      <c r="D178" s="531"/>
      <c r="E178" s="926">
        <f t="shared" si="17"/>
        <v>0</v>
      </c>
      <c r="F178" s="531">
        <v>4</v>
      </c>
      <c r="G178" s="531"/>
      <c r="H178" s="926">
        <f t="shared" si="18"/>
        <v>0</v>
      </c>
      <c r="I178" s="173">
        <f t="shared" si="15"/>
        <v>13</v>
      </c>
      <c r="J178" s="173">
        <f t="shared" si="16"/>
        <v>0</v>
      </c>
      <c r="K178" s="927">
        <f t="shared" si="19"/>
        <v>0</v>
      </c>
    </row>
    <row r="179" spans="1:11" s="523" customFormat="1">
      <c r="A179" s="49" t="s">
        <v>985</v>
      </c>
      <c r="B179" s="488" t="s">
        <v>986</v>
      </c>
      <c r="C179" s="531">
        <v>9</v>
      </c>
      <c r="D179" s="531"/>
      <c r="E179" s="926">
        <f t="shared" si="17"/>
        <v>0</v>
      </c>
      <c r="F179" s="531">
        <v>4</v>
      </c>
      <c r="G179" s="531"/>
      <c r="H179" s="926">
        <f t="shared" si="18"/>
        <v>0</v>
      </c>
      <c r="I179" s="173">
        <f t="shared" si="15"/>
        <v>13</v>
      </c>
      <c r="J179" s="173">
        <f t="shared" si="16"/>
        <v>0</v>
      </c>
      <c r="K179" s="927">
        <f t="shared" si="19"/>
        <v>0</v>
      </c>
    </row>
    <row r="180" spans="1:11" s="523" customFormat="1">
      <c r="A180" s="49" t="s">
        <v>987</v>
      </c>
      <c r="B180" s="488" t="s">
        <v>988</v>
      </c>
      <c r="C180" s="531">
        <v>320</v>
      </c>
      <c r="D180" s="531">
        <v>154</v>
      </c>
      <c r="E180" s="926">
        <f t="shared" si="17"/>
        <v>48.125</v>
      </c>
      <c r="F180" s="531">
        <v>115</v>
      </c>
      <c r="G180" s="531">
        <v>67</v>
      </c>
      <c r="H180" s="926">
        <f t="shared" si="18"/>
        <v>58.260869565217391</v>
      </c>
      <c r="I180" s="173">
        <f t="shared" si="15"/>
        <v>435</v>
      </c>
      <c r="J180" s="173">
        <f t="shared" si="16"/>
        <v>221</v>
      </c>
      <c r="K180" s="927">
        <f t="shared" si="19"/>
        <v>50.804597701149426</v>
      </c>
    </row>
    <row r="181" spans="1:11" s="523" customFormat="1">
      <c r="A181" s="49" t="s">
        <v>989</v>
      </c>
      <c r="B181" s="488" t="s">
        <v>990</v>
      </c>
      <c r="C181" s="531">
        <v>41</v>
      </c>
      <c r="D181" s="531">
        <v>13</v>
      </c>
      <c r="E181" s="926">
        <f t="shared" si="17"/>
        <v>31.707317073170731</v>
      </c>
      <c r="F181" s="531">
        <v>4</v>
      </c>
      <c r="G181" s="531">
        <v>1</v>
      </c>
      <c r="H181" s="926">
        <f t="shared" si="18"/>
        <v>25</v>
      </c>
      <c r="I181" s="173">
        <f t="shared" si="15"/>
        <v>45</v>
      </c>
      <c r="J181" s="173">
        <f t="shared" si="16"/>
        <v>14</v>
      </c>
      <c r="K181" s="927">
        <f t="shared" si="19"/>
        <v>31.111111111111111</v>
      </c>
    </row>
    <row r="182" spans="1:11" s="523" customFormat="1">
      <c r="A182" s="49" t="s">
        <v>844</v>
      </c>
      <c r="B182" s="488" t="s">
        <v>260</v>
      </c>
      <c r="C182" s="531">
        <v>377</v>
      </c>
      <c r="D182" s="531">
        <v>172</v>
      </c>
      <c r="E182" s="926">
        <f t="shared" si="17"/>
        <v>45.623342175066313</v>
      </c>
      <c r="F182" s="503">
        <v>12</v>
      </c>
      <c r="G182" s="503">
        <v>8</v>
      </c>
      <c r="H182" s="926">
        <f t="shared" si="18"/>
        <v>66.666666666666657</v>
      </c>
      <c r="I182" s="173">
        <f t="shared" si="15"/>
        <v>389</v>
      </c>
      <c r="J182" s="173">
        <f t="shared" si="16"/>
        <v>180</v>
      </c>
      <c r="K182" s="927">
        <f t="shared" si="19"/>
        <v>46.272493573264782</v>
      </c>
    </row>
    <row r="183" spans="1:11" s="523" customFormat="1" ht="25.5">
      <c r="A183" s="49" t="s">
        <v>2660</v>
      </c>
      <c r="B183" s="50" t="s">
        <v>2661</v>
      </c>
      <c r="C183" s="531">
        <v>112</v>
      </c>
      <c r="D183" s="531">
        <v>50</v>
      </c>
      <c r="E183" s="926">
        <f t="shared" si="17"/>
        <v>44.642857142857146</v>
      </c>
      <c r="F183" s="503">
        <v>274</v>
      </c>
      <c r="G183" s="503">
        <v>92</v>
      </c>
      <c r="H183" s="926">
        <f t="shared" si="18"/>
        <v>33.576642335766422</v>
      </c>
      <c r="I183" s="173">
        <f t="shared" si="15"/>
        <v>386</v>
      </c>
      <c r="J183" s="173">
        <f t="shared" si="16"/>
        <v>142</v>
      </c>
      <c r="K183" s="927">
        <f t="shared" si="19"/>
        <v>36.787564766839374</v>
      </c>
    </row>
    <row r="184" spans="1:11" s="523" customFormat="1" ht="25.5">
      <c r="A184" s="49" t="s">
        <v>2662</v>
      </c>
      <c r="B184" s="50" t="s">
        <v>2663</v>
      </c>
      <c r="C184" s="531">
        <v>260</v>
      </c>
      <c r="D184" s="531">
        <v>114</v>
      </c>
      <c r="E184" s="926">
        <f t="shared" si="17"/>
        <v>43.846153846153847</v>
      </c>
      <c r="F184" s="503">
        <v>472</v>
      </c>
      <c r="G184" s="503">
        <v>162</v>
      </c>
      <c r="H184" s="926">
        <f t="shared" si="18"/>
        <v>34.322033898305079</v>
      </c>
      <c r="I184" s="173">
        <f t="shared" si="15"/>
        <v>732</v>
      </c>
      <c r="J184" s="173">
        <f t="shared" si="16"/>
        <v>276</v>
      </c>
      <c r="K184" s="927">
        <f t="shared" si="19"/>
        <v>37.704918032786885</v>
      </c>
    </row>
    <row r="185" spans="1:11" s="523" customFormat="1" ht="25.5">
      <c r="A185" s="49" t="s">
        <v>2666</v>
      </c>
      <c r="B185" s="50" t="s">
        <v>2667</v>
      </c>
      <c r="C185" s="531">
        <v>361</v>
      </c>
      <c r="D185" s="531">
        <v>160</v>
      </c>
      <c r="E185" s="926">
        <f t="shared" si="17"/>
        <v>44.321329639889193</v>
      </c>
      <c r="F185" s="503">
        <v>439</v>
      </c>
      <c r="G185" s="503">
        <v>161</v>
      </c>
      <c r="H185" s="926">
        <f t="shared" si="18"/>
        <v>36.674259681093396</v>
      </c>
      <c r="I185" s="173">
        <f t="shared" si="15"/>
        <v>800</v>
      </c>
      <c r="J185" s="173">
        <f t="shared" si="16"/>
        <v>321</v>
      </c>
      <c r="K185" s="927">
        <f t="shared" si="19"/>
        <v>40.125</v>
      </c>
    </row>
    <row r="186" spans="1:11" s="523" customFormat="1" ht="25.5">
      <c r="A186" s="49" t="s">
        <v>2668</v>
      </c>
      <c r="B186" s="50" t="s">
        <v>2059</v>
      </c>
      <c r="C186" s="503">
        <v>400</v>
      </c>
      <c r="D186" s="503">
        <v>172</v>
      </c>
      <c r="E186" s="926">
        <f t="shared" si="17"/>
        <v>43</v>
      </c>
      <c r="F186" s="503">
        <v>450</v>
      </c>
      <c r="G186" s="503">
        <v>172</v>
      </c>
      <c r="H186" s="926">
        <f t="shared" si="18"/>
        <v>38.222222222222221</v>
      </c>
      <c r="I186" s="173">
        <f t="shared" si="15"/>
        <v>850</v>
      </c>
      <c r="J186" s="173">
        <f t="shared" si="16"/>
        <v>344</v>
      </c>
      <c r="K186" s="927">
        <f t="shared" si="19"/>
        <v>40.470588235294116</v>
      </c>
    </row>
    <row r="187" spans="1:11" s="523" customFormat="1">
      <c r="A187" s="471" t="s">
        <v>3074</v>
      </c>
      <c r="B187" s="488" t="s">
        <v>3075</v>
      </c>
      <c r="C187" s="503">
        <v>25</v>
      </c>
      <c r="D187" s="503">
        <v>12</v>
      </c>
      <c r="E187" s="926">
        <f t="shared" si="17"/>
        <v>48</v>
      </c>
      <c r="F187" s="503"/>
      <c r="G187" s="503"/>
      <c r="H187" s="926" t="e">
        <f t="shared" si="18"/>
        <v>#DIV/0!</v>
      </c>
      <c r="I187" s="173">
        <f t="shared" si="15"/>
        <v>25</v>
      </c>
      <c r="J187" s="173">
        <f t="shared" si="16"/>
        <v>12</v>
      </c>
      <c r="K187" s="927">
        <f t="shared" si="19"/>
        <v>48</v>
      </c>
    </row>
    <row r="188" spans="1:11" s="523" customFormat="1" ht="26.25" customHeight="1">
      <c r="A188" s="471" t="s">
        <v>6075</v>
      </c>
      <c r="B188" s="535" t="s">
        <v>4716</v>
      </c>
      <c r="C188" s="503">
        <v>780</v>
      </c>
      <c r="D188" s="503"/>
      <c r="E188" s="926">
        <f t="shared" si="17"/>
        <v>0</v>
      </c>
      <c r="F188" s="503">
        <v>2351</v>
      </c>
      <c r="G188" s="503"/>
      <c r="H188" s="926">
        <f t="shared" si="18"/>
        <v>0</v>
      </c>
      <c r="I188" s="173">
        <f t="shared" si="15"/>
        <v>3131</v>
      </c>
      <c r="J188" s="173">
        <f t="shared" si="16"/>
        <v>0</v>
      </c>
      <c r="K188" s="927">
        <f t="shared" si="19"/>
        <v>0</v>
      </c>
    </row>
    <row r="189" spans="1:11" s="523" customFormat="1" ht="27" customHeight="1">
      <c r="A189" s="471" t="s">
        <v>4717</v>
      </c>
      <c r="B189" s="535" t="s">
        <v>4718</v>
      </c>
      <c r="C189" s="503">
        <v>1609</v>
      </c>
      <c r="D189" s="503">
        <v>1172</v>
      </c>
      <c r="E189" s="926">
        <f t="shared" si="17"/>
        <v>72.8402734617775</v>
      </c>
      <c r="F189" s="503">
        <v>4663</v>
      </c>
      <c r="G189" s="503">
        <v>1789</v>
      </c>
      <c r="H189" s="926">
        <f t="shared" si="18"/>
        <v>38.365858889127168</v>
      </c>
      <c r="I189" s="173">
        <f t="shared" si="15"/>
        <v>6272</v>
      </c>
      <c r="J189" s="173">
        <f t="shared" si="16"/>
        <v>2961</v>
      </c>
      <c r="K189" s="927">
        <f t="shared" si="19"/>
        <v>47.209821428571431</v>
      </c>
    </row>
    <row r="190" spans="1:11" s="523" customFormat="1" ht="20.25" customHeight="1">
      <c r="A190" s="471" t="s">
        <v>4719</v>
      </c>
      <c r="B190" s="488" t="s">
        <v>4720</v>
      </c>
      <c r="C190" s="503">
        <v>1609</v>
      </c>
      <c r="D190" s="503">
        <v>1172</v>
      </c>
      <c r="E190" s="926">
        <f t="shared" si="17"/>
        <v>72.8402734617775</v>
      </c>
      <c r="F190" s="503">
        <v>4663</v>
      </c>
      <c r="G190" s="503">
        <v>1789</v>
      </c>
      <c r="H190" s="926">
        <f t="shared" si="18"/>
        <v>38.365858889127168</v>
      </c>
      <c r="I190" s="173">
        <f t="shared" si="15"/>
        <v>6272</v>
      </c>
      <c r="J190" s="173">
        <f t="shared" si="16"/>
        <v>2961</v>
      </c>
      <c r="K190" s="927">
        <f t="shared" si="19"/>
        <v>47.209821428571431</v>
      </c>
    </row>
    <row r="191" spans="1:11" s="523" customFormat="1" ht="24" customHeight="1">
      <c r="A191" s="471" t="s">
        <v>2850</v>
      </c>
      <c r="B191" s="535" t="s">
        <v>2851</v>
      </c>
      <c r="C191" s="503"/>
      <c r="D191" s="503"/>
      <c r="E191" s="926" t="e">
        <f t="shared" si="17"/>
        <v>#DIV/0!</v>
      </c>
      <c r="F191" s="503"/>
      <c r="G191" s="503"/>
      <c r="H191" s="926" t="e">
        <f t="shared" si="18"/>
        <v>#DIV/0!</v>
      </c>
      <c r="I191" s="173">
        <f t="shared" si="15"/>
        <v>0</v>
      </c>
      <c r="J191" s="173">
        <f t="shared" si="16"/>
        <v>0</v>
      </c>
      <c r="K191" s="927" t="e">
        <f t="shared" si="19"/>
        <v>#DIV/0!</v>
      </c>
    </row>
    <row r="192" spans="1:11" s="523" customFormat="1" ht="24.75" customHeight="1">
      <c r="A192" s="471" t="s">
        <v>975</v>
      </c>
      <c r="B192" s="535" t="s">
        <v>976</v>
      </c>
      <c r="C192" s="503"/>
      <c r="D192" s="503"/>
      <c r="E192" s="926" t="e">
        <f t="shared" si="17"/>
        <v>#DIV/0!</v>
      </c>
      <c r="F192" s="503"/>
      <c r="G192" s="503"/>
      <c r="H192" s="926" t="e">
        <f t="shared" si="18"/>
        <v>#DIV/0!</v>
      </c>
      <c r="I192" s="173">
        <f t="shared" si="15"/>
        <v>0</v>
      </c>
      <c r="J192" s="173">
        <f t="shared" si="16"/>
        <v>0</v>
      </c>
      <c r="K192" s="927" t="e">
        <f t="shared" si="19"/>
        <v>#DIV/0!</v>
      </c>
    </row>
    <row r="193" spans="1:11" s="523" customFormat="1" ht="24.75" customHeight="1">
      <c r="A193" s="471" t="s">
        <v>5022</v>
      </c>
      <c r="B193" s="535" t="s">
        <v>5030</v>
      </c>
      <c r="C193" s="503">
        <v>14</v>
      </c>
      <c r="D193" s="503">
        <v>10</v>
      </c>
      <c r="E193" s="926">
        <f t="shared" si="17"/>
        <v>71.428571428571431</v>
      </c>
      <c r="F193" s="503">
        <v>2</v>
      </c>
      <c r="G193" s="503"/>
      <c r="H193" s="926">
        <f t="shared" si="18"/>
        <v>0</v>
      </c>
      <c r="I193" s="173">
        <f t="shared" si="15"/>
        <v>16</v>
      </c>
      <c r="J193" s="173">
        <f t="shared" si="16"/>
        <v>10</v>
      </c>
      <c r="K193" s="927">
        <f t="shared" si="19"/>
        <v>62.5</v>
      </c>
    </row>
    <row r="194" spans="1:11" s="523" customFormat="1" ht="24.75" customHeight="1">
      <c r="A194" s="471" t="s">
        <v>5023</v>
      </c>
      <c r="B194" s="535" t="s">
        <v>5031</v>
      </c>
      <c r="C194" s="503">
        <v>17</v>
      </c>
      <c r="D194" s="503">
        <v>7</v>
      </c>
      <c r="E194" s="926">
        <f t="shared" si="17"/>
        <v>41.17647058823529</v>
      </c>
      <c r="F194" s="503">
        <v>2</v>
      </c>
      <c r="G194" s="503"/>
      <c r="H194" s="926">
        <f t="shared" si="18"/>
        <v>0</v>
      </c>
      <c r="I194" s="173">
        <f t="shared" si="15"/>
        <v>19</v>
      </c>
      <c r="J194" s="173">
        <f t="shared" si="16"/>
        <v>7</v>
      </c>
      <c r="K194" s="927">
        <f t="shared" si="19"/>
        <v>36.84210526315789</v>
      </c>
    </row>
    <row r="195" spans="1:11" s="523" customFormat="1" ht="16.5" customHeight="1">
      <c r="A195" s="471" t="s">
        <v>6692</v>
      </c>
      <c r="B195" s="488" t="s">
        <v>6693</v>
      </c>
      <c r="C195" s="503">
        <v>14</v>
      </c>
      <c r="D195" s="503">
        <v>22</v>
      </c>
      <c r="E195" s="926">
        <f t="shared" si="17"/>
        <v>157.14285714285714</v>
      </c>
      <c r="F195" s="503"/>
      <c r="G195" s="503"/>
      <c r="H195" s="926" t="e">
        <f t="shared" si="18"/>
        <v>#DIV/0!</v>
      </c>
      <c r="I195" s="173">
        <f t="shared" si="15"/>
        <v>14</v>
      </c>
      <c r="J195" s="173">
        <f t="shared" si="16"/>
        <v>22</v>
      </c>
      <c r="K195" s="927">
        <f t="shared" si="19"/>
        <v>157.14285714285714</v>
      </c>
    </row>
    <row r="196" spans="1:11" s="523" customFormat="1" ht="18.75" customHeight="1">
      <c r="A196" s="471"/>
      <c r="B196" s="488"/>
      <c r="C196" s="503"/>
      <c r="D196" s="503"/>
      <c r="E196" s="926" t="e">
        <f t="shared" si="17"/>
        <v>#DIV/0!</v>
      </c>
      <c r="F196" s="503"/>
      <c r="G196" s="503"/>
      <c r="H196" s="926" t="e">
        <f t="shared" si="18"/>
        <v>#DIV/0!</v>
      </c>
      <c r="I196" s="173">
        <f t="shared" si="15"/>
        <v>0</v>
      </c>
      <c r="J196" s="173">
        <f t="shared" si="16"/>
        <v>0</v>
      </c>
      <c r="K196" s="927" t="e">
        <f t="shared" si="19"/>
        <v>#DIV/0!</v>
      </c>
    </row>
    <row r="197" spans="1:11" s="532" customFormat="1" ht="18.75" customHeight="1">
      <c r="A197" s="520" t="s">
        <v>2146</v>
      </c>
      <c r="B197" s="520"/>
      <c r="C197" s="491">
        <v>680</v>
      </c>
      <c r="D197" s="491"/>
      <c r="E197" s="927">
        <f t="shared" si="17"/>
        <v>0</v>
      </c>
      <c r="F197" s="491">
        <v>72</v>
      </c>
      <c r="G197" s="491"/>
      <c r="H197" s="927">
        <f t="shared" si="18"/>
        <v>0</v>
      </c>
      <c r="I197" s="173">
        <f t="shared" si="15"/>
        <v>752</v>
      </c>
      <c r="J197" s="173">
        <f t="shared" si="16"/>
        <v>0</v>
      </c>
      <c r="K197" s="927">
        <f t="shared" si="19"/>
        <v>0</v>
      </c>
    </row>
    <row r="198" spans="1:11" s="532" customFormat="1" ht="18.75" customHeight="1">
      <c r="A198" s="520" t="s">
        <v>2212</v>
      </c>
      <c r="B198" s="520"/>
      <c r="C198" s="494">
        <v>680</v>
      </c>
      <c r="D198" s="494"/>
      <c r="E198" s="927">
        <f t="shared" si="17"/>
        <v>0</v>
      </c>
      <c r="F198" s="494">
        <v>72</v>
      </c>
      <c r="G198" s="494"/>
      <c r="H198" s="927">
        <f t="shared" si="18"/>
        <v>0</v>
      </c>
      <c r="I198" s="173">
        <f t="shared" si="15"/>
        <v>752</v>
      </c>
      <c r="J198" s="173">
        <f t="shared" si="16"/>
        <v>0</v>
      </c>
      <c r="K198" s="927">
        <f t="shared" si="19"/>
        <v>0</v>
      </c>
    </row>
    <row r="199" spans="1:11" s="532" customFormat="1" ht="18.75" customHeight="1">
      <c r="A199" s="520" t="s">
        <v>991</v>
      </c>
      <c r="B199" s="520"/>
      <c r="C199" s="494">
        <f>SUM(C200:C251)</f>
        <v>1750</v>
      </c>
      <c r="D199" s="494">
        <f>SUM(D200:D251)</f>
        <v>0</v>
      </c>
      <c r="E199" s="927">
        <f t="shared" si="17"/>
        <v>0</v>
      </c>
      <c r="F199" s="494">
        <f>SUM(F200:F251)</f>
        <v>506</v>
      </c>
      <c r="G199" s="494">
        <f>SUM(G200:G251)</f>
        <v>0</v>
      </c>
      <c r="H199" s="927">
        <f t="shared" si="18"/>
        <v>0</v>
      </c>
      <c r="I199" s="173">
        <f t="shared" si="15"/>
        <v>2256</v>
      </c>
      <c r="J199" s="173">
        <f t="shared" si="16"/>
        <v>0</v>
      </c>
      <c r="K199" s="927">
        <f t="shared" si="19"/>
        <v>0</v>
      </c>
    </row>
    <row r="200" spans="1:11" s="532" customFormat="1" ht="18.75" customHeight="1">
      <c r="A200" s="533" t="s">
        <v>1872</v>
      </c>
      <c r="B200" s="533" t="s">
        <v>1873</v>
      </c>
      <c r="C200" s="503">
        <v>752</v>
      </c>
      <c r="D200" s="503"/>
      <c r="E200" s="926">
        <f t="shared" si="17"/>
        <v>0</v>
      </c>
      <c r="F200" s="503">
        <v>0</v>
      </c>
      <c r="G200" s="503"/>
      <c r="H200" s="926" t="e">
        <f t="shared" si="18"/>
        <v>#DIV/0!</v>
      </c>
      <c r="I200" s="173">
        <f t="shared" si="15"/>
        <v>752</v>
      </c>
      <c r="J200" s="173">
        <f t="shared" si="16"/>
        <v>0</v>
      </c>
      <c r="K200" s="927">
        <f t="shared" si="19"/>
        <v>0</v>
      </c>
    </row>
    <row r="201" spans="1:11" s="532" customFormat="1" ht="18.75" customHeight="1">
      <c r="A201" s="533" t="s">
        <v>1874</v>
      </c>
      <c r="B201" s="533" t="s">
        <v>1875</v>
      </c>
      <c r="C201" s="503">
        <v>752</v>
      </c>
      <c r="D201" s="503"/>
      <c r="E201" s="926">
        <f t="shared" si="17"/>
        <v>0</v>
      </c>
      <c r="F201" s="503">
        <v>0</v>
      </c>
      <c r="G201" s="503"/>
      <c r="H201" s="926" t="e">
        <f t="shared" si="18"/>
        <v>#DIV/0!</v>
      </c>
      <c r="I201" s="173">
        <f t="shared" si="15"/>
        <v>752</v>
      </c>
      <c r="J201" s="173">
        <f t="shared" si="16"/>
        <v>0</v>
      </c>
      <c r="K201" s="927">
        <f t="shared" si="19"/>
        <v>0</v>
      </c>
    </row>
    <row r="202" spans="1:11" s="532" customFormat="1" ht="18.75" customHeight="1">
      <c r="A202" s="533" t="s">
        <v>1876</v>
      </c>
      <c r="B202" s="533" t="s">
        <v>1877</v>
      </c>
      <c r="C202" s="503">
        <v>4</v>
      </c>
      <c r="D202" s="503"/>
      <c r="E202" s="926">
        <f t="shared" si="17"/>
        <v>0</v>
      </c>
      <c r="F202" s="503">
        <v>3</v>
      </c>
      <c r="G202" s="503"/>
      <c r="H202" s="926">
        <f t="shared" si="18"/>
        <v>0</v>
      </c>
      <c r="I202" s="173">
        <f t="shared" si="15"/>
        <v>7</v>
      </c>
      <c r="J202" s="173">
        <f t="shared" si="16"/>
        <v>0</v>
      </c>
      <c r="K202" s="927">
        <f t="shared" si="19"/>
        <v>0</v>
      </c>
    </row>
    <row r="203" spans="1:11" s="532" customFormat="1" ht="18.75" customHeight="1">
      <c r="A203" s="533" t="s">
        <v>1878</v>
      </c>
      <c r="B203" s="533" t="s">
        <v>1879</v>
      </c>
      <c r="C203" s="503">
        <v>1</v>
      </c>
      <c r="D203" s="503"/>
      <c r="E203" s="926">
        <f t="shared" si="17"/>
        <v>0</v>
      </c>
      <c r="F203" s="503">
        <v>1</v>
      </c>
      <c r="G203" s="503"/>
      <c r="H203" s="926">
        <f t="shared" si="18"/>
        <v>0</v>
      </c>
      <c r="I203" s="173">
        <f t="shared" si="15"/>
        <v>2</v>
      </c>
      <c r="J203" s="173">
        <f t="shared" si="16"/>
        <v>0</v>
      </c>
      <c r="K203" s="927">
        <f t="shared" si="19"/>
        <v>0</v>
      </c>
    </row>
    <row r="204" spans="1:11" s="532" customFormat="1" ht="18.75" customHeight="1">
      <c r="A204" s="533" t="s">
        <v>1880</v>
      </c>
      <c r="B204" s="533" t="s">
        <v>1881</v>
      </c>
      <c r="C204" s="503">
        <v>1</v>
      </c>
      <c r="D204" s="503"/>
      <c r="E204" s="926">
        <f t="shared" si="17"/>
        <v>0</v>
      </c>
      <c r="F204" s="503">
        <v>0</v>
      </c>
      <c r="G204" s="503"/>
      <c r="H204" s="926" t="e">
        <f t="shared" si="18"/>
        <v>#DIV/0!</v>
      </c>
      <c r="I204" s="173">
        <f t="shared" si="15"/>
        <v>1</v>
      </c>
      <c r="J204" s="173">
        <f t="shared" si="16"/>
        <v>0</v>
      </c>
      <c r="K204" s="927">
        <f t="shared" si="19"/>
        <v>0</v>
      </c>
    </row>
    <row r="205" spans="1:11" s="532" customFormat="1" ht="24" customHeight="1">
      <c r="A205" s="533" t="s">
        <v>1882</v>
      </c>
      <c r="B205" s="534" t="s">
        <v>1883</v>
      </c>
      <c r="C205" s="503">
        <v>3</v>
      </c>
      <c r="D205" s="503"/>
      <c r="E205" s="926">
        <f t="shared" si="17"/>
        <v>0</v>
      </c>
      <c r="F205" s="503">
        <v>0</v>
      </c>
      <c r="G205" s="503"/>
      <c r="H205" s="926" t="e">
        <f t="shared" si="18"/>
        <v>#DIV/0!</v>
      </c>
      <c r="I205" s="173">
        <f t="shared" si="15"/>
        <v>3</v>
      </c>
      <c r="J205" s="173">
        <f t="shared" si="16"/>
        <v>0</v>
      </c>
      <c r="K205" s="927">
        <f t="shared" si="19"/>
        <v>0</v>
      </c>
    </row>
    <row r="206" spans="1:11" s="532" customFormat="1" ht="18.75" customHeight="1">
      <c r="A206" s="533" t="s">
        <v>1884</v>
      </c>
      <c r="B206" s="533" t="s">
        <v>1885</v>
      </c>
      <c r="C206" s="503">
        <v>2</v>
      </c>
      <c r="D206" s="503"/>
      <c r="E206" s="926">
        <f t="shared" si="17"/>
        <v>0</v>
      </c>
      <c r="F206" s="503">
        <v>2</v>
      </c>
      <c r="G206" s="503"/>
      <c r="H206" s="926">
        <f t="shared" si="18"/>
        <v>0</v>
      </c>
      <c r="I206" s="173">
        <f t="shared" si="15"/>
        <v>4</v>
      </c>
      <c r="J206" s="173">
        <f t="shared" si="16"/>
        <v>0</v>
      </c>
      <c r="K206" s="927">
        <f t="shared" si="19"/>
        <v>0</v>
      </c>
    </row>
    <row r="207" spans="1:11" s="532" customFormat="1" ht="24.75" customHeight="1">
      <c r="A207" s="533" t="s">
        <v>1886</v>
      </c>
      <c r="B207" s="534" t="s">
        <v>1901</v>
      </c>
      <c r="C207" s="503">
        <v>4</v>
      </c>
      <c r="D207" s="503"/>
      <c r="E207" s="926">
        <f t="shared" si="17"/>
        <v>0</v>
      </c>
      <c r="F207" s="503">
        <v>0</v>
      </c>
      <c r="G207" s="503"/>
      <c r="H207" s="926" t="e">
        <f t="shared" si="18"/>
        <v>#DIV/0!</v>
      </c>
      <c r="I207" s="173">
        <f t="shared" si="15"/>
        <v>4</v>
      </c>
      <c r="J207" s="173">
        <f t="shared" si="16"/>
        <v>0</v>
      </c>
      <c r="K207" s="927">
        <f t="shared" si="19"/>
        <v>0</v>
      </c>
    </row>
    <row r="208" spans="1:11" s="532" customFormat="1" ht="18.75" customHeight="1">
      <c r="A208" s="533" t="s">
        <v>1902</v>
      </c>
      <c r="B208" s="533" t="s">
        <v>1903</v>
      </c>
      <c r="C208" s="503">
        <v>5</v>
      </c>
      <c r="D208" s="503"/>
      <c r="E208" s="926">
        <f t="shared" si="17"/>
        <v>0</v>
      </c>
      <c r="F208" s="503">
        <v>5</v>
      </c>
      <c r="G208" s="503"/>
      <c r="H208" s="926">
        <f t="shared" si="18"/>
        <v>0</v>
      </c>
      <c r="I208" s="173">
        <f t="shared" si="15"/>
        <v>10</v>
      </c>
      <c r="J208" s="173">
        <f t="shared" si="16"/>
        <v>0</v>
      </c>
      <c r="K208" s="927">
        <f t="shared" si="19"/>
        <v>0</v>
      </c>
    </row>
    <row r="209" spans="1:14" s="532" customFormat="1" ht="18.75" customHeight="1">
      <c r="A209" s="533" t="s">
        <v>1904</v>
      </c>
      <c r="B209" s="533" t="s">
        <v>1905</v>
      </c>
      <c r="C209" s="503">
        <v>0</v>
      </c>
      <c r="D209" s="503"/>
      <c r="E209" s="926" t="e">
        <f t="shared" si="17"/>
        <v>#DIV/0!</v>
      </c>
      <c r="F209" s="503">
        <v>7</v>
      </c>
      <c r="G209" s="503"/>
      <c r="H209" s="926">
        <f t="shared" si="18"/>
        <v>0</v>
      </c>
      <c r="I209" s="173">
        <f t="shared" si="15"/>
        <v>7</v>
      </c>
      <c r="J209" s="173">
        <f t="shared" si="16"/>
        <v>0</v>
      </c>
      <c r="K209" s="927">
        <f t="shared" si="19"/>
        <v>0</v>
      </c>
    </row>
    <row r="210" spans="1:14" s="532" customFormat="1" ht="25.5" customHeight="1">
      <c r="A210" s="533" t="s">
        <v>1906</v>
      </c>
      <c r="B210" s="534" t="s">
        <v>1907</v>
      </c>
      <c r="C210" s="503">
        <v>6</v>
      </c>
      <c r="D210" s="503"/>
      <c r="E210" s="926">
        <f t="shared" si="17"/>
        <v>0</v>
      </c>
      <c r="F210" s="503">
        <v>4</v>
      </c>
      <c r="G210" s="503"/>
      <c r="H210" s="926">
        <f t="shared" si="18"/>
        <v>0</v>
      </c>
      <c r="I210" s="173">
        <f t="shared" si="15"/>
        <v>10</v>
      </c>
      <c r="J210" s="173">
        <f t="shared" si="16"/>
        <v>0</v>
      </c>
      <c r="K210" s="927">
        <f t="shared" si="19"/>
        <v>0</v>
      </c>
    </row>
    <row r="211" spans="1:14" s="532" customFormat="1" ht="18.75" customHeight="1">
      <c r="A211" s="533" t="s">
        <v>1908</v>
      </c>
      <c r="B211" s="533" t="s">
        <v>1909</v>
      </c>
      <c r="C211" s="503">
        <v>0</v>
      </c>
      <c r="D211" s="503"/>
      <c r="E211" s="926" t="e">
        <f t="shared" si="17"/>
        <v>#DIV/0!</v>
      </c>
      <c r="F211" s="503">
        <v>7</v>
      </c>
      <c r="G211" s="503"/>
      <c r="H211" s="926">
        <f t="shared" si="18"/>
        <v>0</v>
      </c>
      <c r="I211" s="173">
        <f t="shared" si="15"/>
        <v>7</v>
      </c>
      <c r="J211" s="173">
        <f t="shared" si="16"/>
        <v>0</v>
      </c>
      <c r="K211" s="927">
        <f t="shared" si="19"/>
        <v>0</v>
      </c>
      <c r="N211" s="532" t="s">
        <v>6001</v>
      </c>
    </row>
    <row r="212" spans="1:14" s="532" customFormat="1" ht="18.75" customHeight="1">
      <c r="A212" s="533" t="s">
        <v>0</v>
      </c>
      <c r="B212" s="533" t="s">
        <v>2669</v>
      </c>
      <c r="C212" s="503">
        <v>4</v>
      </c>
      <c r="D212" s="503"/>
      <c r="E212" s="926">
        <f t="shared" si="17"/>
        <v>0</v>
      </c>
      <c r="F212" s="503">
        <v>5</v>
      </c>
      <c r="G212" s="503"/>
      <c r="H212" s="926">
        <f t="shared" si="18"/>
        <v>0</v>
      </c>
      <c r="I212" s="173">
        <f t="shared" ref="I212:I275" si="20">C212+F212</f>
        <v>9</v>
      </c>
      <c r="J212" s="173">
        <f t="shared" ref="J212:J275" si="21">D212+G212</f>
        <v>0</v>
      </c>
      <c r="K212" s="927">
        <f t="shared" si="19"/>
        <v>0</v>
      </c>
    </row>
    <row r="213" spans="1:14" s="532" customFormat="1" ht="20.25" customHeight="1">
      <c r="A213" s="533" t="s">
        <v>2670</v>
      </c>
      <c r="B213" s="534" t="s">
        <v>2671</v>
      </c>
      <c r="C213" s="503">
        <v>3</v>
      </c>
      <c r="D213" s="503"/>
      <c r="E213" s="926">
        <f t="shared" si="17"/>
        <v>0</v>
      </c>
      <c r="F213" s="503">
        <v>0</v>
      </c>
      <c r="G213" s="503"/>
      <c r="H213" s="926" t="e">
        <f t="shared" si="18"/>
        <v>#DIV/0!</v>
      </c>
      <c r="I213" s="173">
        <f t="shared" si="20"/>
        <v>3</v>
      </c>
      <c r="J213" s="173">
        <f t="shared" si="21"/>
        <v>0</v>
      </c>
      <c r="K213" s="927">
        <f t="shared" si="19"/>
        <v>0</v>
      </c>
    </row>
    <row r="214" spans="1:14" s="532" customFormat="1" ht="18.75" customHeight="1">
      <c r="A214" s="533" t="s">
        <v>2672</v>
      </c>
      <c r="B214" s="488" t="s">
        <v>2673</v>
      </c>
      <c r="C214" s="503">
        <v>15</v>
      </c>
      <c r="D214" s="503"/>
      <c r="E214" s="926">
        <f t="shared" si="17"/>
        <v>0</v>
      </c>
      <c r="F214" s="503">
        <v>10</v>
      </c>
      <c r="G214" s="503"/>
      <c r="H214" s="926">
        <f t="shared" si="18"/>
        <v>0</v>
      </c>
      <c r="I214" s="173">
        <f t="shared" si="20"/>
        <v>25</v>
      </c>
      <c r="J214" s="173">
        <f t="shared" si="21"/>
        <v>0</v>
      </c>
      <c r="K214" s="927">
        <f t="shared" si="19"/>
        <v>0</v>
      </c>
    </row>
    <row r="215" spans="1:14" s="532" customFormat="1" ht="14.25" customHeight="1">
      <c r="A215" s="533" t="s">
        <v>1633</v>
      </c>
      <c r="B215" s="488" t="s">
        <v>2674</v>
      </c>
      <c r="C215" s="503">
        <v>1</v>
      </c>
      <c r="D215" s="503"/>
      <c r="E215" s="926">
        <f t="shared" si="17"/>
        <v>0</v>
      </c>
      <c r="F215" s="503">
        <v>2</v>
      </c>
      <c r="G215" s="503"/>
      <c r="H215" s="926">
        <f t="shared" si="18"/>
        <v>0</v>
      </c>
      <c r="I215" s="173">
        <f t="shared" si="20"/>
        <v>3</v>
      </c>
      <c r="J215" s="173">
        <f t="shared" si="21"/>
        <v>0</v>
      </c>
      <c r="K215" s="927">
        <f t="shared" si="19"/>
        <v>0</v>
      </c>
    </row>
    <row r="216" spans="1:14" s="532" customFormat="1" ht="13.5" customHeight="1">
      <c r="A216" s="533" t="s">
        <v>2675</v>
      </c>
      <c r="B216" s="488" t="s">
        <v>2676</v>
      </c>
      <c r="C216" s="503">
        <v>7</v>
      </c>
      <c r="D216" s="503"/>
      <c r="E216" s="926">
        <f t="shared" ref="E216:E279" si="22">SUM(D216/C216*100)</f>
        <v>0</v>
      </c>
      <c r="F216" s="503">
        <v>7</v>
      </c>
      <c r="G216" s="503"/>
      <c r="H216" s="926">
        <f t="shared" ref="H216:H279" si="23">SUM(G216/F216*100)</f>
        <v>0</v>
      </c>
      <c r="I216" s="173">
        <f t="shared" si="20"/>
        <v>14</v>
      </c>
      <c r="J216" s="173">
        <f t="shared" si="21"/>
        <v>0</v>
      </c>
      <c r="K216" s="927">
        <f t="shared" ref="K216:K279" si="24">SUM(J216/I216*100)</f>
        <v>0</v>
      </c>
    </row>
    <row r="217" spans="1:14" s="532" customFormat="1" ht="23.25" customHeight="1">
      <c r="A217" s="533" t="s">
        <v>1658</v>
      </c>
      <c r="B217" s="535" t="s">
        <v>2677</v>
      </c>
      <c r="C217" s="503">
        <v>0</v>
      </c>
      <c r="D217" s="503"/>
      <c r="E217" s="926" t="e">
        <f t="shared" si="22"/>
        <v>#DIV/0!</v>
      </c>
      <c r="F217" s="503">
        <v>1</v>
      </c>
      <c r="G217" s="503"/>
      <c r="H217" s="926">
        <f t="shared" si="23"/>
        <v>0</v>
      </c>
      <c r="I217" s="173">
        <f t="shared" si="20"/>
        <v>1</v>
      </c>
      <c r="J217" s="173">
        <f t="shared" si="21"/>
        <v>0</v>
      </c>
      <c r="K217" s="927">
        <f t="shared" si="24"/>
        <v>0</v>
      </c>
    </row>
    <row r="218" spans="1:14" s="532" customFormat="1" ht="15.75" customHeight="1">
      <c r="A218" s="533" t="s">
        <v>2678</v>
      </c>
      <c r="B218" s="488" t="s">
        <v>2679</v>
      </c>
      <c r="C218" s="503">
        <v>0</v>
      </c>
      <c r="D218" s="503"/>
      <c r="E218" s="926" t="e">
        <f t="shared" si="22"/>
        <v>#DIV/0!</v>
      </c>
      <c r="F218" s="503">
        <v>4</v>
      </c>
      <c r="G218" s="503"/>
      <c r="H218" s="926">
        <f t="shared" si="23"/>
        <v>0</v>
      </c>
      <c r="I218" s="173">
        <f t="shared" si="20"/>
        <v>4</v>
      </c>
      <c r="J218" s="173">
        <f t="shared" si="21"/>
        <v>0</v>
      </c>
      <c r="K218" s="927">
        <f t="shared" si="24"/>
        <v>0</v>
      </c>
    </row>
    <row r="219" spans="1:14" s="532" customFormat="1" ht="14.25" customHeight="1">
      <c r="A219" s="533" t="s">
        <v>2681</v>
      </c>
      <c r="B219" s="488" t="s">
        <v>2680</v>
      </c>
      <c r="C219" s="503">
        <v>0</v>
      </c>
      <c r="D219" s="503"/>
      <c r="E219" s="926" t="e">
        <f t="shared" si="22"/>
        <v>#DIV/0!</v>
      </c>
      <c r="F219" s="503">
        <v>30</v>
      </c>
      <c r="G219" s="503"/>
      <c r="H219" s="926">
        <f t="shared" si="23"/>
        <v>0</v>
      </c>
      <c r="I219" s="173">
        <f t="shared" si="20"/>
        <v>30</v>
      </c>
      <c r="J219" s="173">
        <f t="shared" si="21"/>
        <v>0</v>
      </c>
      <c r="K219" s="927">
        <f t="shared" si="24"/>
        <v>0</v>
      </c>
    </row>
    <row r="220" spans="1:14" s="532" customFormat="1" ht="18.75" customHeight="1">
      <c r="A220" s="533" t="s">
        <v>2682</v>
      </c>
      <c r="B220" s="488" t="s">
        <v>2683</v>
      </c>
      <c r="C220" s="503">
        <v>3</v>
      </c>
      <c r="D220" s="503"/>
      <c r="E220" s="926">
        <f t="shared" si="22"/>
        <v>0</v>
      </c>
      <c r="F220" s="503">
        <v>3</v>
      </c>
      <c r="G220" s="503"/>
      <c r="H220" s="926">
        <f t="shared" si="23"/>
        <v>0</v>
      </c>
      <c r="I220" s="173">
        <f t="shared" si="20"/>
        <v>6</v>
      </c>
      <c r="J220" s="173">
        <f t="shared" si="21"/>
        <v>0</v>
      </c>
      <c r="K220" s="927">
        <f t="shared" si="24"/>
        <v>0</v>
      </c>
    </row>
    <row r="221" spans="1:14" s="532" customFormat="1" ht="23.25" customHeight="1">
      <c r="A221" s="533" t="s">
        <v>2684</v>
      </c>
      <c r="B221" s="535" t="s">
        <v>2685</v>
      </c>
      <c r="C221" s="503">
        <v>1</v>
      </c>
      <c r="D221" s="503"/>
      <c r="E221" s="926">
        <f t="shared" si="22"/>
        <v>0</v>
      </c>
      <c r="F221" s="503">
        <v>0</v>
      </c>
      <c r="G221" s="503"/>
      <c r="H221" s="926" t="e">
        <f t="shared" si="23"/>
        <v>#DIV/0!</v>
      </c>
      <c r="I221" s="173">
        <f t="shared" si="20"/>
        <v>1</v>
      </c>
      <c r="J221" s="173">
        <f t="shared" si="21"/>
        <v>0</v>
      </c>
      <c r="K221" s="927">
        <f t="shared" si="24"/>
        <v>0</v>
      </c>
    </row>
    <row r="222" spans="1:14" s="532" customFormat="1" ht="18.75" customHeight="1">
      <c r="A222" s="533" t="s">
        <v>2686</v>
      </c>
      <c r="B222" s="488" t="s">
        <v>2687</v>
      </c>
      <c r="C222" s="503">
        <v>0</v>
      </c>
      <c r="D222" s="503"/>
      <c r="E222" s="926" t="e">
        <f t="shared" si="22"/>
        <v>#DIV/0!</v>
      </c>
      <c r="F222" s="503">
        <v>50</v>
      </c>
      <c r="G222" s="503"/>
      <c r="H222" s="926">
        <f t="shared" si="23"/>
        <v>0</v>
      </c>
      <c r="I222" s="173">
        <f t="shared" si="20"/>
        <v>50</v>
      </c>
      <c r="J222" s="173">
        <f t="shared" si="21"/>
        <v>0</v>
      </c>
      <c r="K222" s="927">
        <f t="shared" si="24"/>
        <v>0</v>
      </c>
    </row>
    <row r="223" spans="1:14" s="532" customFormat="1" ht="15" customHeight="1">
      <c r="A223" s="533" t="s">
        <v>2688</v>
      </c>
      <c r="B223" s="488" t="s">
        <v>2689</v>
      </c>
      <c r="C223" s="503">
        <v>0</v>
      </c>
      <c r="D223" s="503"/>
      <c r="E223" s="926" t="e">
        <f t="shared" si="22"/>
        <v>#DIV/0!</v>
      </c>
      <c r="F223" s="503">
        <v>25</v>
      </c>
      <c r="G223" s="503"/>
      <c r="H223" s="926">
        <f t="shared" si="23"/>
        <v>0</v>
      </c>
      <c r="I223" s="173">
        <f t="shared" si="20"/>
        <v>25</v>
      </c>
      <c r="J223" s="173">
        <f t="shared" si="21"/>
        <v>0</v>
      </c>
      <c r="K223" s="927">
        <f t="shared" si="24"/>
        <v>0</v>
      </c>
    </row>
    <row r="224" spans="1:14" s="532" customFormat="1" ht="18.75" customHeight="1">
      <c r="A224" s="533" t="s">
        <v>2690</v>
      </c>
      <c r="B224" s="488" t="s">
        <v>2691</v>
      </c>
      <c r="C224" s="503">
        <v>0</v>
      </c>
      <c r="D224" s="503"/>
      <c r="E224" s="926" t="e">
        <f t="shared" si="22"/>
        <v>#DIV/0!</v>
      </c>
      <c r="F224" s="503">
        <v>4</v>
      </c>
      <c r="G224" s="503"/>
      <c r="H224" s="926">
        <f t="shared" si="23"/>
        <v>0</v>
      </c>
      <c r="I224" s="173">
        <f t="shared" si="20"/>
        <v>4</v>
      </c>
      <c r="J224" s="173">
        <f t="shared" si="21"/>
        <v>0</v>
      </c>
      <c r="K224" s="927">
        <f t="shared" si="24"/>
        <v>0</v>
      </c>
    </row>
    <row r="225" spans="1:11" s="532" customFormat="1" ht="25.5" customHeight="1">
      <c r="A225" s="533" t="s">
        <v>2692</v>
      </c>
      <c r="B225" s="535" t="s">
        <v>2693</v>
      </c>
      <c r="C225" s="503">
        <v>0</v>
      </c>
      <c r="D225" s="503"/>
      <c r="E225" s="926" t="e">
        <f t="shared" si="22"/>
        <v>#DIV/0!</v>
      </c>
      <c r="F225" s="503">
        <v>1</v>
      </c>
      <c r="G225" s="503"/>
      <c r="H225" s="926">
        <f t="shared" si="23"/>
        <v>0</v>
      </c>
      <c r="I225" s="173">
        <f t="shared" si="20"/>
        <v>1</v>
      </c>
      <c r="J225" s="173">
        <f t="shared" si="21"/>
        <v>0</v>
      </c>
      <c r="K225" s="927">
        <f t="shared" si="24"/>
        <v>0</v>
      </c>
    </row>
    <row r="226" spans="1:11" s="532" customFormat="1" ht="24.75" customHeight="1">
      <c r="A226" s="533" t="s">
        <v>2694</v>
      </c>
      <c r="B226" s="535" t="s">
        <v>2697</v>
      </c>
      <c r="C226" s="503">
        <v>12</v>
      </c>
      <c r="D226" s="503"/>
      <c r="E226" s="926">
        <f t="shared" si="22"/>
        <v>0</v>
      </c>
      <c r="F226" s="503">
        <v>0</v>
      </c>
      <c r="G226" s="503"/>
      <c r="H226" s="926" t="e">
        <f t="shared" si="23"/>
        <v>#DIV/0!</v>
      </c>
      <c r="I226" s="173">
        <f t="shared" si="20"/>
        <v>12</v>
      </c>
      <c r="J226" s="173">
        <f t="shared" si="21"/>
        <v>0</v>
      </c>
      <c r="K226" s="927">
        <f t="shared" si="24"/>
        <v>0</v>
      </c>
    </row>
    <row r="227" spans="1:11" s="532" customFormat="1" ht="21.75" customHeight="1">
      <c r="A227" s="533" t="s">
        <v>2696</v>
      </c>
      <c r="B227" s="535" t="s">
        <v>2695</v>
      </c>
      <c r="C227" s="503">
        <v>75</v>
      </c>
      <c r="D227" s="503"/>
      <c r="E227" s="926">
        <f t="shared" si="22"/>
        <v>0</v>
      </c>
      <c r="F227" s="503">
        <v>15</v>
      </c>
      <c r="G227" s="503"/>
      <c r="H227" s="926">
        <f t="shared" si="23"/>
        <v>0</v>
      </c>
      <c r="I227" s="173">
        <f t="shared" si="20"/>
        <v>90</v>
      </c>
      <c r="J227" s="173">
        <f t="shared" si="21"/>
        <v>0</v>
      </c>
      <c r="K227" s="927">
        <f t="shared" si="24"/>
        <v>0</v>
      </c>
    </row>
    <row r="228" spans="1:11" s="532" customFormat="1" ht="18.75" customHeight="1">
      <c r="A228" s="533" t="s">
        <v>870</v>
      </c>
      <c r="B228" s="488" t="s">
        <v>871</v>
      </c>
      <c r="C228" s="503">
        <v>1</v>
      </c>
      <c r="D228" s="503"/>
      <c r="E228" s="926">
        <f t="shared" si="22"/>
        <v>0</v>
      </c>
      <c r="F228" s="503">
        <v>0</v>
      </c>
      <c r="G228" s="503"/>
      <c r="H228" s="926" t="e">
        <f t="shared" si="23"/>
        <v>#DIV/0!</v>
      </c>
      <c r="I228" s="173">
        <f t="shared" si="20"/>
        <v>1</v>
      </c>
      <c r="J228" s="173">
        <f t="shared" si="21"/>
        <v>0</v>
      </c>
      <c r="K228" s="927">
        <f t="shared" si="24"/>
        <v>0</v>
      </c>
    </row>
    <row r="229" spans="1:11" s="532" customFormat="1" ht="18.75" customHeight="1">
      <c r="A229" s="533" t="s">
        <v>872</v>
      </c>
      <c r="B229" s="488" t="s">
        <v>873</v>
      </c>
      <c r="C229" s="503">
        <v>18</v>
      </c>
      <c r="D229" s="503"/>
      <c r="E229" s="926">
        <f t="shared" si="22"/>
        <v>0</v>
      </c>
      <c r="F229" s="503">
        <v>0</v>
      </c>
      <c r="G229" s="503"/>
      <c r="H229" s="926" t="e">
        <f t="shared" si="23"/>
        <v>#DIV/0!</v>
      </c>
      <c r="I229" s="173">
        <f t="shared" si="20"/>
        <v>18</v>
      </c>
      <c r="J229" s="173">
        <f t="shared" si="21"/>
        <v>0</v>
      </c>
      <c r="K229" s="927">
        <f t="shared" si="24"/>
        <v>0</v>
      </c>
    </row>
    <row r="230" spans="1:11" s="532" customFormat="1" ht="23.25" customHeight="1">
      <c r="A230" s="533" t="s">
        <v>874</v>
      </c>
      <c r="B230" s="535" t="s">
        <v>875</v>
      </c>
      <c r="C230" s="503">
        <v>20</v>
      </c>
      <c r="D230" s="503"/>
      <c r="E230" s="926">
        <f t="shared" si="22"/>
        <v>0</v>
      </c>
      <c r="F230" s="503">
        <v>0</v>
      </c>
      <c r="G230" s="503"/>
      <c r="H230" s="926" t="e">
        <f t="shared" si="23"/>
        <v>#DIV/0!</v>
      </c>
      <c r="I230" s="173">
        <f t="shared" si="20"/>
        <v>20</v>
      </c>
      <c r="J230" s="173">
        <f t="shared" si="21"/>
        <v>0</v>
      </c>
      <c r="K230" s="927">
        <f t="shared" si="24"/>
        <v>0</v>
      </c>
    </row>
    <row r="231" spans="1:11" s="532" customFormat="1" ht="18.75" customHeight="1">
      <c r="A231" s="533" t="s">
        <v>876</v>
      </c>
      <c r="B231" s="488" t="s">
        <v>877</v>
      </c>
      <c r="C231" s="503">
        <v>1</v>
      </c>
      <c r="D231" s="503"/>
      <c r="E231" s="926">
        <f t="shared" si="22"/>
        <v>0</v>
      </c>
      <c r="F231" s="503">
        <v>0</v>
      </c>
      <c r="G231" s="503"/>
      <c r="H231" s="926" t="e">
        <f t="shared" si="23"/>
        <v>#DIV/0!</v>
      </c>
      <c r="I231" s="173">
        <f t="shared" si="20"/>
        <v>1</v>
      </c>
      <c r="J231" s="173">
        <f t="shared" si="21"/>
        <v>0</v>
      </c>
      <c r="K231" s="927">
        <f t="shared" si="24"/>
        <v>0</v>
      </c>
    </row>
    <row r="232" spans="1:11" s="532" customFormat="1" ht="18.75" customHeight="1">
      <c r="A232" s="533" t="s">
        <v>879</v>
      </c>
      <c r="B232" s="488" t="s">
        <v>878</v>
      </c>
      <c r="C232" s="503">
        <v>6</v>
      </c>
      <c r="D232" s="503"/>
      <c r="E232" s="926">
        <f t="shared" si="22"/>
        <v>0</v>
      </c>
      <c r="F232" s="503">
        <v>0</v>
      </c>
      <c r="G232" s="503"/>
      <c r="H232" s="926" t="e">
        <f t="shared" si="23"/>
        <v>#DIV/0!</v>
      </c>
      <c r="I232" s="173">
        <f t="shared" si="20"/>
        <v>6</v>
      </c>
      <c r="J232" s="173">
        <f t="shared" si="21"/>
        <v>0</v>
      </c>
      <c r="K232" s="927">
        <f t="shared" si="24"/>
        <v>0</v>
      </c>
    </row>
    <row r="233" spans="1:11" s="532" customFormat="1" ht="23.25" customHeight="1">
      <c r="A233" s="533" t="s">
        <v>880</v>
      </c>
      <c r="B233" s="436" t="s">
        <v>881</v>
      </c>
      <c r="C233" s="503">
        <v>0</v>
      </c>
      <c r="D233" s="503"/>
      <c r="E233" s="926" t="e">
        <f t="shared" si="22"/>
        <v>#DIV/0!</v>
      </c>
      <c r="F233" s="503">
        <v>7</v>
      </c>
      <c r="G233" s="503"/>
      <c r="H233" s="926">
        <f t="shared" si="23"/>
        <v>0</v>
      </c>
      <c r="I233" s="173">
        <f t="shared" si="20"/>
        <v>7</v>
      </c>
      <c r="J233" s="173">
        <f t="shared" si="21"/>
        <v>0</v>
      </c>
      <c r="K233" s="927">
        <f t="shared" si="24"/>
        <v>0</v>
      </c>
    </row>
    <row r="234" spans="1:11" s="532" customFormat="1" ht="18.75" customHeight="1">
      <c r="A234" s="533" t="s">
        <v>882</v>
      </c>
      <c r="B234" s="488" t="s">
        <v>883</v>
      </c>
      <c r="C234" s="503">
        <v>1</v>
      </c>
      <c r="D234" s="503"/>
      <c r="E234" s="926">
        <f t="shared" si="22"/>
        <v>0</v>
      </c>
      <c r="F234" s="503">
        <v>3</v>
      </c>
      <c r="G234" s="503"/>
      <c r="H234" s="926">
        <f t="shared" si="23"/>
        <v>0</v>
      </c>
      <c r="I234" s="173">
        <f t="shared" si="20"/>
        <v>4</v>
      </c>
      <c r="J234" s="173">
        <f t="shared" si="21"/>
        <v>0</v>
      </c>
      <c r="K234" s="927">
        <f t="shared" si="24"/>
        <v>0</v>
      </c>
    </row>
    <row r="235" spans="1:11" s="532" customFormat="1" ht="18.75" customHeight="1">
      <c r="A235" s="533" t="s">
        <v>884</v>
      </c>
      <c r="B235" s="488" t="s">
        <v>885</v>
      </c>
      <c r="C235" s="503">
        <v>1</v>
      </c>
      <c r="D235" s="503"/>
      <c r="E235" s="926">
        <f t="shared" si="22"/>
        <v>0</v>
      </c>
      <c r="F235" s="503">
        <v>3</v>
      </c>
      <c r="G235" s="503"/>
      <c r="H235" s="926">
        <f t="shared" si="23"/>
        <v>0</v>
      </c>
      <c r="I235" s="173">
        <f t="shared" si="20"/>
        <v>4</v>
      </c>
      <c r="J235" s="173">
        <f t="shared" si="21"/>
        <v>0</v>
      </c>
      <c r="K235" s="927">
        <f t="shared" si="24"/>
        <v>0</v>
      </c>
    </row>
    <row r="236" spans="1:11" s="532" customFormat="1" ht="18.75" customHeight="1">
      <c r="A236" s="533" t="s">
        <v>886</v>
      </c>
      <c r="B236" s="488" t="s">
        <v>887</v>
      </c>
      <c r="C236" s="503">
        <v>2</v>
      </c>
      <c r="D236" s="503"/>
      <c r="E236" s="926">
        <f t="shared" si="22"/>
        <v>0</v>
      </c>
      <c r="F236" s="503">
        <v>80</v>
      </c>
      <c r="G236" s="503"/>
      <c r="H236" s="926">
        <f t="shared" si="23"/>
        <v>0</v>
      </c>
      <c r="I236" s="173">
        <f t="shared" si="20"/>
        <v>82</v>
      </c>
      <c r="J236" s="173">
        <f t="shared" si="21"/>
        <v>0</v>
      </c>
      <c r="K236" s="927">
        <f t="shared" si="24"/>
        <v>0</v>
      </c>
    </row>
    <row r="237" spans="1:11" s="532" customFormat="1" ht="18.75" customHeight="1">
      <c r="A237" s="533" t="s">
        <v>888</v>
      </c>
      <c r="B237" s="488" t="s">
        <v>889</v>
      </c>
      <c r="C237" s="503">
        <v>9</v>
      </c>
      <c r="D237" s="503"/>
      <c r="E237" s="926">
        <f t="shared" si="22"/>
        <v>0</v>
      </c>
      <c r="F237" s="503">
        <v>80</v>
      </c>
      <c r="G237" s="503"/>
      <c r="H237" s="926">
        <f t="shared" si="23"/>
        <v>0</v>
      </c>
      <c r="I237" s="173">
        <f t="shared" si="20"/>
        <v>89</v>
      </c>
      <c r="J237" s="173">
        <f t="shared" si="21"/>
        <v>0</v>
      </c>
      <c r="K237" s="927">
        <f t="shared" si="24"/>
        <v>0</v>
      </c>
    </row>
    <row r="238" spans="1:11" s="532" customFormat="1" ht="18.75" customHeight="1">
      <c r="A238" s="533" t="s">
        <v>1671</v>
      </c>
      <c r="B238" s="488" t="s">
        <v>1672</v>
      </c>
      <c r="C238" s="503">
        <v>3</v>
      </c>
      <c r="D238" s="503"/>
      <c r="E238" s="926">
        <f t="shared" si="22"/>
        <v>0</v>
      </c>
      <c r="F238" s="503">
        <v>0</v>
      </c>
      <c r="G238" s="503"/>
      <c r="H238" s="926" t="e">
        <f t="shared" si="23"/>
        <v>#DIV/0!</v>
      </c>
      <c r="I238" s="173">
        <f t="shared" si="20"/>
        <v>3</v>
      </c>
      <c r="J238" s="173">
        <f t="shared" si="21"/>
        <v>0</v>
      </c>
      <c r="K238" s="927">
        <f t="shared" si="24"/>
        <v>0</v>
      </c>
    </row>
    <row r="239" spans="1:11" s="532" customFormat="1" ht="18.75" customHeight="1">
      <c r="A239" s="533" t="s">
        <v>890</v>
      </c>
      <c r="B239" s="488" t="s">
        <v>891</v>
      </c>
      <c r="C239" s="503">
        <v>6</v>
      </c>
      <c r="D239" s="503"/>
      <c r="E239" s="926">
        <f t="shared" si="22"/>
        <v>0</v>
      </c>
      <c r="F239" s="503">
        <v>100</v>
      </c>
      <c r="G239" s="503"/>
      <c r="H239" s="926">
        <f t="shared" si="23"/>
        <v>0</v>
      </c>
      <c r="I239" s="173">
        <f t="shared" si="20"/>
        <v>106</v>
      </c>
      <c r="J239" s="173">
        <f t="shared" si="21"/>
        <v>0</v>
      </c>
      <c r="K239" s="927">
        <f t="shared" si="24"/>
        <v>0</v>
      </c>
    </row>
    <row r="240" spans="1:11" s="532" customFormat="1" ht="18.75" customHeight="1">
      <c r="A240" s="533" t="s">
        <v>892</v>
      </c>
      <c r="B240" s="488" t="s">
        <v>893</v>
      </c>
      <c r="C240" s="503">
        <v>22</v>
      </c>
      <c r="D240" s="503"/>
      <c r="E240" s="926">
        <f t="shared" si="22"/>
        <v>0</v>
      </c>
      <c r="F240" s="503">
        <v>0</v>
      </c>
      <c r="G240" s="503"/>
      <c r="H240" s="926" t="e">
        <f t="shared" si="23"/>
        <v>#DIV/0!</v>
      </c>
      <c r="I240" s="173">
        <f t="shared" si="20"/>
        <v>22</v>
      </c>
      <c r="J240" s="173">
        <f t="shared" si="21"/>
        <v>0</v>
      </c>
      <c r="K240" s="927">
        <f t="shared" si="24"/>
        <v>0</v>
      </c>
    </row>
    <row r="241" spans="1:11" s="532" customFormat="1" ht="22.5" customHeight="1">
      <c r="A241" s="533" t="s">
        <v>894</v>
      </c>
      <c r="B241" s="535" t="s">
        <v>895</v>
      </c>
      <c r="C241" s="503">
        <v>0</v>
      </c>
      <c r="D241" s="503"/>
      <c r="E241" s="926" t="e">
        <f t="shared" si="22"/>
        <v>#DIV/0!</v>
      </c>
      <c r="F241" s="503">
        <v>13</v>
      </c>
      <c r="G241" s="503"/>
      <c r="H241" s="926">
        <f t="shared" si="23"/>
        <v>0</v>
      </c>
      <c r="I241" s="173">
        <f t="shared" si="20"/>
        <v>13</v>
      </c>
      <c r="J241" s="173">
        <f t="shared" si="21"/>
        <v>0</v>
      </c>
      <c r="K241" s="927">
        <f t="shared" si="24"/>
        <v>0</v>
      </c>
    </row>
    <row r="242" spans="1:11" s="532" customFormat="1" ht="18.75" customHeight="1">
      <c r="A242" s="533" t="s">
        <v>896</v>
      </c>
      <c r="B242" s="488" t="s">
        <v>897</v>
      </c>
      <c r="C242" s="503">
        <v>0</v>
      </c>
      <c r="D242" s="503"/>
      <c r="E242" s="926" t="e">
        <f t="shared" si="22"/>
        <v>#DIV/0!</v>
      </c>
      <c r="F242" s="503">
        <v>13</v>
      </c>
      <c r="G242" s="503"/>
      <c r="H242" s="926">
        <f t="shared" si="23"/>
        <v>0</v>
      </c>
      <c r="I242" s="173">
        <f t="shared" si="20"/>
        <v>13</v>
      </c>
      <c r="J242" s="173">
        <f t="shared" si="21"/>
        <v>0</v>
      </c>
      <c r="K242" s="927">
        <f t="shared" si="24"/>
        <v>0</v>
      </c>
    </row>
    <row r="243" spans="1:11" s="532" customFormat="1" ht="18.75" customHeight="1">
      <c r="A243" s="533" t="s">
        <v>898</v>
      </c>
      <c r="B243" s="488" t="s">
        <v>899</v>
      </c>
      <c r="C243" s="503">
        <v>0</v>
      </c>
      <c r="D243" s="503"/>
      <c r="E243" s="926" t="e">
        <f t="shared" si="22"/>
        <v>#DIV/0!</v>
      </c>
      <c r="F243" s="503">
        <v>5</v>
      </c>
      <c r="G243" s="503"/>
      <c r="H243" s="926">
        <f t="shared" si="23"/>
        <v>0</v>
      </c>
      <c r="I243" s="173">
        <f t="shared" si="20"/>
        <v>5</v>
      </c>
      <c r="J243" s="173">
        <f t="shared" si="21"/>
        <v>0</v>
      </c>
      <c r="K243" s="927">
        <f t="shared" si="24"/>
        <v>0</v>
      </c>
    </row>
    <row r="244" spans="1:11" s="532" customFormat="1" ht="25.5" customHeight="1">
      <c r="A244" s="533" t="s">
        <v>900</v>
      </c>
      <c r="B244" s="535" t="s">
        <v>901</v>
      </c>
      <c r="C244" s="503">
        <v>2</v>
      </c>
      <c r="D244" s="503"/>
      <c r="E244" s="926">
        <f t="shared" si="22"/>
        <v>0</v>
      </c>
      <c r="F244" s="503">
        <v>12</v>
      </c>
      <c r="G244" s="503"/>
      <c r="H244" s="926">
        <f t="shared" si="23"/>
        <v>0</v>
      </c>
      <c r="I244" s="173">
        <f t="shared" si="20"/>
        <v>14</v>
      </c>
      <c r="J244" s="173">
        <f t="shared" si="21"/>
        <v>0</v>
      </c>
      <c r="K244" s="927">
        <f t="shared" si="24"/>
        <v>0</v>
      </c>
    </row>
    <row r="245" spans="1:11" s="532" customFormat="1" ht="18.75" customHeight="1">
      <c r="A245" s="533" t="s">
        <v>902</v>
      </c>
      <c r="B245" s="488" t="s">
        <v>903</v>
      </c>
      <c r="C245" s="503">
        <v>1</v>
      </c>
      <c r="D245" s="503"/>
      <c r="E245" s="926">
        <f t="shared" si="22"/>
        <v>0</v>
      </c>
      <c r="F245" s="503">
        <v>0</v>
      </c>
      <c r="G245" s="503"/>
      <c r="H245" s="926" t="e">
        <f t="shared" si="23"/>
        <v>#DIV/0!</v>
      </c>
      <c r="I245" s="173">
        <f t="shared" si="20"/>
        <v>1</v>
      </c>
      <c r="J245" s="173">
        <f t="shared" si="21"/>
        <v>0</v>
      </c>
      <c r="K245" s="927">
        <f t="shared" si="24"/>
        <v>0</v>
      </c>
    </row>
    <row r="246" spans="1:11" s="532" customFormat="1" ht="18.75" customHeight="1">
      <c r="A246" s="533" t="s">
        <v>904</v>
      </c>
      <c r="B246" s="488" t="s">
        <v>905</v>
      </c>
      <c r="C246" s="503">
        <v>1</v>
      </c>
      <c r="D246" s="503"/>
      <c r="E246" s="926">
        <f t="shared" si="22"/>
        <v>0</v>
      </c>
      <c r="F246" s="503">
        <v>0</v>
      </c>
      <c r="G246" s="503"/>
      <c r="H246" s="926" t="e">
        <f t="shared" si="23"/>
        <v>#DIV/0!</v>
      </c>
      <c r="I246" s="173">
        <f t="shared" si="20"/>
        <v>1</v>
      </c>
      <c r="J246" s="173">
        <f t="shared" si="21"/>
        <v>0</v>
      </c>
      <c r="K246" s="927">
        <f t="shared" si="24"/>
        <v>0</v>
      </c>
    </row>
    <row r="247" spans="1:11" s="532" customFormat="1" ht="18.75" customHeight="1">
      <c r="A247" s="533" t="s">
        <v>906</v>
      </c>
      <c r="B247" s="488" t="s">
        <v>907</v>
      </c>
      <c r="C247" s="503">
        <v>5</v>
      </c>
      <c r="D247" s="503"/>
      <c r="E247" s="926">
        <f t="shared" si="22"/>
        <v>0</v>
      </c>
      <c r="F247" s="503">
        <v>0</v>
      </c>
      <c r="G247" s="503"/>
      <c r="H247" s="926" t="e">
        <f t="shared" si="23"/>
        <v>#DIV/0!</v>
      </c>
      <c r="I247" s="173">
        <f t="shared" si="20"/>
        <v>5</v>
      </c>
      <c r="J247" s="173">
        <f t="shared" si="21"/>
        <v>0</v>
      </c>
      <c r="K247" s="927">
        <f t="shared" si="24"/>
        <v>0</v>
      </c>
    </row>
    <row r="248" spans="1:11" s="532" customFormat="1" ht="26.25" customHeight="1">
      <c r="A248" s="533" t="s">
        <v>908</v>
      </c>
      <c r="B248" s="535" t="s">
        <v>909</v>
      </c>
      <c r="C248" s="503">
        <v>0</v>
      </c>
      <c r="D248" s="503"/>
      <c r="E248" s="926" t="e">
        <f t="shared" si="22"/>
        <v>#DIV/0!</v>
      </c>
      <c r="F248" s="503">
        <v>2</v>
      </c>
      <c r="G248" s="503"/>
      <c r="H248" s="926">
        <f t="shared" si="23"/>
        <v>0</v>
      </c>
      <c r="I248" s="173">
        <f t="shared" si="20"/>
        <v>2</v>
      </c>
      <c r="J248" s="173">
        <f t="shared" si="21"/>
        <v>0</v>
      </c>
      <c r="K248" s="927">
        <f t="shared" si="24"/>
        <v>0</v>
      </c>
    </row>
    <row r="249" spans="1:11" s="532" customFormat="1" ht="18.75" customHeight="1">
      <c r="A249" s="533" t="s">
        <v>910</v>
      </c>
      <c r="B249" s="488" t="s">
        <v>911</v>
      </c>
      <c r="C249" s="503">
        <v>0</v>
      </c>
      <c r="D249" s="503"/>
      <c r="E249" s="926" t="e">
        <f t="shared" si="22"/>
        <v>#DIV/0!</v>
      </c>
      <c r="F249" s="503">
        <v>2</v>
      </c>
      <c r="G249" s="503"/>
      <c r="H249" s="926">
        <f t="shared" si="23"/>
        <v>0</v>
      </c>
      <c r="I249" s="173">
        <f t="shared" si="20"/>
        <v>2</v>
      </c>
      <c r="J249" s="173">
        <f t="shared" si="21"/>
        <v>0</v>
      </c>
      <c r="K249" s="927">
        <f t="shared" si="24"/>
        <v>0</v>
      </c>
    </row>
    <row r="250" spans="1:11" s="532" customFormat="1" ht="18.75" customHeight="1">
      <c r="A250" s="533"/>
      <c r="B250" s="488"/>
      <c r="C250" s="503"/>
      <c r="D250" s="503"/>
      <c r="E250" s="926" t="e">
        <f t="shared" si="22"/>
        <v>#DIV/0!</v>
      </c>
      <c r="F250" s="503">
        <v>0</v>
      </c>
      <c r="G250" s="503"/>
      <c r="H250" s="926" t="e">
        <f t="shared" si="23"/>
        <v>#DIV/0!</v>
      </c>
      <c r="I250" s="173">
        <f t="shared" si="20"/>
        <v>0</v>
      </c>
      <c r="J250" s="173">
        <f t="shared" si="21"/>
        <v>0</v>
      </c>
      <c r="K250" s="927" t="e">
        <f t="shared" si="24"/>
        <v>#DIV/0!</v>
      </c>
    </row>
    <row r="251" spans="1:11" s="532" customFormat="1" ht="18.75" customHeight="1">
      <c r="A251" s="533"/>
      <c r="B251" s="488"/>
      <c r="C251" s="503"/>
      <c r="D251" s="503"/>
      <c r="E251" s="926" t="e">
        <f t="shared" si="22"/>
        <v>#DIV/0!</v>
      </c>
      <c r="F251" s="503">
        <v>0</v>
      </c>
      <c r="G251" s="503"/>
      <c r="H251" s="926" t="e">
        <f t="shared" si="23"/>
        <v>#DIV/0!</v>
      </c>
      <c r="I251" s="173">
        <f t="shared" si="20"/>
        <v>0</v>
      </c>
      <c r="J251" s="173">
        <f t="shared" si="21"/>
        <v>0</v>
      </c>
      <c r="K251" s="927" t="e">
        <f t="shared" si="24"/>
        <v>#DIV/0!</v>
      </c>
    </row>
    <row r="252" spans="1:11" s="523" customFormat="1" ht="18.75" customHeight="1">
      <c r="A252" s="1008" t="s">
        <v>2146</v>
      </c>
      <c r="B252" s="530"/>
      <c r="C252" s="537"/>
      <c r="D252" s="537"/>
      <c r="E252" s="926" t="e">
        <f t="shared" si="22"/>
        <v>#DIV/0!</v>
      </c>
      <c r="F252" s="537"/>
      <c r="G252" s="537"/>
      <c r="H252" s="926" t="e">
        <f t="shared" si="23"/>
        <v>#DIV/0!</v>
      </c>
      <c r="I252" s="173">
        <f t="shared" si="20"/>
        <v>0</v>
      </c>
      <c r="J252" s="173">
        <f t="shared" si="21"/>
        <v>0</v>
      </c>
      <c r="K252" s="927" t="e">
        <f t="shared" si="24"/>
        <v>#DIV/0!</v>
      </c>
    </row>
    <row r="253" spans="1:11" s="523" customFormat="1" ht="18.75" customHeight="1">
      <c r="A253" s="489" t="s">
        <v>2212</v>
      </c>
      <c r="B253" s="505"/>
      <c r="C253" s="503"/>
      <c r="D253" s="503"/>
      <c r="E253" s="926" t="e">
        <f t="shared" si="22"/>
        <v>#DIV/0!</v>
      </c>
      <c r="F253" s="503"/>
      <c r="G253" s="503"/>
      <c r="H253" s="926" t="e">
        <f t="shared" si="23"/>
        <v>#DIV/0!</v>
      </c>
      <c r="I253" s="173">
        <f t="shared" si="20"/>
        <v>0</v>
      </c>
      <c r="J253" s="173">
        <f t="shared" si="21"/>
        <v>0</v>
      </c>
      <c r="K253" s="927" t="e">
        <f t="shared" si="24"/>
        <v>#DIV/0!</v>
      </c>
    </row>
    <row r="254" spans="1:11" s="523" customFormat="1" ht="18.75" customHeight="1">
      <c r="A254" s="1009" t="s">
        <v>1630</v>
      </c>
      <c r="B254" s="512"/>
      <c r="C254" s="503"/>
      <c r="D254" s="503"/>
      <c r="E254" s="926" t="e">
        <f t="shared" si="22"/>
        <v>#DIV/0!</v>
      </c>
      <c r="F254" s="503"/>
      <c r="G254" s="503"/>
      <c r="H254" s="926" t="e">
        <f t="shared" si="23"/>
        <v>#DIV/0!</v>
      </c>
      <c r="I254" s="173">
        <f t="shared" si="20"/>
        <v>0</v>
      </c>
      <c r="J254" s="173">
        <f t="shared" si="21"/>
        <v>0</v>
      </c>
      <c r="K254" s="927" t="e">
        <f t="shared" si="24"/>
        <v>#DIV/0!</v>
      </c>
    </row>
    <row r="255" spans="1:11" s="523" customFormat="1" ht="18.75" customHeight="1">
      <c r="A255" s="52" t="s">
        <v>1631</v>
      </c>
      <c r="B255" s="535" t="s">
        <v>1632</v>
      </c>
      <c r="C255" s="503"/>
      <c r="D255" s="503"/>
      <c r="E255" s="926" t="e">
        <f t="shared" si="22"/>
        <v>#DIV/0!</v>
      </c>
      <c r="F255" s="503"/>
      <c r="G255" s="503"/>
      <c r="H255" s="926" t="e">
        <f t="shared" si="23"/>
        <v>#DIV/0!</v>
      </c>
      <c r="I255" s="173">
        <f t="shared" si="20"/>
        <v>0</v>
      </c>
      <c r="J255" s="173">
        <f t="shared" si="21"/>
        <v>0</v>
      </c>
      <c r="K255" s="927" t="e">
        <f t="shared" si="24"/>
        <v>#DIV/0!</v>
      </c>
    </row>
    <row r="256" spans="1:11" s="523" customFormat="1" ht="18.75" customHeight="1">
      <c r="A256" s="52" t="s">
        <v>1633</v>
      </c>
      <c r="B256" s="535" t="s">
        <v>1634</v>
      </c>
      <c r="C256" s="537"/>
      <c r="D256" s="537"/>
      <c r="E256" s="926" t="e">
        <f t="shared" si="22"/>
        <v>#DIV/0!</v>
      </c>
      <c r="F256" s="537"/>
      <c r="G256" s="537"/>
      <c r="H256" s="926" t="e">
        <f t="shared" si="23"/>
        <v>#DIV/0!</v>
      </c>
      <c r="I256" s="173">
        <f t="shared" si="20"/>
        <v>0</v>
      </c>
      <c r="J256" s="173">
        <f t="shared" si="21"/>
        <v>0</v>
      </c>
      <c r="K256" s="927" t="e">
        <f t="shared" si="24"/>
        <v>#DIV/0!</v>
      </c>
    </row>
    <row r="257" spans="1:11" s="523" customFormat="1" ht="18.75" customHeight="1">
      <c r="A257" s="52" t="s">
        <v>1635</v>
      </c>
      <c r="B257" s="535" t="s">
        <v>1636</v>
      </c>
      <c r="C257" s="537"/>
      <c r="D257" s="537"/>
      <c r="E257" s="926" t="e">
        <f t="shared" si="22"/>
        <v>#DIV/0!</v>
      </c>
      <c r="F257" s="537"/>
      <c r="G257" s="537"/>
      <c r="H257" s="926" t="e">
        <f t="shared" si="23"/>
        <v>#DIV/0!</v>
      </c>
      <c r="I257" s="173">
        <f t="shared" si="20"/>
        <v>0</v>
      </c>
      <c r="J257" s="173">
        <f t="shared" si="21"/>
        <v>0</v>
      </c>
      <c r="K257" s="927" t="e">
        <f t="shared" si="24"/>
        <v>#DIV/0!</v>
      </c>
    </row>
    <row r="258" spans="1:11" s="523" customFormat="1" ht="22.5" customHeight="1">
      <c r="A258" s="52" t="s">
        <v>1637</v>
      </c>
      <c r="B258" s="535" t="s">
        <v>1657</v>
      </c>
      <c r="C258" s="537"/>
      <c r="D258" s="537"/>
      <c r="E258" s="926" t="e">
        <f t="shared" si="22"/>
        <v>#DIV/0!</v>
      </c>
      <c r="F258" s="537"/>
      <c r="G258" s="537"/>
      <c r="H258" s="926" t="e">
        <f t="shared" si="23"/>
        <v>#DIV/0!</v>
      </c>
      <c r="I258" s="173">
        <f t="shared" si="20"/>
        <v>0</v>
      </c>
      <c r="J258" s="173">
        <f t="shared" si="21"/>
        <v>0</v>
      </c>
      <c r="K258" s="927" t="e">
        <f t="shared" si="24"/>
        <v>#DIV/0!</v>
      </c>
    </row>
    <row r="259" spans="1:11" s="523" customFormat="1" ht="25.5" customHeight="1">
      <c r="A259" s="52" t="s">
        <v>1658</v>
      </c>
      <c r="B259" s="535" t="s">
        <v>1659</v>
      </c>
      <c r="C259" s="537"/>
      <c r="D259" s="537"/>
      <c r="E259" s="926" t="e">
        <f t="shared" si="22"/>
        <v>#DIV/0!</v>
      </c>
      <c r="F259" s="537"/>
      <c r="G259" s="537"/>
      <c r="H259" s="926" t="e">
        <f t="shared" si="23"/>
        <v>#DIV/0!</v>
      </c>
      <c r="I259" s="173">
        <f t="shared" si="20"/>
        <v>0</v>
      </c>
      <c r="J259" s="173">
        <f t="shared" si="21"/>
        <v>0</v>
      </c>
      <c r="K259" s="927" t="e">
        <f t="shared" si="24"/>
        <v>#DIV/0!</v>
      </c>
    </row>
    <row r="260" spans="1:11" s="523" customFormat="1" ht="18.75" customHeight="1">
      <c r="A260" s="536" t="s">
        <v>2146</v>
      </c>
      <c r="B260" s="530"/>
      <c r="C260" s="537"/>
      <c r="D260" s="537"/>
      <c r="E260" s="926" t="e">
        <f t="shared" si="22"/>
        <v>#DIV/0!</v>
      </c>
      <c r="F260" s="537"/>
      <c r="G260" s="537"/>
      <c r="H260" s="926" t="e">
        <f t="shared" si="23"/>
        <v>#DIV/0!</v>
      </c>
      <c r="I260" s="173">
        <f t="shared" si="20"/>
        <v>0</v>
      </c>
      <c r="J260" s="173">
        <f t="shared" si="21"/>
        <v>0</v>
      </c>
      <c r="K260" s="927" t="e">
        <f t="shared" si="24"/>
        <v>#DIV/0!</v>
      </c>
    </row>
    <row r="261" spans="1:11" s="523" customFormat="1" ht="18.75" customHeight="1">
      <c r="A261" s="514" t="s">
        <v>2212</v>
      </c>
      <c r="B261" s="488"/>
      <c r="C261" s="503"/>
      <c r="D261" s="503"/>
      <c r="E261" s="926" t="e">
        <f t="shared" si="22"/>
        <v>#DIV/0!</v>
      </c>
      <c r="F261" s="503"/>
      <c r="G261" s="503"/>
      <c r="H261" s="926" t="e">
        <f t="shared" si="23"/>
        <v>#DIV/0!</v>
      </c>
      <c r="I261" s="173">
        <f t="shared" si="20"/>
        <v>0</v>
      </c>
      <c r="J261" s="173">
        <f t="shared" si="21"/>
        <v>0</v>
      </c>
      <c r="K261" s="927" t="e">
        <f t="shared" si="24"/>
        <v>#DIV/0!</v>
      </c>
    </row>
    <row r="262" spans="1:11" s="523" customFormat="1">
      <c r="A262" s="538" t="s">
        <v>1660</v>
      </c>
      <c r="B262" s="512"/>
      <c r="C262" s="503"/>
      <c r="D262" s="503"/>
      <c r="E262" s="926" t="e">
        <f t="shared" si="22"/>
        <v>#DIV/0!</v>
      </c>
      <c r="F262" s="503"/>
      <c r="G262" s="503"/>
      <c r="H262" s="926" t="e">
        <f t="shared" si="23"/>
        <v>#DIV/0!</v>
      </c>
      <c r="I262" s="173">
        <f t="shared" si="20"/>
        <v>0</v>
      </c>
      <c r="J262" s="173">
        <f t="shared" si="21"/>
        <v>0</v>
      </c>
      <c r="K262" s="927" t="e">
        <f t="shared" si="24"/>
        <v>#DIV/0!</v>
      </c>
    </row>
    <row r="263" spans="1:11" s="523" customFormat="1" ht="24" customHeight="1">
      <c r="A263" s="52" t="s">
        <v>1661</v>
      </c>
      <c r="B263" s="535" t="s">
        <v>1662</v>
      </c>
      <c r="C263" s="537"/>
      <c r="D263" s="537"/>
      <c r="E263" s="926" t="e">
        <f t="shared" si="22"/>
        <v>#DIV/0!</v>
      </c>
      <c r="F263" s="537"/>
      <c r="G263" s="537"/>
      <c r="H263" s="926" t="e">
        <f t="shared" si="23"/>
        <v>#DIV/0!</v>
      </c>
      <c r="I263" s="173">
        <f t="shared" si="20"/>
        <v>0</v>
      </c>
      <c r="J263" s="173">
        <f t="shared" si="21"/>
        <v>0</v>
      </c>
      <c r="K263" s="927" t="e">
        <f t="shared" si="24"/>
        <v>#DIV/0!</v>
      </c>
    </row>
    <row r="264" spans="1:11" s="523" customFormat="1" ht="22.5" customHeight="1">
      <c r="A264" s="52" t="s">
        <v>1663</v>
      </c>
      <c r="B264" s="535" t="s">
        <v>1664</v>
      </c>
      <c r="C264" s="537"/>
      <c r="D264" s="537"/>
      <c r="E264" s="926" t="e">
        <f t="shared" si="22"/>
        <v>#DIV/0!</v>
      </c>
      <c r="F264" s="537"/>
      <c r="G264" s="537"/>
      <c r="H264" s="926" t="e">
        <f t="shared" si="23"/>
        <v>#DIV/0!</v>
      </c>
      <c r="I264" s="173">
        <f t="shared" si="20"/>
        <v>0</v>
      </c>
      <c r="J264" s="173">
        <f t="shared" si="21"/>
        <v>0</v>
      </c>
      <c r="K264" s="927" t="e">
        <f t="shared" si="24"/>
        <v>#DIV/0!</v>
      </c>
    </row>
    <row r="265" spans="1:11" s="523" customFormat="1" ht="24" customHeight="1">
      <c r="A265" s="52" t="s">
        <v>1665</v>
      </c>
      <c r="B265" s="535" t="s">
        <v>1666</v>
      </c>
      <c r="C265" s="537"/>
      <c r="D265" s="537"/>
      <c r="E265" s="926" t="e">
        <f t="shared" si="22"/>
        <v>#DIV/0!</v>
      </c>
      <c r="F265" s="537"/>
      <c r="G265" s="537"/>
      <c r="H265" s="926" t="e">
        <f t="shared" si="23"/>
        <v>#DIV/0!</v>
      </c>
      <c r="I265" s="173">
        <f t="shared" si="20"/>
        <v>0</v>
      </c>
      <c r="J265" s="173">
        <f t="shared" si="21"/>
        <v>0</v>
      </c>
      <c r="K265" s="927" t="e">
        <f t="shared" si="24"/>
        <v>#DIV/0!</v>
      </c>
    </row>
    <row r="266" spans="1:11" s="523" customFormat="1" ht="26.25" customHeight="1">
      <c r="A266" s="52" t="s">
        <v>1667</v>
      </c>
      <c r="B266" s="535" t="s">
        <v>1668</v>
      </c>
      <c r="C266" s="537"/>
      <c r="D266" s="537"/>
      <c r="E266" s="926" t="e">
        <f t="shared" si="22"/>
        <v>#DIV/0!</v>
      </c>
      <c r="F266" s="537"/>
      <c r="G266" s="537"/>
      <c r="H266" s="926" t="e">
        <f t="shared" si="23"/>
        <v>#DIV/0!</v>
      </c>
      <c r="I266" s="173">
        <f t="shared" si="20"/>
        <v>0</v>
      </c>
      <c r="J266" s="173">
        <f t="shared" si="21"/>
        <v>0</v>
      </c>
      <c r="K266" s="927" t="e">
        <f t="shared" si="24"/>
        <v>#DIV/0!</v>
      </c>
    </row>
    <row r="267" spans="1:11" s="523" customFormat="1">
      <c r="A267" s="52" t="s">
        <v>1669</v>
      </c>
      <c r="B267" s="488" t="s">
        <v>1670</v>
      </c>
      <c r="C267" s="537"/>
      <c r="D267" s="537"/>
      <c r="E267" s="926" t="e">
        <f t="shared" si="22"/>
        <v>#DIV/0!</v>
      </c>
      <c r="F267" s="537"/>
      <c r="G267" s="537"/>
      <c r="H267" s="926" t="e">
        <f t="shared" si="23"/>
        <v>#DIV/0!</v>
      </c>
      <c r="I267" s="173">
        <f t="shared" si="20"/>
        <v>0</v>
      </c>
      <c r="J267" s="173">
        <f t="shared" si="21"/>
        <v>0</v>
      </c>
      <c r="K267" s="927" t="e">
        <f t="shared" si="24"/>
        <v>#DIV/0!</v>
      </c>
    </row>
    <row r="268" spans="1:11" s="523" customFormat="1">
      <c r="A268" s="52" t="s">
        <v>1671</v>
      </c>
      <c r="B268" s="535" t="s">
        <v>1672</v>
      </c>
      <c r="C268" s="537"/>
      <c r="D268" s="537"/>
      <c r="E268" s="926" t="e">
        <f t="shared" si="22"/>
        <v>#DIV/0!</v>
      </c>
      <c r="F268" s="537"/>
      <c r="G268" s="537"/>
      <c r="H268" s="926" t="e">
        <f t="shared" si="23"/>
        <v>#DIV/0!</v>
      </c>
      <c r="I268" s="173">
        <f t="shared" si="20"/>
        <v>0</v>
      </c>
      <c r="J268" s="173">
        <f t="shared" si="21"/>
        <v>0</v>
      </c>
      <c r="K268" s="927" t="e">
        <f t="shared" si="24"/>
        <v>#DIV/0!</v>
      </c>
    </row>
    <row r="269" spans="1:11" s="523" customFormat="1" ht="21" customHeight="1">
      <c r="A269" s="52" t="s">
        <v>1673</v>
      </c>
      <c r="B269" s="535" t="s">
        <v>1699</v>
      </c>
      <c r="C269" s="537"/>
      <c r="D269" s="537"/>
      <c r="E269" s="926" t="e">
        <f t="shared" si="22"/>
        <v>#DIV/0!</v>
      </c>
      <c r="F269" s="537"/>
      <c r="G269" s="537"/>
      <c r="H269" s="926" t="e">
        <f t="shared" si="23"/>
        <v>#DIV/0!</v>
      </c>
      <c r="I269" s="173">
        <f t="shared" si="20"/>
        <v>0</v>
      </c>
      <c r="J269" s="173">
        <f t="shared" si="21"/>
        <v>0</v>
      </c>
      <c r="K269" s="927" t="e">
        <f t="shared" si="24"/>
        <v>#DIV/0!</v>
      </c>
    </row>
    <row r="270" spans="1:11" s="523" customFormat="1">
      <c r="A270" s="52" t="s">
        <v>1700</v>
      </c>
      <c r="B270" s="535" t="s">
        <v>1701</v>
      </c>
      <c r="C270" s="537"/>
      <c r="D270" s="537"/>
      <c r="E270" s="926" t="e">
        <f t="shared" si="22"/>
        <v>#DIV/0!</v>
      </c>
      <c r="F270" s="537"/>
      <c r="G270" s="537"/>
      <c r="H270" s="926" t="e">
        <f t="shared" si="23"/>
        <v>#DIV/0!</v>
      </c>
      <c r="I270" s="173">
        <f t="shared" si="20"/>
        <v>0</v>
      </c>
      <c r="J270" s="173">
        <f t="shared" si="21"/>
        <v>0</v>
      </c>
      <c r="K270" s="927" t="e">
        <f t="shared" si="24"/>
        <v>#DIV/0!</v>
      </c>
    </row>
    <row r="271" spans="1:11" s="523" customFormat="1" ht="12.75" customHeight="1">
      <c r="A271" s="52" t="s">
        <v>1702</v>
      </c>
      <c r="B271" s="535" t="s">
        <v>1703</v>
      </c>
      <c r="C271" s="537"/>
      <c r="D271" s="537"/>
      <c r="E271" s="926" t="e">
        <f t="shared" si="22"/>
        <v>#DIV/0!</v>
      </c>
      <c r="F271" s="537"/>
      <c r="G271" s="537"/>
      <c r="H271" s="926" t="e">
        <f t="shared" si="23"/>
        <v>#DIV/0!</v>
      </c>
      <c r="I271" s="173">
        <f t="shared" si="20"/>
        <v>0</v>
      </c>
      <c r="J271" s="173">
        <f t="shared" si="21"/>
        <v>0</v>
      </c>
      <c r="K271" s="927" t="e">
        <f t="shared" si="24"/>
        <v>#DIV/0!</v>
      </c>
    </row>
    <row r="272" spans="1:11" s="523" customFormat="1">
      <c r="A272" s="536" t="s">
        <v>2146</v>
      </c>
      <c r="B272" s="488"/>
      <c r="C272" s="537"/>
      <c r="D272" s="537"/>
      <c r="E272" s="926" t="e">
        <f t="shared" si="22"/>
        <v>#DIV/0!</v>
      </c>
      <c r="F272" s="537"/>
      <c r="G272" s="537"/>
      <c r="H272" s="926" t="e">
        <f t="shared" si="23"/>
        <v>#DIV/0!</v>
      </c>
      <c r="I272" s="173">
        <f t="shared" si="20"/>
        <v>0</v>
      </c>
      <c r="J272" s="173">
        <f t="shared" si="21"/>
        <v>0</v>
      </c>
      <c r="K272" s="927" t="e">
        <f t="shared" si="24"/>
        <v>#DIV/0!</v>
      </c>
    </row>
    <row r="273" spans="1:13" s="523" customFormat="1">
      <c r="A273" s="514" t="s">
        <v>2212</v>
      </c>
      <c r="B273" s="505"/>
      <c r="C273" s="503"/>
      <c r="D273" s="503"/>
      <c r="E273" s="926" t="e">
        <f t="shared" si="22"/>
        <v>#DIV/0!</v>
      </c>
      <c r="F273" s="503"/>
      <c r="G273" s="503"/>
      <c r="H273" s="926" t="e">
        <f t="shared" si="23"/>
        <v>#DIV/0!</v>
      </c>
      <c r="I273" s="173">
        <f t="shared" si="20"/>
        <v>0</v>
      </c>
      <c r="J273" s="173">
        <f t="shared" si="21"/>
        <v>0</v>
      </c>
      <c r="K273" s="927" t="e">
        <f t="shared" si="24"/>
        <v>#DIV/0!</v>
      </c>
    </row>
    <row r="274" spans="1:13" s="523" customFormat="1" ht="23.25" customHeight="1">
      <c r="A274" s="514" t="s">
        <v>1704</v>
      </c>
      <c r="B274" s="505"/>
      <c r="C274" s="503"/>
      <c r="D274" s="503"/>
      <c r="E274" s="926" t="e">
        <f t="shared" si="22"/>
        <v>#DIV/0!</v>
      </c>
      <c r="F274" s="503"/>
      <c r="G274" s="503"/>
      <c r="H274" s="926" t="e">
        <f t="shared" si="23"/>
        <v>#DIV/0!</v>
      </c>
      <c r="I274" s="173">
        <f t="shared" si="20"/>
        <v>0</v>
      </c>
      <c r="J274" s="173">
        <f t="shared" si="21"/>
        <v>0</v>
      </c>
      <c r="K274" s="927" t="e">
        <f t="shared" si="24"/>
        <v>#DIV/0!</v>
      </c>
    </row>
    <row r="275" spans="1:13" s="523" customFormat="1" ht="9" customHeight="1">
      <c r="A275" s="503"/>
      <c r="B275" s="488"/>
      <c r="C275" s="503"/>
      <c r="D275" s="503"/>
      <c r="E275" s="926" t="e">
        <f t="shared" si="22"/>
        <v>#DIV/0!</v>
      </c>
      <c r="F275" s="503"/>
      <c r="G275" s="503"/>
      <c r="H275" s="926" t="e">
        <f t="shared" si="23"/>
        <v>#DIV/0!</v>
      </c>
      <c r="I275" s="173">
        <f t="shared" si="20"/>
        <v>0</v>
      </c>
      <c r="J275" s="173">
        <f t="shared" si="21"/>
        <v>0</v>
      </c>
      <c r="K275" s="927" t="e">
        <f t="shared" si="24"/>
        <v>#DIV/0!</v>
      </c>
    </row>
    <row r="276" spans="1:13" s="523" customFormat="1">
      <c r="A276" s="503"/>
      <c r="B276" s="488"/>
      <c r="C276" s="503"/>
      <c r="D276" s="503"/>
      <c r="E276" s="926" t="e">
        <f t="shared" si="22"/>
        <v>#DIV/0!</v>
      </c>
      <c r="F276" s="503"/>
      <c r="G276" s="503"/>
      <c r="H276" s="926" t="e">
        <f t="shared" si="23"/>
        <v>#DIV/0!</v>
      </c>
      <c r="I276" s="173">
        <f t="shared" ref="I276:I287" si="25">C276+F276</f>
        <v>0</v>
      </c>
      <c r="J276" s="173">
        <f t="shared" ref="J276:J287" si="26">D276+G276</f>
        <v>0</v>
      </c>
      <c r="K276" s="927" t="e">
        <f t="shared" si="24"/>
        <v>#DIV/0!</v>
      </c>
    </row>
    <row r="277" spans="1:13" s="523" customFormat="1" ht="6" customHeight="1">
      <c r="A277" s="503"/>
      <c r="B277" s="488"/>
      <c r="C277" s="503"/>
      <c r="D277" s="503"/>
      <c r="E277" s="926" t="e">
        <f t="shared" si="22"/>
        <v>#DIV/0!</v>
      </c>
      <c r="F277" s="503"/>
      <c r="G277" s="503"/>
      <c r="H277" s="926" t="e">
        <f t="shared" si="23"/>
        <v>#DIV/0!</v>
      </c>
      <c r="I277" s="173">
        <f t="shared" si="25"/>
        <v>0</v>
      </c>
      <c r="J277" s="173">
        <f t="shared" si="26"/>
        <v>0</v>
      </c>
      <c r="K277" s="927" t="e">
        <f t="shared" si="24"/>
        <v>#DIV/0!</v>
      </c>
    </row>
    <row r="278" spans="1:13" s="523" customFormat="1" hidden="1">
      <c r="A278" s="503"/>
      <c r="B278" s="488"/>
      <c r="C278" s="503"/>
      <c r="D278" s="503"/>
      <c r="E278" s="926" t="e">
        <f t="shared" si="22"/>
        <v>#DIV/0!</v>
      </c>
      <c r="F278" s="503"/>
      <c r="G278" s="503"/>
      <c r="H278" s="926" t="e">
        <f t="shared" si="23"/>
        <v>#DIV/0!</v>
      </c>
      <c r="I278" s="173">
        <f t="shared" si="25"/>
        <v>0</v>
      </c>
      <c r="J278" s="173">
        <f t="shared" si="26"/>
        <v>0</v>
      </c>
      <c r="K278" s="927" t="e">
        <f t="shared" si="24"/>
        <v>#DIV/0!</v>
      </c>
    </row>
    <row r="279" spans="1:13" s="523" customFormat="1">
      <c r="A279" s="1010" t="s">
        <v>1705</v>
      </c>
      <c r="B279" s="530"/>
      <c r="C279" s="537"/>
      <c r="D279" s="537"/>
      <c r="E279" s="926" t="e">
        <f t="shared" si="22"/>
        <v>#DIV/0!</v>
      </c>
      <c r="F279" s="537"/>
      <c r="G279" s="537"/>
      <c r="H279" s="926" t="e">
        <f t="shared" si="23"/>
        <v>#DIV/0!</v>
      </c>
      <c r="I279" s="173">
        <f t="shared" si="25"/>
        <v>0</v>
      </c>
      <c r="J279" s="173">
        <f t="shared" si="26"/>
        <v>0</v>
      </c>
      <c r="K279" s="927" t="e">
        <f t="shared" si="24"/>
        <v>#DIV/0!</v>
      </c>
    </row>
    <row r="280" spans="1:13" s="523" customFormat="1">
      <c r="A280" s="520" t="s">
        <v>1706</v>
      </c>
      <c r="B280" s="488"/>
      <c r="C280" s="503"/>
      <c r="D280" s="503"/>
      <c r="E280" s="926" t="e">
        <f t="shared" ref="E280:E287" si="27">SUM(D280/C280*100)</f>
        <v>#DIV/0!</v>
      </c>
      <c r="F280" s="503"/>
      <c r="G280" s="503"/>
      <c r="H280" s="926" t="e">
        <f t="shared" ref="H280:H287" si="28">SUM(G280/F280*100)</f>
        <v>#DIV/0!</v>
      </c>
      <c r="I280" s="173">
        <f t="shared" si="25"/>
        <v>0</v>
      </c>
      <c r="J280" s="173">
        <f t="shared" si="26"/>
        <v>0</v>
      </c>
      <c r="K280" s="927" t="e">
        <f t="shared" ref="K280:K287" si="29">SUM(J280/I280*100)</f>
        <v>#DIV/0!</v>
      </c>
    </row>
    <row r="281" spans="1:13" s="523" customFormat="1" ht="24.75" customHeight="1">
      <c r="A281" s="489" t="s">
        <v>1707</v>
      </c>
      <c r="B281" s="505"/>
      <c r="C281" s="503"/>
      <c r="D281" s="503"/>
      <c r="E281" s="926" t="e">
        <f t="shared" si="27"/>
        <v>#DIV/0!</v>
      </c>
      <c r="F281" s="516"/>
      <c r="G281" s="503"/>
      <c r="H281" s="926" t="e">
        <f t="shared" si="28"/>
        <v>#DIV/0!</v>
      </c>
      <c r="I281" s="173">
        <f t="shared" si="25"/>
        <v>0</v>
      </c>
      <c r="J281" s="173">
        <f t="shared" si="26"/>
        <v>0</v>
      </c>
      <c r="K281" s="927" t="e">
        <f t="shared" si="29"/>
        <v>#DIV/0!</v>
      </c>
    </row>
    <row r="282" spans="1:13" s="523" customFormat="1" ht="6.75" customHeight="1">
      <c r="A282" s="503"/>
      <c r="B282" s="488"/>
      <c r="C282" s="503"/>
      <c r="D282" s="503"/>
      <c r="E282" s="926" t="e">
        <f t="shared" si="27"/>
        <v>#DIV/0!</v>
      </c>
      <c r="F282" s="516"/>
      <c r="G282" s="516"/>
      <c r="H282" s="926" t="e">
        <f t="shared" si="28"/>
        <v>#DIV/0!</v>
      </c>
      <c r="I282" s="173">
        <f t="shared" si="25"/>
        <v>0</v>
      </c>
      <c r="J282" s="173">
        <f t="shared" si="26"/>
        <v>0</v>
      </c>
      <c r="K282" s="927" t="e">
        <f t="shared" si="29"/>
        <v>#DIV/0!</v>
      </c>
    </row>
    <row r="283" spans="1:13" s="523" customFormat="1" ht="6" customHeight="1">
      <c r="A283" s="503"/>
      <c r="B283" s="488"/>
      <c r="C283" s="503"/>
      <c r="D283" s="503"/>
      <c r="E283" s="926" t="e">
        <f t="shared" si="27"/>
        <v>#DIV/0!</v>
      </c>
      <c r="F283" s="516"/>
      <c r="G283" s="516"/>
      <c r="H283" s="926" t="e">
        <f t="shared" si="28"/>
        <v>#DIV/0!</v>
      </c>
      <c r="I283" s="173">
        <f t="shared" si="25"/>
        <v>0</v>
      </c>
      <c r="J283" s="173">
        <f t="shared" si="26"/>
        <v>0</v>
      </c>
      <c r="K283" s="927" t="e">
        <f t="shared" si="29"/>
        <v>#DIV/0!</v>
      </c>
    </row>
    <row r="284" spans="1:13" s="523" customFormat="1" ht="6.75" customHeight="1" thickBot="1">
      <c r="A284" s="503"/>
      <c r="B284" s="488"/>
      <c r="C284" s="539"/>
      <c r="D284" s="539"/>
      <c r="E284" s="1018" t="e">
        <f t="shared" si="27"/>
        <v>#DIV/0!</v>
      </c>
      <c r="F284" s="540"/>
      <c r="G284" s="540"/>
      <c r="H284" s="1018" t="e">
        <f t="shared" si="28"/>
        <v>#DIV/0!</v>
      </c>
      <c r="I284" s="419">
        <f t="shared" si="25"/>
        <v>0</v>
      </c>
      <c r="J284" s="419">
        <f t="shared" si="26"/>
        <v>0</v>
      </c>
      <c r="K284" s="996" t="e">
        <f t="shared" si="29"/>
        <v>#DIV/0!</v>
      </c>
    </row>
    <row r="285" spans="1:13" s="523" customFormat="1" ht="13.5" thickTop="1">
      <c r="A285" s="1011" t="s">
        <v>1708</v>
      </c>
      <c r="B285" s="541"/>
      <c r="C285" s="494">
        <f t="shared" ref="C285:D287" si="30">SUM(C8+C133+C197)</f>
        <v>20068</v>
      </c>
      <c r="D285" s="521">
        <f t="shared" si="30"/>
        <v>12181</v>
      </c>
      <c r="E285" s="921">
        <f t="shared" si="27"/>
        <v>60.698624676101254</v>
      </c>
      <c r="F285" s="1014">
        <f t="shared" ref="F285:G287" si="31">SUM(F8+F133+F197)</f>
        <v>10531</v>
      </c>
      <c r="G285" s="1014">
        <f t="shared" si="31"/>
        <v>4685</v>
      </c>
      <c r="H285" s="921">
        <f t="shared" si="28"/>
        <v>44.487702972177381</v>
      </c>
      <c r="I285" s="542">
        <f t="shared" si="25"/>
        <v>30599</v>
      </c>
      <c r="J285" s="542">
        <f t="shared" si="26"/>
        <v>16866</v>
      </c>
      <c r="K285" s="921">
        <f t="shared" si="29"/>
        <v>55.119448347985234</v>
      </c>
    </row>
    <row r="286" spans="1:13" s="523" customFormat="1">
      <c r="A286" s="1012" t="s">
        <v>1709</v>
      </c>
      <c r="B286" s="543"/>
      <c r="C286" s="494">
        <f t="shared" si="30"/>
        <v>79069</v>
      </c>
      <c r="D286" s="521">
        <f t="shared" si="30"/>
        <v>43823</v>
      </c>
      <c r="E286" s="273">
        <f t="shared" si="27"/>
        <v>55.423743818690006</v>
      </c>
      <c r="F286" s="522">
        <f t="shared" si="31"/>
        <v>56653</v>
      </c>
      <c r="G286" s="522">
        <f t="shared" si="31"/>
        <v>23893</v>
      </c>
      <c r="H286" s="273">
        <f t="shared" si="28"/>
        <v>42.174289093251907</v>
      </c>
      <c r="I286" s="439">
        <f t="shared" si="25"/>
        <v>135722</v>
      </c>
      <c r="J286" s="439">
        <f t="shared" si="26"/>
        <v>67716</v>
      </c>
      <c r="K286" s="273">
        <f t="shared" si="29"/>
        <v>49.893163967521851</v>
      </c>
    </row>
    <row r="287" spans="1:13" s="523" customFormat="1" ht="13.5" customHeight="1" thickBot="1">
      <c r="A287" s="1013" t="s">
        <v>1710</v>
      </c>
      <c r="B287" s="544"/>
      <c r="C287" s="494">
        <f t="shared" si="30"/>
        <v>388831</v>
      </c>
      <c r="D287" s="521">
        <f t="shared" si="30"/>
        <v>221382</v>
      </c>
      <c r="E287" s="1019">
        <f t="shared" si="27"/>
        <v>56.935275222397387</v>
      </c>
      <c r="F287" s="1015">
        <f t="shared" si="31"/>
        <v>272469</v>
      </c>
      <c r="G287" s="1015">
        <f t="shared" si="31"/>
        <v>120577</v>
      </c>
      <c r="H287" s="1019">
        <f t="shared" si="28"/>
        <v>44.253474707214394</v>
      </c>
      <c r="I287" s="545">
        <f t="shared" si="25"/>
        <v>661300</v>
      </c>
      <c r="J287" s="545">
        <f t="shared" si="26"/>
        <v>341959</v>
      </c>
      <c r="K287" s="1019">
        <f t="shared" si="29"/>
        <v>51.71011643732043</v>
      </c>
    </row>
    <row r="288" spans="1:13" s="21" customFormat="1" ht="27" customHeight="1">
      <c r="A288" s="1518" t="s">
        <v>1711</v>
      </c>
      <c r="B288" s="1519"/>
      <c r="C288" s="1519"/>
      <c r="D288" s="1519"/>
      <c r="E288" s="1520"/>
      <c r="F288" s="1520"/>
      <c r="G288" s="1520"/>
      <c r="H288" s="1520"/>
      <c r="I288" s="1520"/>
      <c r="J288" s="1521"/>
      <c r="K288" s="17"/>
      <c r="L288" s="20"/>
      <c r="M288" s="17"/>
    </row>
    <row r="289" spans="1:13" s="21" customFormat="1" ht="21.75" customHeight="1">
      <c r="A289" s="1522" t="s">
        <v>1712</v>
      </c>
      <c r="B289" s="1523"/>
      <c r="C289" s="1523"/>
      <c r="D289" s="1523"/>
      <c r="E289" s="1523"/>
      <c r="F289" s="1523"/>
      <c r="G289" s="1523"/>
      <c r="H289" s="1523"/>
      <c r="I289" s="1523"/>
      <c r="J289" s="1524"/>
      <c r="K289" s="17"/>
      <c r="L289" s="20"/>
      <c r="M289" s="17"/>
    </row>
    <row r="290" spans="1:13" ht="15.75" customHeight="1">
      <c r="A290" s="481"/>
      <c r="B290" s="481"/>
      <c r="C290" s="481"/>
      <c r="D290" s="481"/>
      <c r="E290" s="481"/>
      <c r="F290" s="481"/>
      <c r="G290" s="481"/>
      <c r="H290" s="481"/>
      <c r="I290" s="481"/>
    </row>
    <row r="291" spans="1:13" ht="13.5" customHeight="1">
      <c r="A291" s="481"/>
      <c r="B291" s="481" t="s">
        <v>7458</v>
      </c>
      <c r="I291" s="481"/>
      <c r="J291" s="481"/>
    </row>
    <row r="292" spans="1:13" ht="15.95" customHeight="1">
      <c r="A292" s="481"/>
      <c r="I292" s="481"/>
      <c r="J292" s="481"/>
    </row>
    <row r="293" spans="1:13" ht="15.95" customHeight="1"/>
    <row r="294" spans="1:13" ht="15.95" customHeight="1"/>
    <row r="295" spans="1:13" ht="15.95" customHeight="1"/>
    <row r="296" spans="1:13" ht="15.95" customHeight="1"/>
    <row r="297" spans="1:13" ht="15.95" customHeight="1"/>
    <row r="298" spans="1:13" ht="15.95" customHeight="1"/>
    <row r="299" spans="1:13" ht="15.95" customHeight="1"/>
    <row r="300" spans="1:13" ht="15.95" customHeight="1"/>
    <row r="301" spans="1:13" ht="15.95" customHeight="1"/>
    <row r="302" spans="1:13" ht="15.95" customHeight="1"/>
    <row r="303" spans="1:13" ht="15.95" customHeight="1"/>
    <row r="304" spans="1:13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</sheetData>
  <mergeCells count="7">
    <mergeCell ref="A288:J288"/>
    <mergeCell ref="A289:J289"/>
    <mergeCell ref="A6:A7"/>
    <mergeCell ref="B6:B7"/>
    <mergeCell ref="C6:E6"/>
    <mergeCell ref="F6:H6"/>
    <mergeCell ref="I6:K6"/>
  </mergeCells>
  <phoneticPr fontId="44" type="noConversion"/>
  <printOptions horizontalCentered="1"/>
  <pageMargins left="0.19685039370078741" right="0.19685039370078741" top="0.39370078740157483" bottom="0.59055118110236227" header="0.39370078740157483" footer="0.51181102362204722"/>
  <pageSetup paperSize="9" scale="70" orientation="portrait" r:id="rId1"/>
  <headerFooter alignWithMargins="0">
    <oddFooter>&amp;R &amp;P</oddFooter>
  </headerFooter>
  <rowBreaks count="1" manualBreakCount="1">
    <brk id="250" max="10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K55"/>
  <sheetViews>
    <sheetView topLeftCell="A28" zoomScaleSheetLayoutView="100" workbookViewId="0">
      <selection activeCell="L8" sqref="L8"/>
    </sheetView>
  </sheetViews>
  <sheetFormatPr defaultRowHeight="12.75"/>
  <cols>
    <col min="1" max="1" width="11.28515625" style="11" customWidth="1"/>
    <col min="2" max="2" width="27.7109375" style="11" customWidth="1"/>
    <col min="3" max="3" width="11.85546875" style="11" customWidth="1"/>
    <col min="4" max="4" width="12.28515625" style="11" customWidth="1"/>
    <col min="5" max="5" width="10.5703125" style="11" customWidth="1"/>
    <col min="6" max="6" width="11.28515625" style="557" customWidth="1"/>
    <col min="7" max="7" width="9.140625" style="11"/>
    <col min="8" max="8" width="12.42578125" style="557" customWidth="1"/>
    <col min="9" max="16384" width="9.140625" style="11"/>
  </cols>
  <sheetData>
    <row r="1" spans="1:11" ht="15.75">
      <c r="A1" s="546"/>
      <c r="B1" s="547" t="s">
        <v>1242</v>
      </c>
      <c r="C1" s="77" t="s">
        <v>1243</v>
      </c>
      <c r="D1" s="78"/>
      <c r="E1" s="116"/>
      <c r="F1" s="548"/>
      <c r="G1" s="41"/>
      <c r="H1" s="870"/>
      <c r="I1" s="549"/>
      <c r="J1" s="550"/>
    </row>
    <row r="2" spans="1:11" ht="15.75">
      <c r="A2" s="546"/>
      <c r="B2" s="547" t="s">
        <v>1244</v>
      </c>
      <c r="C2" s="77"/>
      <c r="D2" s="78">
        <v>6113079</v>
      </c>
      <c r="E2" s="116"/>
      <c r="F2" s="548"/>
      <c r="G2" s="41"/>
      <c r="H2" s="870"/>
      <c r="I2" s="549"/>
      <c r="J2" s="550"/>
    </row>
    <row r="3" spans="1:11" ht="15.75">
      <c r="A3" s="546"/>
      <c r="B3" s="547"/>
      <c r="C3" s="1529" t="s">
        <v>7084</v>
      </c>
      <c r="D3" s="1530"/>
      <c r="E3" s="116"/>
      <c r="F3" s="548"/>
      <c r="G3" s="41"/>
      <c r="H3" s="870"/>
      <c r="I3" s="549"/>
      <c r="J3" s="550"/>
    </row>
    <row r="4" spans="1:11" ht="15.75">
      <c r="A4" s="546"/>
      <c r="B4" s="547" t="s">
        <v>1713</v>
      </c>
      <c r="C4" s="79" t="s">
        <v>1236</v>
      </c>
      <c r="D4" s="80"/>
      <c r="E4" s="80"/>
      <c r="F4" s="551"/>
      <c r="G4" s="41"/>
      <c r="H4" s="870"/>
      <c r="I4" s="42"/>
      <c r="J4" s="550"/>
    </row>
    <row r="5" spans="1:11" ht="15.75">
      <c r="A5" s="43"/>
      <c r="B5" s="43"/>
      <c r="C5" s="43"/>
      <c r="D5" s="43"/>
      <c r="E5" s="43"/>
      <c r="F5" s="44"/>
      <c r="G5" s="41"/>
      <c r="H5" s="870"/>
      <c r="I5" s="42"/>
      <c r="J5" s="550"/>
    </row>
    <row r="6" spans="1:11" ht="12.75" customHeight="1">
      <c r="A6" s="1531" t="s">
        <v>4096</v>
      </c>
      <c r="B6" s="1532" t="s">
        <v>4097</v>
      </c>
      <c r="C6" s="1532" t="s">
        <v>1714</v>
      </c>
      <c r="D6" s="81" t="s">
        <v>1715</v>
      </c>
      <c r="E6" s="1536" t="s">
        <v>6785</v>
      </c>
      <c r="F6" s="1537"/>
      <c r="G6" s="1537"/>
      <c r="H6" s="1538"/>
      <c r="I6" s="42"/>
      <c r="J6" s="550"/>
    </row>
    <row r="7" spans="1:11" ht="12.75" customHeight="1">
      <c r="A7" s="1531"/>
      <c r="B7" s="1532"/>
      <c r="C7" s="1532"/>
      <c r="D7" s="82"/>
      <c r="E7" s="1533" t="s">
        <v>6782</v>
      </c>
      <c r="F7" s="1534"/>
      <c r="G7" s="1535" t="s">
        <v>7221</v>
      </c>
      <c r="H7" s="1535"/>
      <c r="J7" s="1525"/>
      <c r="K7" s="1525"/>
    </row>
    <row r="8" spans="1:11" ht="25.5">
      <c r="A8" s="1531"/>
      <c r="B8" s="1532"/>
      <c r="C8" s="1532"/>
      <c r="D8" s="82"/>
      <c r="E8" s="1365" t="s">
        <v>1716</v>
      </c>
      <c r="F8" s="84" t="s">
        <v>1717</v>
      </c>
      <c r="G8" s="1365" t="s">
        <v>1716</v>
      </c>
      <c r="H8" s="83" t="s">
        <v>1717</v>
      </c>
      <c r="I8" s="871"/>
      <c r="J8" s="1364"/>
    </row>
    <row r="9" spans="1:11" ht="25.5" customHeight="1">
      <c r="A9" s="1526" t="s">
        <v>1718</v>
      </c>
      <c r="B9" s="1527"/>
      <c r="C9" s="1527"/>
      <c r="D9" s="1527"/>
      <c r="E9" s="1527"/>
      <c r="F9" s="1527"/>
      <c r="G9" s="1527"/>
      <c r="H9" s="1528"/>
      <c r="J9" s="550"/>
    </row>
    <row r="10" spans="1:11" ht="15">
      <c r="A10" s="85">
        <v>540100</v>
      </c>
      <c r="B10" s="86" t="s">
        <v>1719</v>
      </c>
      <c r="C10" s="87" t="s">
        <v>1720</v>
      </c>
      <c r="D10" s="88">
        <v>11.2</v>
      </c>
      <c r="E10" s="89"/>
      <c r="F10" s="90">
        <f t="shared" ref="F10:F18" si="0">SUM(E10*D10)</f>
        <v>0</v>
      </c>
      <c r="G10" s="89"/>
      <c r="H10" s="90">
        <f t="shared" ref="H10:H16" si="1">SUM(G10*F10)</f>
        <v>0</v>
      </c>
      <c r="J10" s="550"/>
    </row>
    <row r="11" spans="1:11" ht="15">
      <c r="A11" s="85">
        <v>540101</v>
      </c>
      <c r="B11" s="86" t="s">
        <v>1721</v>
      </c>
      <c r="C11" s="87" t="s">
        <v>1720</v>
      </c>
      <c r="D11" s="88">
        <v>13.72</v>
      </c>
      <c r="E11" s="89"/>
      <c r="F11" s="90">
        <f t="shared" si="0"/>
        <v>0</v>
      </c>
      <c r="G11" s="89"/>
      <c r="H11" s="90">
        <f t="shared" si="1"/>
        <v>0</v>
      </c>
      <c r="J11" s="550"/>
    </row>
    <row r="12" spans="1:11" ht="15">
      <c r="A12" s="85">
        <v>540102</v>
      </c>
      <c r="B12" s="86" t="s">
        <v>1722</v>
      </c>
      <c r="C12" s="87" t="s">
        <v>1720</v>
      </c>
      <c r="D12" s="88">
        <v>17.190000000000001</v>
      </c>
      <c r="E12" s="89"/>
      <c r="F12" s="90">
        <f t="shared" si="0"/>
        <v>0</v>
      </c>
      <c r="G12" s="89"/>
      <c r="H12" s="90">
        <f t="shared" si="1"/>
        <v>0</v>
      </c>
      <c r="J12" s="550"/>
    </row>
    <row r="13" spans="1:11" ht="15">
      <c r="A13" s="85">
        <v>540103</v>
      </c>
      <c r="B13" s="86" t="s">
        <v>1723</v>
      </c>
      <c r="C13" s="87" t="s">
        <v>1720</v>
      </c>
      <c r="D13" s="88">
        <v>14.17</v>
      </c>
      <c r="E13" s="89"/>
      <c r="F13" s="90">
        <f t="shared" si="0"/>
        <v>0</v>
      </c>
      <c r="G13" s="89"/>
      <c r="H13" s="90">
        <f t="shared" si="1"/>
        <v>0</v>
      </c>
      <c r="J13" s="550"/>
    </row>
    <row r="14" spans="1:11" ht="25.5">
      <c r="A14" s="85">
        <v>540104</v>
      </c>
      <c r="B14" s="86" t="s">
        <v>1724</v>
      </c>
      <c r="C14" s="87" t="s">
        <v>1720</v>
      </c>
      <c r="D14" s="88">
        <v>11.46</v>
      </c>
      <c r="E14" s="89"/>
      <c r="F14" s="90">
        <f t="shared" si="0"/>
        <v>0</v>
      </c>
      <c r="G14" s="89"/>
      <c r="H14" s="90">
        <f t="shared" si="1"/>
        <v>0</v>
      </c>
      <c r="J14" s="550"/>
    </row>
    <row r="15" spans="1:11" ht="38.25">
      <c r="A15" s="85">
        <v>540105</v>
      </c>
      <c r="B15" s="86" t="s">
        <v>1725</v>
      </c>
      <c r="C15" s="87" t="s">
        <v>1720</v>
      </c>
      <c r="D15" s="88">
        <v>12.08</v>
      </c>
      <c r="E15" s="89"/>
      <c r="F15" s="90">
        <f t="shared" si="0"/>
        <v>0</v>
      </c>
      <c r="G15" s="89"/>
      <c r="H15" s="90">
        <f t="shared" si="1"/>
        <v>0</v>
      </c>
      <c r="J15" s="550"/>
    </row>
    <row r="16" spans="1:11" ht="25.5">
      <c r="A16" s="85">
        <v>560100</v>
      </c>
      <c r="B16" s="86" t="s">
        <v>1726</v>
      </c>
      <c r="C16" s="87" t="s">
        <v>1720</v>
      </c>
      <c r="D16" s="88">
        <v>11.2</v>
      </c>
      <c r="E16" s="89"/>
      <c r="F16" s="90">
        <f t="shared" si="0"/>
        <v>0</v>
      </c>
      <c r="G16" s="89"/>
      <c r="H16" s="90">
        <f t="shared" si="1"/>
        <v>0</v>
      </c>
      <c r="J16" s="550"/>
    </row>
    <row r="17" spans="1:8" s="552" customFormat="1" ht="25.5" customHeight="1">
      <c r="A17" s="103">
        <v>2305601</v>
      </c>
      <c r="B17" s="104" t="s">
        <v>282</v>
      </c>
      <c r="C17" s="89" t="s">
        <v>1777</v>
      </c>
      <c r="D17" s="105">
        <v>5889.37</v>
      </c>
      <c r="E17" s="1020"/>
      <c r="F17" s="90">
        <f t="shared" si="0"/>
        <v>0</v>
      </c>
      <c r="G17" s="724">
        <v>22</v>
      </c>
      <c r="H17" s="90">
        <f>SUM(G17*D17)</f>
        <v>129566.14</v>
      </c>
    </row>
    <row r="18" spans="1:8" ht="25.5" customHeight="1">
      <c r="A18" s="91">
        <v>2305602</v>
      </c>
      <c r="B18" s="92" t="s">
        <v>283</v>
      </c>
      <c r="C18" s="87" t="s">
        <v>1777</v>
      </c>
      <c r="D18" s="93">
        <v>7067.24</v>
      </c>
      <c r="E18" s="89">
        <v>1135</v>
      </c>
      <c r="F18" s="90">
        <f t="shared" si="0"/>
        <v>8021317.3999999994</v>
      </c>
      <c r="G18" s="94">
        <v>573</v>
      </c>
      <c r="H18" s="90">
        <f t="shared" ref="H18:H41" si="2">SUM(G18*D18)</f>
        <v>4049528.52</v>
      </c>
    </row>
    <row r="19" spans="1:8" ht="30">
      <c r="A19" s="85">
        <v>560101</v>
      </c>
      <c r="B19" s="86" t="s">
        <v>1727</v>
      </c>
      <c r="C19" s="87" t="s">
        <v>1720</v>
      </c>
      <c r="D19" s="88" t="s">
        <v>1728</v>
      </c>
      <c r="E19" s="89"/>
      <c r="F19" s="90">
        <v>0</v>
      </c>
      <c r="G19" s="89"/>
      <c r="H19" s="90"/>
    </row>
    <row r="20" spans="1:8" ht="25.5">
      <c r="A20" s="85">
        <v>560200</v>
      </c>
      <c r="B20" s="86" t="s">
        <v>1729</v>
      </c>
      <c r="C20" s="87" t="s">
        <v>1720</v>
      </c>
      <c r="D20" s="88">
        <v>17.27</v>
      </c>
      <c r="E20" s="89"/>
      <c r="F20" s="90">
        <f t="shared" ref="F20:F25" si="3">SUM(E20*D20)</f>
        <v>0</v>
      </c>
      <c r="G20" s="89"/>
      <c r="H20" s="90">
        <f t="shared" si="2"/>
        <v>0</v>
      </c>
    </row>
    <row r="21" spans="1:8" ht="15">
      <c r="A21" s="85">
        <v>560800</v>
      </c>
      <c r="B21" s="86" t="s">
        <v>1730</v>
      </c>
      <c r="C21" s="87" t="s">
        <v>1720</v>
      </c>
      <c r="D21" s="88">
        <v>18.78</v>
      </c>
      <c r="E21" s="89"/>
      <c r="F21" s="90">
        <f t="shared" si="3"/>
        <v>0</v>
      </c>
      <c r="G21" s="89"/>
      <c r="H21" s="90">
        <f t="shared" si="2"/>
        <v>0</v>
      </c>
    </row>
    <row r="22" spans="1:8" ht="25.5">
      <c r="A22" s="85">
        <v>560300</v>
      </c>
      <c r="B22" s="86" t="s">
        <v>1731</v>
      </c>
      <c r="C22" s="87" t="s">
        <v>1720</v>
      </c>
      <c r="D22" s="88">
        <v>12.08</v>
      </c>
      <c r="E22" s="89"/>
      <c r="F22" s="90">
        <f t="shared" si="3"/>
        <v>0</v>
      </c>
      <c r="G22" s="89"/>
      <c r="H22" s="90">
        <f t="shared" si="2"/>
        <v>0</v>
      </c>
    </row>
    <row r="23" spans="1:8" ht="15">
      <c r="A23" s="85">
        <v>560102</v>
      </c>
      <c r="B23" s="86" t="s">
        <v>1732</v>
      </c>
      <c r="C23" s="87" t="s">
        <v>1720</v>
      </c>
      <c r="D23" s="88">
        <v>19.89</v>
      </c>
      <c r="E23" s="89"/>
      <c r="F23" s="90">
        <f t="shared" si="3"/>
        <v>0</v>
      </c>
      <c r="G23" s="89"/>
      <c r="H23" s="90">
        <f t="shared" si="2"/>
        <v>0</v>
      </c>
    </row>
    <row r="24" spans="1:8" ht="38.25">
      <c r="A24" s="85">
        <v>560301</v>
      </c>
      <c r="B24" s="86" t="s">
        <v>1775</v>
      </c>
      <c r="C24" s="87" t="s">
        <v>1720</v>
      </c>
      <c r="D24" s="88">
        <v>13.31</v>
      </c>
      <c r="E24" s="89"/>
      <c r="F24" s="90">
        <f t="shared" si="3"/>
        <v>0</v>
      </c>
      <c r="G24" s="89"/>
      <c r="H24" s="90">
        <f t="shared" si="2"/>
        <v>0</v>
      </c>
    </row>
    <row r="25" spans="1:8" ht="29.25" customHeight="1">
      <c r="A25" s="91">
        <v>2305101</v>
      </c>
      <c r="B25" s="92" t="s">
        <v>284</v>
      </c>
      <c r="C25" s="87" t="s">
        <v>1777</v>
      </c>
      <c r="D25" s="88">
        <v>3121.37</v>
      </c>
      <c r="E25" s="89">
        <v>1</v>
      </c>
      <c r="F25" s="90">
        <f t="shared" si="3"/>
        <v>3121.37</v>
      </c>
      <c r="G25" s="741"/>
      <c r="H25" s="90">
        <f t="shared" si="2"/>
        <v>0</v>
      </c>
    </row>
    <row r="26" spans="1:8" ht="30">
      <c r="A26" s="85">
        <v>510110</v>
      </c>
      <c r="B26" s="86" t="s">
        <v>1776</v>
      </c>
      <c r="C26" s="87" t="s">
        <v>1777</v>
      </c>
      <c r="D26" s="88" t="s">
        <v>1778</v>
      </c>
      <c r="E26" s="89"/>
      <c r="F26" s="90">
        <v>0</v>
      </c>
      <c r="G26" s="89"/>
      <c r="H26" s="90"/>
    </row>
    <row r="27" spans="1:8" ht="30">
      <c r="A27" s="85">
        <v>510200</v>
      </c>
      <c r="B27" s="86" t="s">
        <v>1779</v>
      </c>
      <c r="C27" s="87" t="s">
        <v>1720</v>
      </c>
      <c r="D27" s="88" t="s">
        <v>1780</v>
      </c>
      <c r="E27" s="89"/>
      <c r="F27" s="90">
        <v>0</v>
      </c>
      <c r="G27" s="89"/>
      <c r="H27" s="90"/>
    </row>
    <row r="28" spans="1:8" ht="30">
      <c r="A28" s="85">
        <v>510299</v>
      </c>
      <c r="B28" s="86" t="s">
        <v>1781</v>
      </c>
      <c r="C28" s="87" t="s">
        <v>1720</v>
      </c>
      <c r="D28" s="88" t="s">
        <v>1782</v>
      </c>
      <c r="E28" s="89"/>
      <c r="F28" s="90">
        <v>0</v>
      </c>
      <c r="G28" s="89"/>
      <c r="H28" s="90"/>
    </row>
    <row r="29" spans="1:8" ht="30">
      <c r="A29" s="85">
        <v>510500</v>
      </c>
      <c r="B29" s="86" t="s">
        <v>1783</v>
      </c>
      <c r="C29" s="87" t="s">
        <v>1777</v>
      </c>
      <c r="D29" s="88" t="s">
        <v>1784</v>
      </c>
      <c r="E29" s="89"/>
      <c r="F29" s="90">
        <v>0</v>
      </c>
      <c r="G29" s="89"/>
      <c r="H29" s="90"/>
    </row>
    <row r="30" spans="1:8" s="555" customFormat="1" ht="25.5" customHeight="1">
      <c r="A30" s="91">
        <v>2305201</v>
      </c>
      <c r="B30" s="92" t="s">
        <v>285</v>
      </c>
      <c r="C30" s="87" t="s">
        <v>1777</v>
      </c>
      <c r="D30" s="93">
        <v>3710.3</v>
      </c>
      <c r="E30" s="89">
        <v>838</v>
      </c>
      <c r="F30" s="90">
        <f t="shared" ref="F30:F36" si="4">SUM(E30*D30)</f>
        <v>3109231.4000000004</v>
      </c>
      <c r="G30" s="94">
        <v>379</v>
      </c>
      <c r="H30" s="90">
        <f t="shared" si="2"/>
        <v>1406203.7</v>
      </c>
    </row>
    <row r="31" spans="1:8" ht="17.25" customHeight="1">
      <c r="A31" s="85">
        <v>520100</v>
      </c>
      <c r="B31" s="86" t="s">
        <v>1785</v>
      </c>
      <c r="C31" s="87" t="s">
        <v>1720</v>
      </c>
      <c r="D31" s="88">
        <v>10.66</v>
      </c>
      <c r="E31" s="89"/>
      <c r="F31" s="90">
        <f t="shared" si="4"/>
        <v>0</v>
      </c>
      <c r="G31" s="89"/>
      <c r="H31" s="90">
        <f t="shared" si="2"/>
        <v>0</v>
      </c>
    </row>
    <row r="32" spans="1:8" ht="25.5">
      <c r="A32" s="85">
        <v>520101</v>
      </c>
      <c r="B32" s="86" t="s">
        <v>1786</v>
      </c>
      <c r="C32" s="87" t="s">
        <v>1720</v>
      </c>
      <c r="D32" s="88">
        <v>20.02</v>
      </c>
      <c r="E32" s="89"/>
      <c r="F32" s="90">
        <f t="shared" si="4"/>
        <v>0</v>
      </c>
      <c r="G32" s="89"/>
      <c r="H32" s="90">
        <f t="shared" si="2"/>
        <v>0</v>
      </c>
    </row>
    <row r="33" spans="1:11" s="555" customFormat="1" ht="25.5">
      <c r="A33" s="91">
        <v>2305203</v>
      </c>
      <c r="B33" s="92" t="s">
        <v>1787</v>
      </c>
      <c r="C33" s="87" t="s">
        <v>1720</v>
      </c>
      <c r="D33" s="88">
        <v>1177.8699999999999</v>
      </c>
      <c r="E33" s="89"/>
      <c r="F33" s="90">
        <f t="shared" si="4"/>
        <v>0</v>
      </c>
      <c r="G33" s="94"/>
      <c r="H33" s="90">
        <f t="shared" si="2"/>
        <v>0</v>
      </c>
      <c r="J33" s="554"/>
      <c r="K33" s="554"/>
    </row>
    <row r="34" spans="1:11" ht="15">
      <c r="A34" s="85">
        <v>521000</v>
      </c>
      <c r="B34" s="86" t="s">
        <v>1788</v>
      </c>
      <c r="C34" s="87" t="s">
        <v>1777</v>
      </c>
      <c r="D34" s="93">
        <v>2950.57</v>
      </c>
      <c r="E34" s="89"/>
      <c r="F34" s="90">
        <f t="shared" si="4"/>
        <v>0</v>
      </c>
      <c r="G34" s="89"/>
      <c r="H34" s="90">
        <f t="shared" si="2"/>
        <v>0</v>
      </c>
      <c r="J34" s="550"/>
      <c r="K34" s="550"/>
    </row>
    <row r="35" spans="1:11" s="555" customFormat="1" ht="15">
      <c r="A35" s="91">
        <v>2305202</v>
      </c>
      <c r="B35" s="92" t="s">
        <v>1788</v>
      </c>
      <c r="C35" s="87" t="s">
        <v>1777</v>
      </c>
      <c r="D35" s="93">
        <v>2179.0700000000002</v>
      </c>
      <c r="E35" s="89"/>
      <c r="F35" s="90">
        <f t="shared" si="4"/>
        <v>0</v>
      </c>
      <c r="G35" s="94"/>
      <c r="H35" s="90">
        <f t="shared" si="2"/>
        <v>0</v>
      </c>
      <c r="J35" s="554"/>
      <c r="K35" s="554"/>
    </row>
    <row r="36" spans="1:11" ht="15">
      <c r="A36" s="85">
        <v>510000</v>
      </c>
      <c r="B36" s="86" t="s">
        <v>1789</v>
      </c>
      <c r="C36" s="87" t="s">
        <v>1777</v>
      </c>
      <c r="D36" s="93">
        <v>7928.48</v>
      </c>
      <c r="E36" s="89"/>
      <c r="F36" s="90">
        <f t="shared" si="4"/>
        <v>0</v>
      </c>
      <c r="G36" s="89"/>
      <c r="H36" s="90">
        <f t="shared" si="2"/>
        <v>0</v>
      </c>
      <c r="J36" s="550"/>
      <c r="K36" s="550"/>
    </row>
    <row r="37" spans="1:11" ht="30">
      <c r="A37" s="85">
        <v>570100</v>
      </c>
      <c r="B37" s="86" t="s">
        <v>1790</v>
      </c>
      <c r="C37" s="87" t="s">
        <v>1777</v>
      </c>
      <c r="D37" s="88" t="s">
        <v>1791</v>
      </c>
      <c r="E37" s="89"/>
      <c r="F37" s="90">
        <v>0</v>
      </c>
      <c r="G37" s="89"/>
      <c r="H37" s="90"/>
      <c r="J37" s="550"/>
      <c r="K37" s="550"/>
    </row>
    <row r="38" spans="1:11" ht="15">
      <c r="A38" s="85">
        <v>580100</v>
      </c>
      <c r="B38" s="86" t="s">
        <v>1792</v>
      </c>
      <c r="C38" s="87" t="s">
        <v>1720</v>
      </c>
      <c r="D38" s="88">
        <v>13.31</v>
      </c>
      <c r="E38" s="89"/>
      <c r="F38" s="90">
        <f>SUM(E38*D38)</f>
        <v>0</v>
      </c>
      <c r="G38" s="89"/>
      <c r="H38" s="90">
        <f t="shared" si="2"/>
        <v>0</v>
      </c>
      <c r="J38" s="550"/>
      <c r="K38" s="550"/>
    </row>
    <row r="39" spans="1:11" ht="15">
      <c r="A39" s="85">
        <v>580101</v>
      </c>
      <c r="B39" s="86" t="s">
        <v>1793</v>
      </c>
      <c r="C39" s="87" t="s">
        <v>1720</v>
      </c>
      <c r="D39" s="88">
        <v>10.23</v>
      </c>
      <c r="E39" s="89"/>
      <c r="F39" s="90">
        <f>SUM(E39*D39)</f>
        <v>0</v>
      </c>
      <c r="G39" s="89"/>
      <c r="H39" s="90">
        <f t="shared" si="2"/>
        <v>0</v>
      </c>
      <c r="J39" s="550"/>
      <c r="K39" s="550"/>
    </row>
    <row r="40" spans="1:11" ht="25.5">
      <c r="A40" s="85">
        <v>580102</v>
      </c>
      <c r="B40" s="86" t="s">
        <v>1794</v>
      </c>
      <c r="C40" s="87" t="s">
        <v>1720</v>
      </c>
      <c r="D40" s="88">
        <v>12.99</v>
      </c>
      <c r="E40" s="89"/>
      <c r="F40" s="90">
        <f>SUM(E40*D40)</f>
        <v>0</v>
      </c>
      <c r="G40" s="89"/>
      <c r="H40" s="90">
        <f t="shared" si="2"/>
        <v>0</v>
      </c>
      <c r="J40" s="550"/>
      <c r="K40" s="550"/>
    </row>
    <row r="41" spans="1:11" ht="18.75" customHeight="1">
      <c r="A41" s="85">
        <v>590100</v>
      </c>
      <c r="B41" s="86" t="s">
        <v>1795</v>
      </c>
      <c r="C41" s="87" t="s">
        <v>1720</v>
      </c>
      <c r="D41" s="88">
        <v>26.6</v>
      </c>
      <c r="E41" s="89"/>
      <c r="F41" s="90">
        <f>SUM(E41*D41)</f>
        <v>0</v>
      </c>
      <c r="G41" s="89"/>
      <c r="H41" s="90">
        <f t="shared" si="2"/>
        <v>0</v>
      </c>
      <c r="J41" s="550"/>
      <c r="K41" s="556"/>
    </row>
    <row r="42" spans="1:11" ht="15.75">
      <c r="A42" s="46"/>
      <c r="B42" s="46"/>
      <c r="C42" s="46"/>
      <c r="D42" s="73" t="s">
        <v>1717</v>
      </c>
      <c r="F42" s="742">
        <f>SUM(F17:F41)</f>
        <v>11133670.17</v>
      </c>
      <c r="G42" s="550"/>
      <c r="H42" s="872">
        <f>SUM(H10:H41)</f>
        <v>5585298.3600000003</v>
      </c>
      <c r="I42" s="550"/>
      <c r="J42" s="550"/>
      <c r="K42" s="550"/>
    </row>
    <row r="43" spans="1:11" ht="15">
      <c r="A43" s="46"/>
      <c r="B43" s="46"/>
      <c r="C43" s="46"/>
      <c r="D43" s="46"/>
      <c r="E43" s="46"/>
      <c r="F43" s="45"/>
      <c r="G43" s="550"/>
      <c r="H43" s="553"/>
      <c r="I43" s="550"/>
      <c r="J43" s="550"/>
      <c r="K43" s="550"/>
    </row>
    <row r="44" spans="1:11" ht="15">
      <c r="A44" s="46"/>
      <c r="B44" s="47"/>
      <c r="C44" s="46"/>
      <c r="D44" s="46"/>
      <c r="E44" s="46"/>
      <c r="F44" s="558"/>
      <c r="G44" s="550"/>
      <c r="H44" s="553"/>
      <c r="I44" s="550"/>
      <c r="J44" s="550"/>
      <c r="K44" s="550"/>
    </row>
    <row r="45" spans="1:11" ht="15">
      <c r="A45" s="550"/>
      <c r="B45" s="550"/>
      <c r="C45" s="550"/>
      <c r="D45" s="550"/>
      <c r="E45" s="550"/>
      <c r="F45" s="550"/>
      <c r="G45" s="550"/>
      <c r="H45" s="553"/>
      <c r="I45" s="550"/>
      <c r="J45" s="550"/>
      <c r="K45" s="550"/>
    </row>
    <row r="46" spans="1:11" ht="15">
      <c r="A46" s="550"/>
      <c r="B46" s="550"/>
      <c r="C46" s="550"/>
      <c r="D46" s="550"/>
      <c r="E46" s="550"/>
      <c r="F46" s="550"/>
      <c r="G46" s="550"/>
      <c r="H46" s="553"/>
      <c r="I46" s="550"/>
      <c r="J46" s="550"/>
      <c r="K46" s="550"/>
    </row>
    <row r="47" spans="1:11" ht="15">
      <c r="A47" s="550"/>
      <c r="B47" s="550"/>
      <c r="C47" s="550"/>
      <c r="D47" s="550"/>
      <c r="E47" s="550"/>
      <c r="F47" s="550"/>
      <c r="G47" s="550"/>
      <c r="H47" s="553"/>
      <c r="I47" s="550"/>
      <c r="J47" s="550"/>
      <c r="K47" s="550"/>
    </row>
    <row r="48" spans="1:11" ht="15">
      <c r="A48" s="550"/>
      <c r="B48" s="550"/>
      <c r="C48" s="550"/>
      <c r="D48" s="550"/>
      <c r="E48" s="550"/>
      <c r="F48" s="550"/>
      <c r="G48" s="550"/>
      <c r="H48" s="553"/>
      <c r="I48" s="550"/>
      <c r="J48" s="550"/>
      <c r="K48" s="550"/>
    </row>
    <row r="49" spans="1:11" ht="15">
      <c r="A49" s="550"/>
      <c r="B49" s="550"/>
      <c r="C49" s="550"/>
      <c r="D49" s="550"/>
      <c r="E49" s="550"/>
      <c r="F49" s="550"/>
      <c r="G49" s="550"/>
      <c r="H49" s="553"/>
      <c r="I49" s="550"/>
      <c r="J49" s="550"/>
      <c r="K49" s="550"/>
    </row>
    <row r="50" spans="1:11" ht="15">
      <c r="A50" s="550"/>
      <c r="B50" s="550"/>
      <c r="C50" s="550"/>
      <c r="D50" s="550"/>
      <c r="E50" s="550"/>
      <c r="F50" s="550"/>
      <c r="G50" s="550"/>
      <c r="H50" s="553"/>
      <c r="I50" s="550"/>
      <c r="J50" s="550"/>
      <c r="K50" s="550"/>
    </row>
    <row r="51" spans="1:11" ht="15">
      <c r="A51" s="550"/>
      <c r="B51" s="550"/>
      <c r="C51" s="550"/>
      <c r="D51" s="550"/>
      <c r="E51" s="550"/>
      <c r="F51" s="550"/>
      <c r="G51" s="550"/>
      <c r="H51" s="553"/>
      <c r="I51" s="550"/>
      <c r="J51" s="550"/>
      <c r="K51" s="550"/>
    </row>
    <row r="52" spans="1:11" ht="15">
      <c r="A52" s="550"/>
      <c r="B52" s="550"/>
      <c r="C52" s="550"/>
      <c r="D52" s="550"/>
      <c r="E52" s="550"/>
      <c r="F52" s="550"/>
      <c r="G52" s="550"/>
      <c r="H52" s="553"/>
      <c r="I52" s="550"/>
      <c r="J52" s="550"/>
      <c r="K52" s="550"/>
    </row>
    <row r="53" spans="1:11" ht="15">
      <c r="A53" s="550"/>
      <c r="B53" s="550"/>
      <c r="C53" s="550"/>
      <c r="D53" s="550"/>
      <c r="E53" s="550"/>
      <c r="F53" s="550"/>
      <c r="G53" s="550"/>
      <c r="H53" s="553"/>
      <c r="I53" s="550"/>
      <c r="J53" s="550"/>
      <c r="K53" s="550"/>
    </row>
    <row r="54" spans="1:11" ht="15">
      <c r="A54" s="550"/>
      <c r="B54" s="550"/>
      <c r="C54" s="550"/>
      <c r="D54" s="550"/>
      <c r="E54" s="550"/>
      <c r="F54" s="550"/>
      <c r="G54" s="550"/>
      <c r="H54" s="553"/>
      <c r="I54" s="550"/>
      <c r="J54" s="550"/>
      <c r="K54" s="550"/>
    </row>
    <row r="55" spans="1:11" ht="15">
      <c r="A55" s="550"/>
      <c r="B55" s="550"/>
      <c r="C55" s="550"/>
      <c r="D55" s="550"/>
      <c r="E55" s="550"/>
      <c r="F55" s="550"/>
      <c r="G55" s="550"/>
      <c r="H55" s="553"/>
      <c r="I55" s="550"/>
      <c r="J55" s="550"/>
      <c r="K55" s="550"/>
    </row>
  </sheetData>
  <mergeCells count="9">
    <mergeCell ref="J7:K7"/>
    <mergeCell ref="A9:H9"/>
    <mergeCell ref="C3:D3"/>
    <mergeCell ref="A6:A8"/>
    <mergeCell ref="B6:B8"/>
    <mergeCell ref="C6:C8"/>
    <mergeCell ref="E7:F7"/>
    <mergeCell ref="G7:H7"/>
    <mergeCell ref="E6:H6"/>
  </mergeCells>
  <phoneticPr fontId="44" type="noConversion"/>
  <pageMargins left="0.23622047244094491" right="0.23622047244094491" top="0.35433070866141736" bottom="0.35433070866141736" header="0.31496062992125984" footer="0.31496062992125984"/>
  <pageSetup paperSize="9" scale="75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B42"/>
  <sheetViews>
    <sheetView topLeftCell="B1" zoomScaleSheetLayoutView="100" workbookViewId="0">
      <selection activeCell="P22" sqref="P22"/>
    </sheetView>
  </sheetViews>
  <sheetFormatPr defaultRowHeight="12.75"/>
  <cols>
    <col min="1" max="1" width="9.85546875" customWidth="1"/>
    <col min="2" max="2" width="27.28515625" customWidth="1"/>
    <col min="3" max="3" width="7.140625" customWidth="1"/>
    <col min="4" max="4" width="5.5703125" customWidth="1"/>
    <col min="5" max="5" width="5.140625" customWidth="1"/>
    <col min="6" max="6" width="6.5703125" customWidth="1"/>
    <col min="7" max="7" width="4.28515625" customWidth="1"/>
    <col min="8" max="8" width="3.85546875" customWidth="1"/>
    <col min="9" max="9" width="4.28515625" customWidth="1"/>
    <col min="10" max="10" width="3.42578125" customWidth="1"/>
    <col min="11" max="11" width="8" customWidth="1"/>
    <col min="12" max="12" width="7" customWidth="1"/>
    <col min="13" max="13" width="8" customWidth="1"/>
    <col min="14" max="14" width="7.7109375" customWidth="1"/>
    <col min="15" max="15" width="8.42578125" customWidth="1"/>
    <col min="16" max="16" width="6.28515625" customWidth="1"/>
    <col min="17" max="17" width="5.28515625" customWidth="1"/>
    <col min="18" max="18" width="5.5703125" customWidth="1"/>
    <col min="19" max="19" width="7.7109375" customWidth="1"/>
    <col min="20" max="20" width="7.140625" customWidth="1"/>
    <col min="21" max="21" width="6.140625" bestFit="1" customWidth="1"/>
    <col min="22" max="22" width="5.7109375" customWidth="1"/>
    <col min="23" max="23" width="7.42578125" customWidth="1"/>
    <col min="24" max="24" width="7.7109375" customWidth="1"/>
    <col min="25" max="26" width="7" customWidth="1"/>
    <col min="27" max="27" width="18.140625" customWidth="1"/>
    <col min="28" max="28" width="7.42578125" customWidth="1"/>
  </cols>
  <sheetData>
    <row r="1" spans="1:28" ht="14.25">
      <c r="A1" s="730"/>
      <c r="B1" s="731" t="s">
        <v>1242</v>
      </c>
      <c r="C1" s="732" t="s">
        <v>4093</v>
      </c>
      <c r="D1" s="733"/>
      <c r="E1" s="733"/>
      <c r="F1" s="734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35"/>
      <c r="AB1" s="744"/>
    </row>
    <row r="2" spans="1:28" ht="15">
      <c r="A2" s="730"/>
      <c r="B2" s="731"/>
      <c r="C2" s="1529" t="s">
        <v>7084</v>
      </c>
      <c r="D2" s="1530"/>
      <c r="E2" s="733"/>
      <c r="F2" s="734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35"/>
      <c r="AB2" s="744"/>
    </row>
    <row r="3" spans="1:28" ht="14.25">
      <c r="A3" s="730"/>
      <c r="B3" s="731" t="s">
        <v>1796</v>
      </c>
      <c r="C3" s="736" t="s">
        <v>1235</v>
      </c>
      <c r="D3" s="737"/>
      <c r="E3" s="737"/>
      <c r="F3" s="738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39"/>
      <c r="AB3" s="744"/>
    </row>
    <row r="4" spans="1:28">
      <c r="A4" s="743"/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0"/>
      <c r="AB4" s="746"/>
    </row>
    <row r="5" spans="1:28" ht="22.5">
      <c r="A5" s="1550" t="s">
        <v>4096</v>
      </c>
      <c r="B5" s="1550" t="s">
        <v>1797</v>
      </c>
      <c r="C5" s="1545" t="s">
        <v>1798</v>
      </c>
      <c r="D5" s="1546"/>
      <c r="E5" s="1546"/>
      <c r="F5" s="1546"/>
      <c r="G5" s="1546"/>
      <c r="H5" s="1546"/>
      <c r="I5" s="1546"/>
      <c r="J5" s="1546"/>
      <c r="K5" s="1546"/>
      <c r="L5" s="1546"/>
      <c r="M5" s="1546"/>
      <c r="N5" s="1547"/>
      <c r="O5" s="1545" t="s">
        <v>1799</v>
      </c>
      <c r="P5" s="1546"/>
      <c r="Q5" s="1546"/>
      <c r="R5" s="1546"/>
      <c r="S5" s="1546"/>
      <c r="T5" s="1546"/>
      <c r="U5" s="1546"/>
      <c r="V5" s="1546"/>
      <c r="W5" s="1546"/>
      <c r="X5" s="1546"/>
      <c r="Y5" s="1546"/>
      <c r="Z5" s="1547"/>
      <c r="AA5" s="1539" t="s">
        <v>4956</v>
      </c>
      <c r="AB5" s="1167" t="s">
        <v>1800</v>
      </c>
    </row>
    <row r="6" spans="1:28" ht="12.75" customHeight="1" thickBot="1">
      <c r="A6" s="1551"/>
      <c r="B6" s="1551"/>
      <c r="C6" s="1542" t="s">
        <v>6772</v>
      </c>
      <c r="D6" s="1543"/>
      <c r="E6" s="1543"/>
      <c r="F6" s="1544"/>
      <c r="G6" s="1542" t="s">
        <v>7109</v>
      </c>
      <c r="H6" s="1543"/>
      <c r="I6" s="1543"/>
      <c r="J6" s="1544"/>
      <c r="K6" s="1542" t="s">
        <v>6894</v>
      </c>
      <c r="L6" s="1543"/>
      <c r="M6" s="1543"/>
      <c r="N6" s="1544"/>
      <c r="O6" s="1542" t="s">
        <v>6772</v>
      </c>
      <c r="P6" s="1543"/>
      <c r="Q6" s="1543"/>
      <c r="R6" s="1544"/>
      <c r="S6" s="1542" t="s">
        <v>7110</v>
      </c>
      <c r="T6" s="1543"/>
      <c r="U6" s="1543"/>
      <c r="V6" s="1544"/>
      <c r="W6" s="1542" t="s">
        <v>6894</v>
      </c>
      <c r="X6" s="1543"/>
      <c r="Y6" s="1543"/>
      <c r="Z6" s="1544"/>
      <c r="AA6" s="1540"/>
      <c r="AB6" s="1168"/>
    </row>
    <row r="7" spans="1:28" ht="27" customHeight="1" thickTop="1" thickBot="1">
      <c r="A7" s="1363"/>
      <c r="B7" s="747"/>
      <c r="C7" s="748" t="s">
        <v>2783</v>
      </c>
      <c r="D7" s="748" t="s">
        <v>1801</v>
      </c>
      <c r="E7" s="748" t="s">
        <v>1802</v>
      </c>
      <c r="F7" s="748" t="s">
        <v>1803</v>
      </c>
      <c r="G7" s="748" t="s">
        <v>2783</v>
      </c>
      <c r="H7" s="748" t="s">
        <v>1801</v>
      </c>
      <c r="I7" s="748" t="s">
        <v>1802</v>
      </c>
      <c r="J7" s="748" t="s">
        <v>1803</v>
      </c>
      <c r="K7" s="748" t="s">
        <v>2783</v>
      </c>
      <c r="L7" s="748" t="s">
        <v>1801</v>
      </c>
      <c r="M7" s="748" t="s">
        <v>1802</v>
      </c>
      <c r="N7" s="748" t="s">
        <v>1803</v>
      </c>
      <c r="O7" s="748" t="s">
        <v>2783</v>
      </c>
      <c r="P7" s="748" t="s">
        <v>1801</v>
      </c>
      <c r="Q7" s="748" t="s">
        <v>1802</v>
      </c>
      <c r="R7" s="749" t="s">
        <v>1803</v>
      </c>
      <c r="S7" s="748" t="s">
        <v>2783</v>
      </c>
      <c r="T7" s="748" t="s">
        <v>1801</v>
      </c>
      <c r="U7" s="748" t="s">
        <v>1802</v>
      </c>
      <c r="V7" s="1021" t="s">
        <v>1803</v>
      </c>
      <c r="W7" s="748" t="s">
        <v>2783</v>
      </c>
      <c r="X7" s="748" t="s">
        <v>1801</v>
      </c>
      <c r="Y7" s="748" t="s">
        <v>1802</v>
      </c>
      <c r="Z7" s="1021" t="s">
        <v>1803</v>
      </c>
      <c r="AA7" s="1541"/>
      <c r="AB7" s="1169"/>
    </row>
    <row r="8" spans="1:28" ht="19.5" thickTop="1">
      <c r="A8" s="750" t="s">
        <v>1804</v>
      </c>
      <c r="B8" s="751"/>
      <c r="C8" s="779">
        <f>C9+C10+C11</f>
        <v>41</v>
      </c>
      <c r="D8" s="1022">
        <f>D9+D10+D11</f>
        <v>39</v>
      </c>
      <c r="E8" s="1022">
        <f>E9+E10+E11</f>
        <v>2</v>
      </c>
      <c r="F8" s="1022">
        <f>F9+F10+F11</f>
        <v>0</v>
      </c>
      <c r="G8" s="1022">
        <f t="shared" ref="G8:R8" si="0">G9+G10+G11</f>
        <v>41</v>
      </c>
      <c r="H8" s="1022">
        <f t="shared" si="0"/>
        <v>37</v>
      </c>
      <c r="I8" s="1022">
        <f t="shared" si="0"/>
        <v>3</v>
      </c>
      <c r="J8" s="1022">
        <f t="shared" si="0"/>
        <v>1</v>
      </c>
      <c r="K8" s="1026">
        <f>SUM(G8/C8*100)</f>
        <v>100</v>
      </c>
      <c r="L8" s="1026">
        <f t="shared" ref="L8:N17" si="1">SUM(H8/D8*100)</f>
        <v>94.871794871794862</v>
      </c>
      <c r="M8" s="1026">
        <f t="shared" si="1"/>
        <v>150</v>
      </c>
      <c r="N8" s="1026" t="e">
        <f t="shared" si="1"/>
        <v>#DIV/0!</v>
      </c>
      <c r="O8" s="1022">
        <f t="shared" si="0"/>
        <v>5503</v>
      </c>
      <c r="P8" s="1022">
        <f t="shared" si="0"/>
        <v>5259</v>
      </c>
      <c r="Q8" s="1022">
        <f t="shared" si="0"/>
        <v>204</v>
      </c>
      <c r="R8" s="1022">
        <f t="shared" si="0"/>
        <v>40</v>
      </c>
      <c r="S8" s="1022">
        <f>S9+S10+S11</f>
        <v>2922</v>
      </c>
      <c r="T8" s="1022">
        <f>T9+T10+T11</f>
        <v>2800</v>
      </c>
      <c r="U8" s="1022">
        <f>U9+U10+U11</f>
        <v>106</v>
      </c>
      <c r="V8" s="1023">
        <f>V9+V10+V11</f>
        <v>16</v>
      </c>
      <c r="W8" s="1029">
        <f>SUM(S8/O8*100)</f>
        <v>53.098310012720326</v>
      </c>
      <c r="X8" s="1029">
        <f t="shared" ref="X8:Z18" si="2">SUM(T8/P8*100)</f>
        <v>53.24206122837041</v>
      </c>
      <c r="Y8" s="1029">
        <f t="shared" si="2"/>
        <v>51.960784313725497</v>
      </c>
      <c r="Z8" s="1029">
        <f t="shared" si="2"/>
        <v>40</v>
      </c>
      <c r="AA8" s="1366">
        <f>SUM(AA9:AA11)</f>
        <v>12117384.540000001</v>
      </c>
      <c r="AB8" s="752">
        <v>16</v>
      </c>
    </row>
    <row r="9" spans="1:28" ht="13.5" customHeight="1">
      <c r="A9" s="753" t="s">
        <v>2437</v>
      </c>
      <c r="B9" s="753" t="s">
        <v>1805</v>
      </c>
      <c r="C9" s="780">
        <f>D9+E9+F9</f>
        <v>4</v>
      </c>
      <c r="D9" s="1024">
        <v>4</v>
      </c>
      <c r="E9" s="1024"/>
      <c r="F9" s="1024"/>
      <c r="G9" s="780">
        <f>H9+I9+J9</f>
        <v>4</v>
      </c>
      <c r="H9" s="1024">
        <v>4</v>
      </c>
      <c r="I9" s="1024"/>
      <c r="J9" s="1024"/>
      <c r="K9" s="1027">
        <f t="shared" ref="K9:K18" si="3">SUM(G9/C9*100)</f>
        <v>100</v>
      </c>
      <c r="L9" s="1028">
        <f t="shared" si="1"/>
        <v>100</v>
      </c>
      <c r="M9" s="1028" t="e">
        <f t="shared" si="1"/>
        <v>#DIV/0!</v>
      </c>
      <c r="N9" s="1028" t="e">
        <f t="shared" si="1"/>
        <v>#DIV/0!</v>
      </c>
      <c r="O9" s="780">
        <f>P9+Q9+R9</f>
        <v>485</v>
      </c>
      <c r="P9" s="1025">
        <v>485</v>
      </c>
      <c r="Q9" s="1025">
        <v>0</v>
      </c>
      <c r="R9" s="1025">
        <v>0</v>
      </c>
      <c r="S9" s="780">
        <f>T9+U9+V9</f>
        <v>305</v>
      </c>
      <c r="T9" s="1025">
        <v>305</v>
      </c>
      <c r="U9" s="1025">
        <v>0</v>
      </c>
      <c r="V9" s="1025">
        <v>0</v>
      </c>
      <c r="W9" s="1029">
        <f t="shared" ref="W9:W18" si="4">SUM(S9/O9*100)</f>
        <v>62.886597938144327</v>
      </c>
      <c r="X9" s="1030">
        <f t="shared" si="2"/>
        <v>62.886597938144327</v>
      </c>
      <c r="Y9" s="1030" t="e">
        <f t="shared" si="2"/>
        <v>#DIV/0!</v>
      </c>
      <c r="Z9" s="1030" t="e">
        <f t="shared" si="2"/>
        <v>#DIV/0!</v>
      </c>
      <c r="AA9" s="1367">
        <v>1264819.43</v>
      </c>
      <c r="AB9" s="755">
        <v>3</v>
      </c>
    </row>
    <row r="10" spans="1:28" ht="25.5">
      <c r="A10" s="753" t="s">
        <v>2437</v>
      </c>
      <c r="B10" s="753" t="s">
        <v>375</v>
      </c>
      <c r="C10" s="780">
        <f>D10+E10+F10</f>
        <v>30</v>
      </c>
      <c r="D10" s="1024">
        <v>28</v>
      </c>
      <c r="E10" s="1024">
        <v>2</v>
      </c>
      <c r="F10" s="1024"/>
      <c r="G10" s="780">
        <f>H10+I10+J10</f>
        <v>32</v>
      </c>
      <c r="H10" s="1024">
        <v>28</v>
      </c>
      <c r="I10" s="1024">
        <v>3</v>
      </c>
      <c r="J10" s="1024">
        <v>1</v>
      </c>
      <c r="K10" s="1027">
        <f t="shared" si="3"/>
        <v>106.66666666666667</v>
      </c>
      <c r="L10" s="1028">
        <f t="shared" si="1"/>
        <v>100</v>
      </c>
      <c r="M10" s="1028">
        <f t="shared" si="1"/>
        <v>150</v>
      </c>
      <c r="N10" s="1028" t="e">
        <f t="shared" si="1"/>
        <v>#DIV/0!</v>
      </c>
      <c r="O10" s="780">
        <f>P10+Q10+R10</f>
        <v>4043</v>
      </c>
      <c r="P10" s="1025">
        <v>3799</v>
      </c>
      <c r="Q10" s="1025">
        <v>204</v>
      </c>
      <c r="R10" s="1025">
        <v>40</v>
      </c>
      <c r="S10" s="780">
        <f>T10+U10+V10</f>
        <v>2255</v>
      </c>
      <c r="T10" s="1025">
        <v>2133</v>
      </c>
      <c r="U10" s="1025">
        <v>106</v>
      </c>
      <c r="V10" s="1025">
        <v>16</v>
      </c>
      <c r="W10" s="1029">
        <f t="shared" si="4"/>
        <v>55.775414296314615</v>
      </c>
      <c r="X10" s="1030">
        <f t="shared" si="2"/>
        <v>56.146354303764149</v>
      </c>
      <c r="Y10" s="1030">
        <f t="shared" si="2"/>
        <v>51.960784313725497</v>
      </c>
      <c r="Z10" s="1030">
        <f t="shared" si="2"/>
        <v>40</v>
      </c>
      <c r="AA10" s="1368">
        <v>9351369.8900000006</v>
      </c>
      <c r="AB10" s="755">
        <v>10</v>
      </c>
    </row>
    <row r="11" spans="1:28" ht="15">
      <c r="A11" s="753" t="s">
        <v>2439</v>
      </c>
      <c r="B11" s="753" t="s">
        <v>376</v>
      </c>
      <c r="C11" s="780">
        <f>D11+E11+F11</f>
        <v>7</v>
      </c>
      <c r="D11" s="1024">
        <v>7</v>
      </c>
      <c r="E11" s="1024"/>
      <c r="F11" s="1024"/>
      <c r="G11" s="780">
        <f>H11+I11+J11</f>
        <v>5</v>
      </c>
      <c r="H11" s="1024">
        <v>5</v>
      </c>
      <c r="I11" s="1024"/>
      <c r="J11" s="1024"/>
      <c r="K11" s="1027">
        <f t="shared" si="3"/>
        <v>71.428571428571431</v>
      </c>
      <c r="L11" s="1028">
        <f t="shared" si="1"/>
        <v>71.428571428571431</v>
      </c>
      <c r="M11" s="1028" t="e">
        <f t="shared" si="1"/>
        <v>#DIV/0!</v>
      </c>
      <c r="N11" s="1028" t="e">
        <f t="shared" si="1"/>
        <v>#DIV/0!</v>
      </c>
      <c r="O11" s="780">
        <f>P11+Q11+R11</f>
        <v>975</v>
      </c>
      <c r="P11" s="1025">
        <v>975</v>
      </c>
      <c r="Q11" s="1025">
        <v>0</v>
      </c>
      <c r="R11" s="1025">
        <v>0</v>
      </c>
      <c r="S11" s="780">
        <f>T11+U11+V11</f>
        <v>362</v>
      </c>
      <c r="T11" s="1025">
        <v>362</v>
      </c>
      <c r="U11" s="1025">
        <v>0</v>
      </c>
      <c r="V11" s="1025">
        <v>0</v>
      </c>
      <c r="W11" s="1029">
        <f t="shared" si="4"/>
        <v>37.128205128205124</v>
      </c>
      <c r="X11" s="1030">
        <f t="shared" si="2"/>
        <v>37.128205128205124</v>
      </c>
      <c r="Y11" s="1030" t="e">
        <f t="shared" si="2"/>
        <v>#DIV/0!</v>
      </c>
      <c r="Z11" s="1030" t="e">
        <f t="shared" si="2"/>
        <v>#DIV/0!</v>
      </c>
      <c r="AA11" s="1367">
        <v>1501195.22</v>
      </c>
      <c r="AB11" s="755">
        <v>3</v>
      </c>
    </row>
    <row r="12" spans="1:28" ht="14.25">
      <c r="A12" s="756" t="s">
        <v>377</v>
      </c>
      <c r="B12" s="757"/>
      <c r="C12" s="780">
        <f>C13+C14+C15</f>
        <v>3</v>
      </c>
      <c r="D12" s="780">
        <f>D13+D14+D15</f>
        <v>3</v>
      </c>
      <c r="E12" s="780">
        <f>E13+E14+E15</f>
        <v>0</v>
      </c>
      <c r="F12" s="780">
        <f>F13+F14+F15</f>
        <v>0</v>
      </c>
      <c r="G12" s="780">
        <f t="shared" ref="G12:R12" si="5">G13+G14+G15</f>
        <v>4</v>
      </c>
      <c r="H12" s="780">
        <f t="shared" si="5"/>
        <v>4</v>
      </c>
      <c r="I12" s="780">
        <f t="shared" si="5"/>
        <v>0</v>
      </c>
      <c r="J12" s="780">
        <f t="shared" si="5"/>
        <v>0</v>
      </c>
      <c r="K12" s="1027">
        <f t="shared" si="3"/>
        <v>133.33333333333331</v>
      </c>
      <c r="L12" s="1027">
        <f t="shared" si="1"/>
        <v>133.33333333333331</v>
      </c>
      <c r="M12" s="1027" t="e">
        <f t="shared" si="1"/>
        <v>#DIV/0!</v>
      </c>
      <c r="N12" s="1027" t="e">
        <f t="shared" si="1"/>
        <v>#DIV/0!</v>
      </c>
      <c r="O12" s="780">
        <f t="shared" si="5"/>
        <v>2928</v>
      </c>
      <c r="P12" s="780">
        <f t="shared" si="5"/>
        <v>2928</v>
      </c>
      <c r="Q12" s="780">
        <f t="shared" si="5"/>
        <v>0</v>
      </c>
      <c r="R12" s="780">
        <f t="shared" si="5"/>
        <v>0</v>
      </c>
      <c r="S12" s="780">
        <f>S13+S14+S15</f>
        <v>2782</v>
      </c>
      <c r="T12" s="780">
        <f>T13+T14+T15</f>
        <v>2782</v>
      </c>
      <c r="U12" s="780">
        <f>U13+U14+U15</f>
        <v>0</v>
      </c>
      <c r="V12" s="780">
        <f>V13+V14+V15</f>
        <v>0</v>
      </c>
      <c r="W12" s="1029">
        <f t="shared" si="4"/>
        <v>95.013661202185801</v>
      </c>
      <c r="X12" s="1029">
        <f t="shared" si="2"/>
        <v>95.013661202185801</v>
      </c>
      <c r="Y12" s="1029" t="e">
        <f t="shared" si="2"/>
        <v>#DIV/0!</v>
      </c>
      <c r="Z12" s="1029" t="e">
        <f t="shared" si="2"/>
        <v>#DIV/0!</v>
      </c>
      <c r="AA12" s="1369"/>
      <c r="AB12" s="759"/>
    </row>
    <row r="13" spans="1:28" ht="17.25" customHeight="1">
      <c r="A13" s="753" t="s">
        <v>378</v>
      </c>
      <c r="B13" s="753" t="s">
        <v>4957</v>
      </c>
      <c r="C13" s="780">
        <f>D13+E13+F13</f>
        <v>3</v>
      </c>
      <c r="D13" s="766">
        <v>3</v>
      </c>
      <c r="E13" s="766">
        <v>0</v>
      </c>
      <c r="F13" s="766">
        <v>0</v>
      </c>
      <c r="G13" s="780">
        <f>H13+I13+J13</f>
        <v>4</v>
      </c>
      <c r="H13" s="766">
        <v>4</v>
      </c>
      <c r="I13" s="766">
        <v>0</v>
      </c>
      <c r="J13" s="766">
        <v>0</v>
      </c>
      <c r="K13" s="1027">
        <f t="shared" si="3"/>
        <v>133.33333333333331</v>
      </c>
      <c r="L13" s="1028">
        <f t="shared" si="1"/>
        <v>133.33333333333331</v>
      </c>
      <c r="M13" s="1028" t="e">
        <f t="shared" si="1"/>
        <v>#DIV/0!</v>
      </c>
      <c r="N13" s="1028" t="e">
        <f t="shared" si="1"/>
        <v>#DIV/0!</v>
      </c>
      <c r="O13" s="780">
        <f>P13+Q13+R13</f>
        <v>2928</v>
      </c>
      <c r="P13" s="762">
        <v>2928</v>
      </c>
      <c r="Q13" s="762">
        <v>0</v>
      </c>
      <c r="R13" s="762">
        <v>0</v>
      </c>
      <c r="S13" s="780">
        <f>T13+U13+V13</f>
        <v>2782</v>
      </c>
      <c r="T13" s="762">
        <v>2782</v>
      </c>
      <c r="U13" s="762">
        <v>0</v>
      </c>
      <c r="V13" s="762">
        <v>0</v>
      </c>
      <c r="W13" s="1029">
        <f t="shared" si="4"/>
        <v>95.013661202185801</v>
      </c>
      <c r="X13" s="1030">
        <f t="shared" si="2"/>
        <v>95.013661202185801</v>
      </c>
      <c r="Y13" s="1030" t="e">
        <f t="shared" si="2"/>
        <v>#DIV/0!</v>
      </c>
      <c r="Z13" s="1030" t="e">
        <f t="shared" si="2"/>
        <v>#DIV/0!</v>
      </c>
      <c r="AA13" s="1370"/>
      <c r="AB13" s="760"/>
    </row>
    <row r="14" spans="1:28" ht="31.5" customHeight="1">
      <c r="A14" s="753" t="s">
        <v>378</v>
      </c>
      <c r="B14" s="753" t="s">
        <v>4958</v>
      </c>
      <c r="C14" s="780">
        <f>D14+E14+F14</f>
        <v>0</v>
      </c>
      <c r="D14" s="766">
        <v>0</v>
      </c>
      <c r="E14" s="766">
        <v>0</v>
      </c>
      <c r="F14" s="766">
        <v>0</v>
      </c>
      <c r="G14" s="780">
        <f>H14+I14+J14</f>
        <v>0</v>
      </c>
      <c r="H14" s="766">
        <v>0</v>
      </c>
      <c r="I14" s="766">
        <v>0</v>
      </c>
      <c r="J14" s="766">
        <v>0</v>
      </c>
      <c r="K14" s="1027" t="e">
        <f t="shared" si="3"/>
        <v>#DIV/0!</v>
      </c>
      <c r="L14" s="1028" t="e">
        <f t="shared" si="1"/>
        <v>#DIV/0!</v>
      </c>
      <c r="M14" s="1028" t="e">
        <f t="shared" si="1"/>
        <v>#DIV/0!</v>
      </c>
      <c r="N14" s="1028" t="e">
        <f t="shared" si="1"/>
        <v>#DIV/0!</v>
      </c>
      <c r="O14" s="780">
        <f>P14+Q14+R14</f>
        <v>0</v>
      </c>
      <c r="P14" s="762">
        <v>0</v>
      </c>
      <c r="Q14" s="762">
        <v>0</v>
      </c>
      <c r="R14" s="762">
        <v>0</v>
      </c>
      <c r="S14" s="780">
        <f>T14+U14+V14</f>
        <v>0</v>
      </c>
      <c r="T14" s="762">
        <v>0</v>
      </c>
      <c r="U14" s="762">
        <v>0</v>
      </c>
      <c r="V14" s="762">
        <v>0</v>
      </c>
      <c r="W14" s="1029" t="e">
        <f t="shared" si="4"/>
        <v>#DIV/0!</v>
      </c>
      <c r="X14" s="1030" t="e">
        <f t="shared" si="2"/>
        <v>#DIV/0!</v>
      </c>
      <c r="Y14" s="1030" t="e">
        <f t="shared" si="2"/>
        <v>#DIV/0!</v>
      </c>
      <c r="Z14" s="1030" t="e">
        <f t="shared" si="2"/>
        <v>#DIV/0!</v>
      </c>
      <c r="AA14" s="1370"/>
      <c r="AB14" s="760"/>
    </row>
    <row r="15" spans="1:28" ht="51">
      <c r="A15" s="753" t="s">
        <v>379</v>
      </c>
      <c r="B15" s="753" t="s">
        <v>4959</v>
      </c>
      <c r="C15" s="780">
        <f>D15+E15+F15</f>
        <v>0</v>
      </c>
      <c r="D15" s="754">
        <v>0</v>
      </c>
      <c r="E15" s="754">
        <v>0</v>
      </c>
      <c r="F15" s="754">
        <v>0</v>
      </c>
      <c r="G15" s="780">
        <f>H15+I15+J15</f>
        <v>0</v>
      </c>
      <c r="H15" s="754"/>
      <c r="I15" s="754"/>
      <c r="J15" s="754"/>
      <c r="K15" s="1027" t="e">
        <f t="shared" si="3"/>
        <v>#DIV/0!</v>
      </c>
      <c r="L15" s="1028" t="e">
        <f t="shared" si="1"/>
        <v>#DIV/0!</v>
      </c>
      <c r="M15" s="1028" t="e">
        <f t="shared" si="1"/>
        <v>#DIV/0!</v>
      </c>
      <c r="N15" s="1028" t="e">
        <f t="shared" si="1"/>
        <v>#DIV/0!</v>
      </c>
      <c r="O15" s="780">
        <f>P15+Q15+R15</f>
        <v>0</v>
      </c>
      <c r="P15" s="761">
        <v>0</v>
      </c>
      <c r="Q15" s="761">
        <v>0</v>
      </c>
      <c r="R15" s="762">
        <v>0</v>
      </c>
      <c r="S15" s="780">
        <f>T15+U15+V15</f>
        <v>0</v>
      </c>
      <c r="T15" s="761">
        <v>0</v>
      </c>
      <c r="U15" s="761">
        <v>0</v>
      </c>
      <c r="V15" s="762">
        <v>0</v>
      </c>
      <c r="W15" s="1029" t="e">
        <f t="shared" si="4"/>
        <v>#DIV/0!</v>
      </c>
      <c r="X15" s="1030" t="e">
        <f t="shared" si="2"/>
        <v>#DIV/0!</v>
      </c>
      <c r="Y15" s="1030" t="e">
        <f t="shared" si="2"/>
        <v>#DIV/0!</v>
      </c>
      <c r="Z15" s="1030" t="e">
        <f t="shared" si="2"/>
        <v>#DIV/0!</v>
      </c>
      <c r="AA15" s="1371"/>
      <c r="AB15" s="763"/>
    </row>
    <row r="16" spans="1:28" ht="25.5" customHeight="1">
      <c r="A16" s="764" t="s">
        <v>4960</v>
      </c>
      <c r="B16" s="765"/>
      <c r="C16" s="758">
        <v>0</v>
      </c>
      <c r="D16" s="766"/>
      <c r="E16" s="766"/>
      <c r="F16" s="766"/>
      <c r="G16" s="758">
        <v>0</v>
      </c>
      <c r="H16" s="766"/>
      <c r="I16" s="766"/>
      <c r="J16" s="766"/>
      <c r="K16" s="1027" t="e">
        <f t="shared" si="3"/>
        <v>#DIV/0!</v>
      </c>
      <c r="L16" s="1028" t="e">
        <f t="shared" si="1"/>
        <v>#DIV/0!</v>
      </c>
      <c r="M16" s="1028" t="e">
        <f t="shared" si="1"/>
        <v>#DIV/0!</v>
      </c>
      <c r="N16" s="1028" t="e">
        <f t="shared" si="1"/>
        <v>#DIV/0!</v>
      </c>
      <c r="O16" s="780">
        <f>P16+Q16+R16</f>
        <v>0</v>
      </c>
      <c r="P16" s="1362"/>
      <c r="Q16" s="1362"/>
      <c r="R16" s="767"/>
      <c r="S16" s="780">
        <f>T16+U16+V16</f>
        <v>0</v>
      </c>
      <c r="T16" s="1362"/>
      <c r="U16" s="1362"/>
      <c r="V16" s="767"/>
      <c r="W16" s="1029" t="e">
        <f t="shared" si="4"/>
        <v>#DIV/0!</v>
      </c>
      <c r="X16" s="1030" t="e">
        <f t="shared" si="2"/>
        <v>#DIV/0!</v>
      </c>
      <c r="Y16" s="1030" t="e">
        <f t="shared" si="2"/>
        <v>#DIV/0!</v>
      </c>
      <c r="Z16" s="1030" t="e">
        <f t="shared" si="2"/>
        <v>#DIV/0!</v>
      </c>
      <c r="AA16" s="1372"/>
      <c r="AB16" s="1362"/>
    </row>
    <row r="17" spans="1:28" ht="15">
      <c r="A17" s="768" t="s">
        <v>380</v>
      </c>
      <c r="B17" s="767"/>
      <c r="C17" s="758">
        <v>0</v>
      </c>
      <c r="D17" s="770"/>
      <c r="E17" s="770"/>
      <c r="F17" s="770"/>
      <c r="G17" s="758">
        <v>0</v>
      </c>
      <c r="H17" s="770"/>
      <c r="I17" s="770"/>
      <c r="J17" s="770"/>
      <c r="K17" s="1027" t="e">
        <f t="shared" si="3"/>
        <v>#DIV/0!</v>
      </c>
      <c r="L17" s="1028" t="e">
        <f t="shared" si="1"/>
        <v>#DIV/0!</v>
      </c>
      <c r="M17" s="1028" t="e">
        <f t="shared" si="1"/>
        <v>#DIV/0!</v>
      </c>
      <c r="N17" s="1028" t="e">
        <f t="shared" si="1"/>
        <v>#DIV/0!</v>
      </c>
      <c r="O17" s="780">
        <f>P17+Q17+R17</f>
        <v>0</v>
      </c>
      <c r="P17" s="769"/>
      <c r="Q17" s="769"/>
      <c r="R17" s="770"/>
      <c r="S17" s="780">
        <f>T17+U17+V17</f>
        <v>0</v>
      </c>
      <c r="T17" s="769"/>
      <c r="U17" s="769"/>
      <c r="V17" s="770"/>
      <c r="W17" s="1029" t="e">
        <f t="shared" si="4"/>
        <v>#DIV/0!</v>
      </c>
      <c r="X17" s="1030" t="e">
        <f t="shared" si="2"/>
        <v>#DIV/0!</v>
      </c>
      <c r="Y17" s="1030" t="e">
        <f t="shared" si="2"/>
        <v>#DIV/0!</v>
      </c>
      <c r="Z17" s="1030" t="e">
        <f t="shared" si="2"/>
        <v>#DIV/0!</v>
      </c>
      <c r="AA17" s="1373"/>
      <c r="AB17" s="1166"/>
    </row>
    <row r="18" spans="1:28" ht="18.75">
      <c r="A18" s="1548" t="s">
        <v>2783</v>
      </c>
      <c r="B18" s="1549"/>
      <c r="C18" s="781">
        <f t="shared" ref="C18:O18" si="6">SUM(C8+C12)</f>
        <v>44</v>
      </c>
      <c r="D18" s="781">
        <f t="shared" si="6"/>
        <v>42</v>
      </c>
      <c r="E18" s="781">
        <f t="shared" si="6"/>
        <v>2</v>
      </c>
      <c r="F18" s="781">
        <f t="shared" si="6"/>
        <v>0</v>
      </c>
      <c r="G18" s="781">
        <f t="shared" si="6"/>
        <v>45</v>
      </c>
      <c r="H18" s="781">
        <f t="shared" si="6"/>
        <v>41</v>
      </c>
      <c r="I18" s="781">
        <f t="shared" si="6"/>
        <v>3</v>
      </c>
      <c r="J18" s="781">
        <f t="shared" si="6"/>
        <v>1</v>
      </c>
      <c r="K18" s="1027">
        <f t="shared" si="3"/>
        <v>102.27272727272727</v>
      </c>
      <c r="L18" s="1027">
        <f>SUM(H18/D18*100)</f>
        <v>97.61904761904762</v>
      </c>
      <c r="M18" s="1027">
        <f>SUM(I18/E18*100)</f>
        <v>150</v>
      </c>
      <c r="N18" s="1027" t="e">
        <f>SUM(J18/F18*100)</f>
        <v>#DIV/0!</v>
      </c>
      <c r="O18" s="781">
        <f t="shared" si="6"/>
        <v>8431</v>
      </c>
      <c r="P18" s="781">
        <f t="shared" ref="P18:V18" si="7">SUM(P8+P12)</f>
        <v>8187</v>
      </c>
      <c r="Q18" s="781">
        <f t="shared" si="7"/>
        <v>204</v>
      </c>
      <c r="R18" s="781">
        <f t="shared" si="7"/>
        <v>40</v>
      </c>
      <c r="S18" s="781">
        <f t="shared" si="7"/>
        <v>5704</v>
      </c>
      <c r="T18" s="781">
        <f t="shared" si="7"/>
        <v>5582</v>
      </c>
      <c r="U18" s="781">
        <f t="shared" si="7"/>
        <v>106</v>
      </c>
      <c r="V18" s="781">
        <f t="shared" si="7"/>
        <v>16</v>
      </c>
      <c r="W18" s="1027">
        <f t="shared" si="4"/>
        <v>67.655082433874981</v>
      </c>
      <c r="X18" s="1027">
        <f t="shared" si="2"/>
        <v>68.181262977891777</v>
      </c>
      <c r="Y18" s="1027">
        <f t="shared" si="2"/>
        <v>51.960784313725497</v>
      </c>
      <c r="Z18" s="1027">
        <f t="shared" si="2"/>
        <v>40</v>
      </c>
      <c r="AA18" s="1374">
        <f>SUM(AA9:AA17)</f>
        <v>12117384.540000001</v>
      </c>
      <c r="AB18" s="758">
        <v>16</v>
      </c>
    </row>
    <row r="19" spans="1:28">
      <c r="AB19" s="758"/>
    </row>
    <row r="20" spans="1:28" ht="30">
      <c r="A20" s="38" t="s">
        <v>7220</v>
      </c>
      <c r="B20" s="1349"/>
      <c r="C20" s="1349"/>
      <c r="D20" s="1349"/>
      <c r="E20" s="1349"/>
      <c r="F20" s="1349"/>
      <c r="G20" s="1349"/>
      <c r="H20" s="1349"/>
      <c r="I20" s="1349"/>
      <c r="J20" s="1349"/>
      <c r="K20" s="1350"/>
      <c r="L20" s="1350"/>
      <c r="M20" s="1350"/>
      <c r="N20" s="1350"/>
      <c r="O20" s="1348"/>
    </row>
    <row r="21" spans="1:28">
      <c r="AA21" s="1375"/>
    </row>
    <row r="22" spans="1:28">
      <c r="AA22" s="1375"/>
    </row>
    <row r="23" spans="1:28">
      <c r="AA23" s="1375"/>
    </row>
    <row r="24" spans="1:28">
      <c r="AA24" s="1375"/>
    </row>
    <row r="25" spans="1:28">
      <c r="AA25" s="1375"/>
    </row>
    <row r="26" spans="1:28">
      <c r="AA26" s="1375"/>
    </row>
    <row r="27" spans="1:28">
      <c r="AA27" s="1375"/>
    </row>
    <row r="28" spans="1:28">
      <c r="AA28" s="1375"/>
    </row>
    <row r="29" spans="1:28">
      <c r="AA29" s="1375"/>
    </row>
    <row r="30" spans="1:28">
      <c r="AA30" s="1375"/>
    </row>
    <row r="31" spans="1:28">
      <c r="AA31" s="1375"/>
    </row>
    <row r="32" spans="1:28">
      <c r="AA32" s="1375"/>
    </row>
    <row r="33" spans="27:27">
      <c r="AA33" s="1375"/>
    </row>
    <row r="34" spans="27:27">
      <c r="AA34" s="1375"/>
    </row>
    <row r="35" spans="27:27">
      <c r="AA35" s="1375"/>
    </row>
    <row r="36" spans="27:27">
      <c r="AA36" s="1375"/>
    </row>
    <row r="37" spans="27:27">
      <c r="AA37" s="1375"/>
    </row>
    <row r="38" spans="27:27">
      <c r="AA38" s="1375"/>
    </row>
    <row r="39" spans="27:27">
      <c r="AA39" s="1375"/>
    </row>
    <row r="40" spans="27:27">
      <c r="AA40" s="1375"/>
    </row>
    <row r="41" spans="27:27">
      <c r="AA41" s="1375"/>
    </row>
    <row r="42" spans="27:27">
      <c r="AA42" s="1375"/>
    </row>
  </sheetData>
  <mergeCells count="13">
    <mergeCell ref="A18:B18"/>
    <mergeCell ref="C2:D2"/>
    <mergeCell ref="A5:A6"/>
    <mergeCell ref="B5:B6"/>
    <mergeCell ref="C5:N5"/>
    <mergeCell ref="AA5:AA7"/>
    <mergeCell ref="W6:Z6"/>
    <mergeCell ref="O5:Z5"/>
    <mergeCell ref="C6:F6"/>
    <mergeCell ref="G6:J6"/>
    <mergeCell ref="K6:N6"/>
    <mergeCell ref="O6:R6"/>
    <mergeCell ref="S6:V6"/>
  </mergeCells>
  <phoneticPr fontId="44" type="noConversion"/>
  <pageMargins left="0.23622047244094491" right="0.23622047244094491" top="0.35433070866141736" bottom="0.35433070866141736" header="0.31496062992125984" footer="0.31496062992125984"/>
  <pageSetup paperSize="9" scale="6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R89"/>
  <sheetViews>
    <sheetView topLeftCell="C64" zoomScaleSheetLayoutView="100" workbookViewId="0">
      <selection activeCell="J97" sqref="J97"/>
    </sheetView>
  </sheetViews>
  <sheetFormatPr defaultRowHeight="12.75"/>
  <cols>
    <col min="1" max="1" width="21.85546875" style="11" customWidth="1"/>
    <col min="2" max="2" width="15.5703125" style="11" customWidth="1"/>
    <col min="3" max="3" width="19.28515625" style="11" customWidth="1"/>
    <col min="4" max="4" width="9.140625" style="11"/>
    <col min="5" max="5" width="12.140625" style="11" customWidth="1"/>
    <col min="6" max="7" width="9.140625" style="11"/>
    <col min="8" max="8" width="23" style="11" customWidth="1"/>
    <col min="9" max="9" width="9.140625" style="11"/>
    <col min="10" max="10" width="22.5703125" style="11" customWidth="1"/>
    <col min="11" max="11" width="20.140625" style="822" customWidth="1"/>
    <col min="12" max="12" width="9.140625" style="11"/>
    <col min="13" max="13" width="18.28515625" style="11" customWidth="1"/>
    <col min="14" max="16384" width="9.140625" style="11"/>
  </cols>
  <sheetData>
    <row r="1" spans="1:18">
      <c r="A1" s="820"/>
      <c r="B1" s="821" t="s">
        <v>1242</v>
      </c>
      <c r="C1" s="1247" t="str">
        <f>[3]Kadar.ode.!C1</f>
        <v>Унети назив здравствене установе</v>
      </c>
      <c r="D1" s="1226"/>
      <c r="E1" s="1226"/>
      <c r="F1" s="1357"/>
      <c r="G1" s="1358"/>
    </row>
    <row r="2" spans="1:18">
      <c r="A2" s="820"/>
      <c r="B2" s="821" t="s">
        <v>1244</v>
      </c>
      <c r="C2" s="1247" t="str">
        <f>[3]Kadar.ode.!C2</f>
        <v>Унети матични број здравствене установе</v>
      </c>
      <c r="D2" s="1226"/>
      <c r="E2" s="1226"/>
      <c r="F2" s="1357"/>
      <c r="G2" s="1358"/>
    </row>
    <row r="3" spans="1:18" ht="15">
      <c r="A3" s="820"/>
      <c r="B3" s="821"/>
      <c r="C3" s="1529" t="s">
        <v>7084</v>
      </c>
      <c r="D3" s="1530"/>
      <c r="E3" s="1226"/>
      <c r="F3" s="1357"/>
      <c r="G3" s="1358"/>
    </row>
    <row r="4" spans="1:18" ht="16.5" customHeight="1">
      <c r="A4" s="820"/>
      <c r="B4" s="821" t="s">
        <v>6781</v>
      </c>
      <c r="C4" s="823" t="s">
        <v>1237</v>
      </c>
      <c r="D4" s="824"/>
      <c r="E4" s="824"/>
      <c r="F4" s="825"/>
      <c r="G4" s="825"/>
      <c r="H4" s="1552"/>
      <c r="I4" s="1552"/>
      <c r="J4" s="1552"/>
    </row>
    <row r="5" spans="1:18" ht="15.75">
      <c r="J5" s="13"/>
      <c r="K5" s="826"/>
      <c r="L5" s="1359"/>
      <c r="M5" s="1359"/>
      <c r="N5" s="14"/>
    </row>
    <row r="6" spans="1:18" ht="12.75" customHeight="1">
      <c r="A6" s="1554" t="s">
        <v>381</v>
      </c>
      <c r="B6" s="1554" t="s">
        <v>382</v>
      </c>
      <c r="C6" s="1554" t="s">
        <v>383</v>
      </c>
      <c r="D6" s="1554" t="s">
        <v>384</v>
      </c>
      <c r="E6" s="1554" t="s">
        <v>385</v>
      </c>
      <c r="F6" s="1553" t="s">
        <v>6782</v>
      </c>
      <c r="G6" s="1553"/>
      <c r="H6" s="1553"/>
      <c r="I6" s="1553" t="s">
        <v>7221</v>
      </c>
      <c r="J6" s="1553"/>
      <c r="K6" s="1553"/>
      <c r="L6" s="1359"/>
      <c r="M6" s="1359"/>
      <c r="N6" s="14"/>
    </row>
    <row r="7" spans="1:18" ht="26.25" thickBot="1">
      <c r="A7" s="1554"/>
      <c r="B7" s="1554"/>
      <c r="C7" s="1554"/>
      <c r="D7" s="1554"/>
      <c r="E7" s="1554"/>
      <c r="F7" s="503" t="s">
        <v>1716</v>
      </c>
      <c r="G7" s="1356" t="s">
        <v>386</v>
      </c>
      <c r="H7" s="559" t="s">
        <v>387</v>
      </c>
      <c r="I7" s="1049" t="s">
        <v>1716</v>
      </c>
      <c r="J7" s="1050" t="s">
        <v>386</v>
      </c>
      <c r="K7" s="827" t="s">
        <v>387</v>
      </c>
      <c r="L7" s="14"/>
      <c r="M7" s="14"/>
      <c r="N7" s="14"/>
    </row>
    <row r="8" spans="1:18" ht="15.75" thickBot="1">
      <c r="A8" s="828" t="s">
        <v>388</v>
      </c>
      <c r="B8" s="828"/>
      <c r="C8" s="828"/>
      <c r="D8" s="828"/>
      <c r="E8" s="828"/>
      <c r="F8" s="488"/>
      <c r="G8" s="514"/>
      <c r="H8" s="839">
        <f>SUM(H9:H41)</f>
        <v>13844000.003999999</v>
      </c>
      <c r="I8" s="1038"/>
      <c r="J8" s="1039"/>
      <c r="K8" s="834">
        <f>SUM(K9:K42)</f>
        <v>7617625.8568200003</v>
      </c>
      <c r="L8" s="1360"/>
      <c r="M8" s="14"/>
      <c r="N8" s="14"/>
    </row>
    <row r="9" spans="1:18">
      <c r="A9" s="282" t="s">
        <v>389</v>
      </c>
      <c r="B9" s="282" t="s">
        <v>390</v>
      </c>
      <c r="C9" s="282" t="s">
        <v>391</v>
      </c>
      <c r="D9" s="282" t="s">
        <v>392</v>
      </c>
      <c r="E9" s="282" t="s">
        <v>393</v>
      </c>
      <c r="F9" s="1031">
        <v>220</v>
      </c>
      <c r="G9" s="707">
        <v>438.82</v>
      </c>
      <c r="H9" s="1044">
        <f>F9*G9</f>
        <v>96540.4</v>
      </c>
      <c r="I9" s="1051">
        <v>64</v>
      </c>
      <c r="J9" s="1046">
        <v>482.9</v>
      </c>
      <c r="K9" s="1037">
        <f>I9*J9</f>
        <v>30905.599999999999</v>
      </c>
      <c r="L9" s="14"/>
      <c r="M9" s="14"/>
      <c r="N9" s="14"/>
    </row>
    <row r="10" spans="1:18">
      <c r="A10" s="282" t="s">
        <v>394</v>
      </c>
      <c r="B10" s="282" t="s">
        <v>395</v>
      </c>
      <c r="C10" s="282" t="s">
        <v>396</v>
      </c>
      <c r="D10" s="282" t="s">
        <v>392</v>
      </c>
      <c r="E10" s="282" t="s">
        <v>397</v>
      </c>
      <c r="F10" s="1031">
        <v>20</v>
      </c>
      <c r="G10" s="707">
        <v>388.57</v>
      </c>
      <c r="H10" s="829">
        <f t="shared" ref="H10:H41" si="0">F10*G10</f>
        <v>7771.4</v>
      </c>
      <c r="I10" s="1031">
        <v>5</v>
      </c>
      <c r="J10" s="707">
        <v>388.4</v>
      </c>
      <c r="K10" s="709">
        <f t="shared" ref="K10:K44" si="1">I10*J10</f>
        <v>1942</v>
      </c>
      <c r="L10" s="14"/>
      <c r="M10" s="14"/>
      <c r="N10" s="14"/>
    </row>
    <row r="11" spans="1:18">
      <c r="A11" s="282" t="s">
        <v>398</v>
      </c>
      <c r="B11" s="282" t="s">
        <v>399</v>
      </c>
      <c r="C11" s="282" t="s">
        <v>400</v>
      </c>
      <c r="D11" s="282" t="s">
        <v>392</v>
      </c>
      <c r="E11" s="282" t="s">
        <v>401</v>
      </c>
      <c r="F11" s="1031">
        <v>1340</v>
      </c>
      <c r="G11" s="707">
        <v>350.71359999999999</v>
      </c>
      <c r="H11" s="829">
        <f t="shared" si="0"/>
        <v>469956.22399999999</v>
      </c>
      <c r="I11" s="1031">
        <v>584</v>
      </c>
      <c r="J11" s="707">
        <v>377.34840000000003</v>
      </c>
      <c r="K11" s="709">
        <f>I11*J11</f>
        <v>220371.46560000003</v>
      </c>
      <c r="L11" s="14"/>
      <c r="M11" s="14"/>
      <c r="N11" s="14"/>
    </row>
    <row r="12" spans="1:18">
      <c r="A12" s="282" t="s">
        <v>402</v>
      </c>
      <c r="B12" s="282" t="s">
        <v>403</v>
      </c>
      <c r="C12" s="282" t="s">
        <v>404</v>
      </c>
      <c r="D12" s="282" t="s">
        <v>392</v>
      </c>
      <c r="E12" s="282" t="s">
        <v>405</v>
      </c>
      <c r="F12" s="1031">
        <v>6</v>
      </c>
      <c r="G12" s="707">
        <v>646.41999999999996</v>
      </c>
      <c r="H12" s="829">
        <f t="shared" si="0"/>
        <v>3878.5199999999995</v>
      </c>
      <c r="I12" s="1031">
        <v>8</v>
      </c>
      <c r="J12" s="707">
        <v>648.79999999999995</v>
      </c>
      <c r="K12" s="709">
        <f t="shared" si="1"/>
        <v>5190.3999999999996</v>
      </c>
      <c r="L12" s="14"/>
      <c r="M12" s="14"/>
      <c r="N12" s="14"/>
    </row>
    <row r="13" spans="1:18">
      <c r="A13" s="282" t="s">
        <v>406</v>
      </c>
      <c r="B13" s="282" t="s">
        <v>407</v>
      </c>
      <c r="C13" s="282" t="s">
        <v>408</v>
      </c>
      <c r="D13" s="282" t="s">
        <v>392</v>
      </c>
      <c r="E13" s="282" t="s">
        <v>409</v>
      </c>
      <c r="F13" s="282">
        <v>160</v>
      </c>
      <c r="G13" s="707">
        <v>733.77</v>
      </c>
      <c r="H13" s="829">
        <f t="shared" si="0"/>
        <v>117403.2</v>
      </c>
      <c r="I13" s="282">
        <v>189</v>
      </c>
      <c r="J13" s="707">
        <v>738.44359999999995</v>
      </c>
      <c r="K13" s="709">
        <f t="shared" si="1"/>
        <v>139565.84039999999</v>
      </c>
    </row>
    <row r="14" spans="1:18">
      <c r="A14" s="282" t="s">
        <v>410</v>
      </c>
      <c r="B14" s="282" t="s">
        <v>411</v>
      </c>
      <c r="C14" s="282" t="s">
        <v>412</v>
      </c>
      <c r="D14" s="282" t="s">
        <v>392</v>
      </c>
      <c r="E14" s="282" t="s">
        <v>397</v>
      </c>
      <c r="F14" s="282">
        <v>200</v>
      </c>
      <c r="G14" s="707">
        <v>1868.5</v>
      </c>
      <c r="H14" s="829">
        <f t="shared" si="0"/>
        <v>373700</v>
      </c>
      <c r="I14" s="282">
        <v>82</v>
      </c>
      <c r="J14" s="707">
        <v>1872.6519000000001</v>
      </c>
      <c r="K14" s="709">
        <f t="shared" si="1"/>
        <v>153557.4558</v>
      </c>
    </row>
    <row r="15" spans="1:18">
      <c r="A15" s="282" t="s">
        <v>413</v>
      </c>
      <c r="B15" s="282" t="s">
        <v>414</v>
      </c>
      <c r="C15" s="282" t="s">
        <v>415</v>
      </c>
      <c r="D15" s="282" t="s">
        <v>392</v>
      </c>
      <c r="E15" s="282" t="s">
        <v>416</v>
      </c>
      <c r="F15" s="282">
        <v>135</v>
      </c>
      <c r="G15" s="707">
        <v>1642.4</v>
      </c>
      <c r="H15" s="829">
        <f t="shared" si="0"/>
        <v>221724</v>
      </c>
      <c r="I15" s="282">
        <v>101</v>
      </c>
      <c r="J15" s="707">
        <v>1648.3150000000001</v>
      </c>
      <c r="K15" s="709">
        <f t="shared" si="1"/>
        <v>166479.815</v>
      </c>
    </row>
    <row r="16" spans="1:18" ht="15">
      <c r="A16" s="282" t="s">
        <v>417</v>
      </c>
      <c r="B16" s="282" t="s">
        <v>418</v>
      </c>
      <c r="C16" s="282" t="s">
        <v>419</v>
      </c>
      <c r="D16" s="282" t="s">
        <v>392</v>
      </c>
      <c r="E16" s="282" t="s">
        <v>420</v>
      </c>
      <c r="F16" s="282">
        <v>100</v>
      </c>
      <c r="G16" s="707">
        <v>10962.23</v>
      </c>
      <c r="H16" s="829">
        <f t="shared" si="0"/>
        <v>1096223</v>
      </c>
      <c r="I16" s="282">
        <v>26</v>
      </c>
      <c r="J16" s="707">
        <v>10497.118</v>
      </c>
      <c r="K16" s="709">
        <f t="shared" si="1"/>
        <v>272925.06800000003</v>
      </c>
      <c r="Q16" s="830"/>
      <c r="R16" s="830"/>
    </row>
    <row r="17" spans="1:18" ht="15">
      <c r="A17" s="282" t="s">
        <v>467</v>
      </c>
      <c r="B17" s="282" t="s">
        <v>468</v>
      </c>
      <c r="C17" s="282" t="s">
        <v>286</v>
      </c>
      <c r="D17" s="282" t="s">
        <v>392</v>
      </c>
      <c r="E17" s="282" t="s">
        <v>287</v>
      </c>
      <c r="F17" s="282">
        <v>7</v>
      </c>
      <c r="G17" s="707">
        <v>22639.15</v>
      </c>
      <c r="H17" s="829">
        <f t="shared" si="0"/>
        <v>158474.05000000002</v>
      </c>
      <c r="I17" s="282">
        <v>3</v>
      </c>
      <c r="J17" s="707">
        <v>22616.799999999999</v>
      </c>
      <c r="K17" s="709">
        <f t="shared" si="1"/>
        <v>67850.399999999994</v>
      </c>
      <c r="Q17" s="830"/>
      <c r="R17" s="830"/>
    </row>
    <row r="18" spans="1:18" ht="15">
      <c r="A18" s="282" t="s">
        <v>421</v>
      </c>
      <c r="B18" s="282" t="s">
        <v>422</v>
      </c>
      <c r="C18" s="282" t="s">
        <v>423</v>
      </c>
      <c r="D18" s="282" t="s">
        <v>392</v>
      </c>
      <c r="E18" s="282" t="s">
        <v>424</v>
      </c>
      <c r="F18" s="282">
        <v>60</v>
      </c>
      <c r="G18" s="707">
        <v>11115.5</v>
      </c>
      <c r="H18" s="829">
        <f t="shared" si="0"/>
        <v>666930</v>
      </c>
      <c r="I18" s="282">
        <v>49</v>
      </c>
      <c r="J18" s="707">
        <v>11100.43</v>
      </c>
      <c r="K18" s="709">
        <f t="shared" si="1"/>
        <v>543921.07000000007</v>
      </c>
      <c r="Q18" s="830"/>
      <c r="R18" s="830"/>
    </row>
    <row r="19" spans="1:18" ht="15">
      <c r="A19" s="282" t="s">
        <v>421</v>
      </c>
      <c r="B19" s="282" t="s">
        <v>422</v>
      </c>
      <c r="C19" s="282" t="s">
        <v>423</v>
      </c>
      <c r="D19" s="282" t="s">
        <v>392</v>
      </c>
      <c r="E19" s="282" t="s">
        <v>425</v>
      </c>
      <c r="F19" s="282">
        <v>111</v>
      </c>
      <c r="G19" s="707">
        <v>33370.36</v>
      </c>
      <c r="H19" s="829">
        <f t="shared" si="0"/>
        <v>3704109.96</v>
      </c>
      <c r="I19" s="282">
        <v>64</v>
      </c>
      <c r="J19" s="707">
        <v>33301.194000000003</v>
      </c>
      <c r="K19" s="709">
        <f t="shared" si="1"/>
        <v>2131276.4160000002</v>
      </c>
      <c r="Q19" s="830"/>
      <c r="R19" s="830"/>
    </row>
    <row r="20" spans="1:18" ht="15">
      <c r="A20" s="282" t="s">
        <v>426</v>
      </c>
      <c r="B20" s="282" t="s">
        <v>427</v>
      </c>
      <c r="C20" s="282" t="s">
        <v>428</v>
      </c>
      <c r="D20" s="282" t="s">
        <v>392</v>
      </c>
      <c r="E20" s="282" t="s">
        <v>429</v>
      </c>
      <c r="F20" s="282">
        <v>30</v>
      </c>
      <c r="G20" s="707">
        <v>9435.5499999999993</v>
      </c>
      <c r="H20" s="829">
        <f t="shared" si="0"/>
        <v>283066.5</v>
      </c>
      <c r="I20" s="282">
        <v>8</v>
      </c>
      <c r="J20" s="707">
        <v>9377.5</v>
      </c>
      <c r="K20" s="709">
        <f t="shared" si="1"/>
        <v>75020</v>
      </c>
      <c r="Q20" s="830"/>
      <c r="R20" s="830"/>
    </row>
    <row r="21" spans="1:18" ht="15">
      <c r="A21" s="282" t="s">
        <v>430</v>
      </c>
      <c r="B21" s="282" t="s">
        <v>431</v>
      </c>
      <c r="C21" s="282" t="s">
        <v>432</v>
      </c>
      <c r="D21" s="282" t="s">
        <v>392</v>
      </c>
      <c r="E21" s="282" t="s">
        <v>397</v>
      </c>
      <c r="F21" s="282">
        <v>20</v>
      </c>
      <c r="G21" s="707">
        <v>7027.87</v>
      </c>
      <c r="H21" s="829">
        <f t="shared" si="0"/>
        <v>140557.4</v>
      </c>
      <c r="I21" s="282">
        <v>7</v>
      </c>
      <c r="J21" s="707">
        <v>7026.8957</v>
      </c>
      <c r="K21" s="709">
        <f t="shared" si="1"/>
        <v>49188.269899999999</v>
      </c>
      <c r="Q21" s="830"/>
      <c r="R21" s="830"/>
    </row>
    <row r="22" spans="1:18" ht="15">
      <c r="A22" s="282" t="s">
        <v>288</v>
      </c>
      <c r="B22" s="282" t="s">
        <v>433</v>
      </c>
      <c r="C22" s="282" t="s">
        <v>434</v>
      </c>
      <c r="D22" s="282" t="s">
        <v>392</v>
      </c>
      <c r="E22" s="282" t="s">
        <v>289</v>
      </c>
      <c r="F22" s="282">
        <v>66</v>
      </c>
      <c r="G22" s="707">
        <v>2966.36</v>
      </c>
      <c r="H22" s="829">
        <f t="shared" si="0"/>
        <v>195779.76</v>
      </c>
      <c r="I22" s="282">
        <v>24</v>
      </c>
      <c r="J22" s="707">
        <v>2966.36</v>
      </c>
      <c r="K22" s="709">
        <f t="shared" si="1"/>
        <v>71192.639999999999</v>
      </c>
      <c r="Q22" s="830"/>
      <c r="R22" s="830"/>
    </row>
    <row r="23" spans="1:18" ht="15">
      <c r="A23" s="282" t="s">
        <v>435</v>
      </c>
      <c r="B23" s="282" t="s">
        <v>436</v>
      </c>
      <c r="C23" s="282" t="s">
        <v>437</v>
      </c>
      <c r="D23" s="282" t="s">
        <v>392</v>
      </c>
      <c r="E23" s="282" t="s">
        <v>438</v>
      </c>
      <c r="F23" s="282">
        <v>142</v>
      </c>
      <c r="G23" s="707">
        <v>2210.9</v>
      </c>
      <c r="H23" s="829">
        <f t="shared" si="0"/>
        <v>313947.8</v>
      </c>
      <c r="I23" s="282">
        <v>126</v>
      </c>
      <c r="J23" s="707">
        <v>2721.8319999999999</v>
      </c>
      <c r="K23" s="709">
        <f t="shared" si="1"/>
        <v>342950.83199999999</v>
      </c>
      <c r="Q23" s="830"/>
      <c r="R23" s="830"/>
    </row>
    <row r="24" spans="1:18" ht="15">
      <c r="A24" s="282" t="s">
        <v>439</v>
      </c>
      <c r="B24" s="282" t="s">
        <v>440</v>
      </c>
      <c r="C24" s="282" t="s">
        <v>441</v>
      </c>
      <c r="D24" s="282" t="s">
        <v>392</v>
      </c>
      <c r="E24" s="282" t="s">
        <v>397</v>
      </c>
      <c r="F24" s="282"/>
      <c r="G24" s="707"/>
      <c r="H24" s="829">
        <f t="shared" si="0"/>
        <v>0</v>
      </c>
      <c r="I24" s="282"/>
      <c r="J24" s="707"/>
      <c r="K24" s="709">
        <f t="shared" si="1"/>
        <v>0</v>
      </c>
      <c r="Q24" s="830"/>
      <c r="R24" s="830"/>
    </row>
    <row r="25" spans="1:18" ht="15">
      <c r="A25" s="282" t="s">
        <v>442</v>
      </c>
      <c r="B25" s="282" t="s">
        <v>443</v>
      </c>
      <c r="C25" s="282" t="s">
        <v>444</v>
      </c>
      <c r="D25" s="282" t="s">
        <v>392</v>
      </c>
      <c r="E25" s="282" t="s">
        <v>445</v>
      </c>
      <c r="F25" s="282">
        <v>263</v>
      </c>
      <c r="G25" s="707">
        <v>2526.9899999999998</v>
      </c>
      <c r="H25" s="829">
        <f t="shared" si="0"/>
        <v>664598.37</v>
      </c>
      <c r="I25" s="282">
        <v>106</v>
      </c>
      <c r="J25" s="707">
        <v>2531.7600000000002</v>
      </c>
      <c r="K25" s="709">
        <f t="shared" si="1"/>
        <v>268366.56</v>
      </c>
      <c r="Q25" s="830"/>
      <c r="R25" s="830"/>
    </row>
    <row r="26" spans="1:18" ht="15">
      <c r="A26" s="282" t="s">
        <v>446</v>
      </c>
      <c r="B26" s="282" t="s">
        <v>447</v>
      </c>
      <c r="C26" s="282" t="s">
        <v>448</v>
      </c>
      <c r="D26" s="282" t="s">
        <v>449</v>
      </c>
      <c r="E26" s="282" t="s">
        <v>450</v>
      </c>
      <c r="F26" s="282">
        <v>8160</v>
      </c>
      <c r="G26" s="707">
        <v>81.17</v>
      </c>
      <c r="H26" s="829">
        <f t="shared" si="0"/>
        <v>662347.20000000007</v>
      </c>
      <c r="I26" s="282">
        <v>3937</v>
      </c>
      <c r="J26" s="707">
        <v>82.494560000000007</v>
      </c>
      <c r="K26" s="709">
        <f t="shared" si="1"/>
        <v>324781.08272000001</v>
      </c>
      <c r="Q26" s="830"/>
      <c r="R26" s="830"/>
    </row>
    <row r="27" spans="1:18" ht="15">
      <c r="A27" s="282" t="s">
        <v>451</v>
      </c>
      <c r="B27" s="282" t="s">
        <v>452</v>
      </c>
      <c r="C27" s="282" t="s">
        <v>453</v>
      </c>
      <c r="D27" s="282" t="s">
        <v>392</v>
      </c>
      <c r="E27" s="282" t="s">
        <v>397</v>
      </c>
      <c r="F27" s="282">
        <v>187</v>
      </c>
      <c r="G27" s="707">
        <v>1419.73</v>
      </c>
      <c r="H27" s="829">
        <f t="shared" si="0"/>
        <v>265489.51</v>
      </c>
      <c r="I27" s="282">
        <v>138</v>
      </c>
      <c r="J27" s="707">
        <v>1418.1159</v>
      </c>
      <c r="K27" s="709">
        <f t="shared" si="1"/>
        <v>195699.99420000002</v>
      </c>
      <c r="Q27" s="830"/>
      <c r="R27" s="830"/>
    </row>
    <row r="28" spans="1:18" ht="15">
      <c r="A28" s="282" t="s">
        <v>454</v>
      </c>
      <c r="B28" s="282" t="s">
        <v>455</v>
      </c>
      <c r="C28" s="282" t="s">
        <v>456</v>
      </c>
      <c r="D28" s="282" t="s">
        <v>392</v>
      </c>
      <c r="E28" s="282" t="s">
        <v>457</v>
      </c>
      <c r="F28" s="282">
        <v>798</v>
      </c>
      <c r="G28" s="707">
        <v>489.56</v>
      </c>
      <c r="H28" s="829">
        <f t="shared" si="0"/>
        <v>390668.88</v>
      </c>
      <c r="I28" s="282">
        <v>490</v>
      </c>
      <c r="J28" s="707">
        <v>472.45319999999998</v>
      </c>
      <c r="K28" s="709">
        <f t="shared" si="1"/>
        <v>231502.068</v>
      </c>
      <c r="Q28" s="830"/>
      <c r="R28" s="830"/>
    </row>
    <row r="29" spans="1:18" ht="15">
      <c r="A29" s="282" t="s">
        <v>1822</v>
      </c>
      <c r="B29" s="282" t="s">
        <v>459</v>
      </c>
      <c r="C29" s="282" t="s">
        <v>1823</v>
      </c>
      <c r="D29" s="282" t="s">
        <v>392</v>
      </c>
      <c r="E29" s="282" t="s">
        <v>401</v>
      </c>
      <c r="F29" s="282">
        <v>64</v>
      </c>
      <c r="G29" s="707">
        <v>25639.03</v>
      </c>
      <c r="H29" s="829">
        <f t="shared" si="0"/>
        <v>1640897.92</v>
      </c>
      <c r="I29" s="282">
        <v>42</v>
      </c>
      <c r="J29" s="707">
        <v>21795.477500000001</v>
      </c>
      <c r="K29" s="709">
        <f t="shared" si="1"/>
        <v>915410.05500000005</v>
      </c>
      <c r="Q29" s="830"/>
      <c r="R29" s="830"/>
    </row>
    <row r="30" spans="1:18" ht="15">
      <c r="A30" s="282" t="s">
        <v>439</v>
      </c>
      <c r="B30" s="282" t="s">
        <v>290</v>
      </c>
      <c r="C30" s="282" t="s">
        <v>441</v>
      </c>
      <c r="D30" s="282" t="s">
        <v>392</v>
      </c>
      <c r="E30" s="282" t="s">
        <v>461</v>
      </c>
      <c r="F30" s="282"/>
      <c r="G30" s="707"/>
      <c r="H30" s="829">
        <f t="shared" si="0"/>
        <v>0</v>
      </c>
      <c r="I30" s="282"/>
      <c r="J30" s="707"/>
      <c r="K30" s="709">
        <f t="shared" si="1"/>
        <v>0</v>
      </c>
      <c r="Q30" s="830"/>
      <c r="R30" s="830"/>
    </row>
    <row r="31" spans="1:18" ht="15">
      <c r="A31" s="282" t="s">
        <v>462</v>
      </c>
      <c r="B31" s="282" t="s">
        <v>463</v>
      </c>
      <c r="C31" s="282" t="s">
        <v>464</v>
      </c>
      <c r="D31" s="282" t="s">
        <v>449</v>
      </c>
      <c r="E31" s="282" t="s">
        <v>465</v>
      </c>
      <c r="F31" s="282">
        <v>783</v>
      </c>
      <c r="G31" s="707">
        <v>204.6</v>
      </c>
      <c r="H31" s="829">
        <f t="shared" si="0"/>
        <v>160201.79999999999</v>
      </c>
      <c r="I31" s="282">
        <v>8</v>
      </c>
      <c r="J31" s="707">
        <v>204.6</v>
      </c>
      <c r="K31" s="709">
        <f t="shared" si="1"/>
        <v>1636.8</v>
      </c>
      <c r="Q31" s="830"/>
      <c r="R31" s="830"/>
    </row>
    <row r="32" spans="1:18" ht="15">
      <c r="A32" s="282" t="s">
        <v>462</v>
      </c>
      <c r="B32" s="282" t="s">
        <v>463</v>
      </c>
      <c r="C32" s="282" t="s">
        <v>464</v>
      </c>
      <c r="D32" s="282" t="s">
        <v>449</v>
      </c>
      <c r="E32" s="282" t="s">
        <v>466</v>
      </c>
      <c r="F32" s="282">
        <v>2100</v>
      </c>
      <c r="G32" s="707">
        <v>899.36</v>
      </c>
      <c r="H32" s="829">
        <f t="shared" si="0"/>
        <v>1888656</v>
      </c>
      <c r="I32" s="282">
        <v>1260</v>
      </c>
      <c r="J32" s="707">
        <v>794.18560000000002</v>
      </c>
      <c r="K32" s="709">
        <f t="shared" si="1"/>
        <v>1000673.856</v>
      </c>
      <c r="Q32" s="830"/>
      <c r="R32" s="830"/>
    </row>
    <row r="33" spans="1:18" ht="15">
      <c r="A33" s="282" t="s">
        <v>467</v>
      </c>
      <c r="B33" s="282" t="s">
        <v>468</v>
      </c>
      <c r="C33" s="282" t="s">
        <v>469</v>
      </c>
      <c r="D33" s="282" t="s">
        <v>392</v>
      </c>
      <c r="E33" s="282" t="s">
        <v>424</v>
      </c>
      <c r="F33" s="282"/>
      <c r="G33" s="707"/>
      <c r="H33" s="829">
        <f t="shared" si="0"/>
        <v>0</v>
      </c>
      <c r="I33" s="282"/>
      <c r="J33" s="707"/>
      <c r="K33" s="709">
        <f t="shared" si="1"/>
        <v>0</v>
      </c>
      <c r="Q33" s="830"/>
      <c r="R33" s="830"/>
    </row>
    <row r="34" spans="1:18" ht="15">
      <c r="A34" s="282" t="s">
        <v>458</v>
      </c>
      <c r="B34" s="282" t="s">
        <v>291</v>
      </c>
      <c r="C34" s="282" t="s">
        <v>460</v>
      </c>
      <c r="D34" s="282" t="s">
        <v>392</v>
      </c>
      <c r="E34" s="282" t="s">
        <v>393</v>
      </c>
      <c r="F34" s="282">
        <v>10</v>
      </c>
      <c r="G34" s="707">
        <v>6751.65</v>
      </c>
      <c r="H34" s="829">
        <f t="shared" si="0"/>
        <v>67516.5</v>
      </c>
      <c r="I34" s="282">
        <v>12</v>
      </c>
      <c r="J34" s="707">
        <v>7040</v>
      </c>
      <c r="K34" s="709">
        <f t="shared" si="1"/>
        <v>84480</v>
      </c>
      <c r="Q34" s="830"/>
      <c r="R34" s="830"/>
    </row>
    <row r="35" spans="1:18" ht="15">
      <c r="A35" s="282" t="s">
        <v>4739</v>
      </c>
      <c r="B35" s="282" t="s">
        <v>4740</v>
      </c>
      <c r="C35" s="282" t="s">
        <v>4741</v>
      </c>
      <c r="D35" s="282" t="s">
        <v>392</v>
      </c>
      <c r="E35" s="282" t="s">
        <v>461</v>
      </c>
      <c r="F35" s="282">
        <v>20</v>
      </c>
      <c r="G35" s="707">
        <v>578.70000000000005</v>
      </c>
      <c r="H35" s="829">
        <f t="shared" si="0"/>
        <v>11574</v>
      </c>
      <c r="I35" s="282">
        <v>2</v>
      </c>
      <c r="J35" s="707">
        <v>578.70000000000005</v>
      </c>
      <c r="K35" s="709">
        <f t="shared" si="1"/>
        <v>1157.4000000000001</v>
      </c>
      <c r="Q35" s="830"/>
      <c r="R35" s="830"/>
    </row>
    <row r="36" spans="1:18" ht="15">
      <c r="A36" s="561" t="s">
        <v>4742</v>
      </c>
      <c r="B36" s="282" t="s">
        <v>4743</v>
      </c>
      <c r="C36" s="50" t="s">
        <v>4742</v>
      </c>
      <c r="D36" s="282" t="s">
        <v>392</v>
      </c>
      <c r="E36" s="282" t="s">
        <v>4744</v>
      </c>
      <c r="F36" s="282">
        <v>551</v>
      </c>
      <c r="G36" s="707">
        <v>184.91</v>
      </c>
      <c r="H36" s="829">
        <f t="shared" si="0"/>
        <v>101885.41</v>
      </c>
      <c r="I36" s="282">
        <v>370</v>
      </c>
      <c r="J36" s="707">
        <v>189.69399999999999</v>
      </c>
      <c r="K36" s="709">
        <f t="shared" si="1"/>
        <v>70186.78</v>
      </c>
      <c r="Q36" s="830"/>
      <c r="R36" s="830"/>
    </row>
    <row r="37" spans="1:18" ht="15">
      <c r="A37" s="282" t="s">
        <v>4745</v>
      </c>
      <c r="B37" s="282" t="s">
        <v>292</v>
      </c>
      <c r="C37" s="282" t="s">
        <v>4746</v>
      </c>
      <c r="D37" s="282" t="s">
        <v>392</v>
      </c>
      <c r="E37" s="282" t="s">
        <v>409</v>
      </c>
      <c r="F37" s="282">
        <v>40</v>
      </c>
      <c r="G37" s="707">
        <v>1939.89</v>
      </c>
      <c r="H37" s="829">
        <f t="shared" si="0"/>
        <v>77595.600000000006</v>
      </c>
      <c r="I37" s="282">
        <v>50</v>
      </c>
      <c r="J37" s="707">
        <v>2790.3701999999998</v>
      </c>
      <c r="K37" s="709">
        <f t="shared" si="1"/>
        <v>139518.50999999998</v>
      </c>
      <c r="Q37" s="830"/>
      <c r="R37" s="830"/>
    </row>
    <row r="38" spans="1:18" ht="15">
      <c r="A38" s="50" t="s">
        <v>4747</v>
      </c>
      <c r="B38" s="282" t="s">
        <v>4748</v>
      </c>
      <c r="C38" s="282" t="s">
        <v>4749</v>
      </c>
      <c r="D38" s="282" t="s">
        <v>392</v>
      </c>
      <c r="E38" s="282" t="s">
        <v>4750</v>
      </c>
      <c r="F38" s="282">
        <v>35</v>
      </c>
      <c r="G38" s="707">
        <v>968</v>
      </c>
      <c r="H38" s="829">
        <f t="shared" si="0"/>
        <v>33880</v>
      </c>
      <c r="I38" s="282">
        <v>25</v>
      </c>
      <c r="J38" s="707">
        <v>968</v>
      </c>
      <c r="K38" s="709">
        <f t="shared" si="1"/>
        <v>24200</v>
      </c>
      <c r="Q38" s="830"/>
      <c r="R38" s="830"/>
    </row>
    <row r="39" spans="1:18" ht="15">
      <c r="A39" s="282" t="s">
        <v>4751</v>
      </c>
      <c r="B39" s="560" t="s">
        <v>4752</v>
      </c>
      <c r="C39" s="560" t="s">
        <v>4753</v>
      </c>
      <c r="D39" s="560" t="s">
        <v>392</v>
      </c>
      <c r="E39" s="560" t="s">
        <v>4754</v>
      </c>
      <c r="F39" s="282"/>
      <c r="G39" s="707"/>
      <c r="H39" s="829">
        <f t="shared" si="0"/>
        <v>0</v>
      </c>
      <c r="I39" s="282">
        <v>8</v>
      </c>
      <c r="J39" s="707">
        <v>2459.16</v>
      </c>
      <c r="K39" s="709">
        <f t="shared" si="1"/>
        <v>19673.28</v>
      </c>
      <c r="Q39" s="830"/>
      <c r="R39" s="830"/>
    </row>
    <row r="40" spans="1:18" ht="15">
      <c r="A40" s="282" t="s">
        <v>4745</v>
      </c>
      <c r="B40" s="282" t="s">
        <v>443</v>
      </c>
      <c r="C40" s="282" t="s">
        <v>4745</v>
      </c>
      <c r="D40" s="560" t="s">
        <v>392</v>
      </c>
      <c r="E40" s="560" t="s">
        <v>397</v>
      </c>
      <c r="F40" s="282">
        <v>20</v>
      </c>
      <c r="G40" s="707">
        <v>1070.75</v>
      </c>
      <c r="H40" s="829">
        <f t="shared" si="0"/>
        <v>21415</v>
      </c>
      <c r="I40" s="282">
        <v>23</v>
      </c>
      <c r="J40" s="707">
        <v>1538.0434</v>
      </c>
      <c r="K40" s="709">
        <f t="shared" si="1"/>
        <v>35374.998200000002</v>
      </c>
      <c r="Q40" s="830"/>
      <c r="R40" s="830"/>
    </row>
    <row r="41" spans="1:18" ht="15">
      <c r="A41" s="282" t="s">
        <v>451</v>
      </c>
      <c r="B41" s="282" t="s">
        <v>452</v>
      </c>
      <c r="C41" s="282" t="s">
        <v>453</v>
      </c>
      <c r="D41" s="282" t="s">
        <v>392</v>
      </c>
      <c r="E41" s="560" t="s">
        <v>461</v>
      </c>
      <c r="F41" s="282">
        <v>20</v>
      </c>
      <c r="G41" s="707">
        <v>360.58</v>
      </c>
      <c r="H41" s="829">
        <f t="shared" si="0"/>
        <v>7211.5999999999995</v>
      </c>
      <c r="I41" s="282">
        <v>4</v>
      </c>
      <c r="J41" s="707">
        <v>360.55</v>
      </c>
      <c r="K41" s="709">
        <f t="shared" si="1"/>
        <v>1442.2</v>
      </c>
      <c r="Q41" s="830"/>
      <c r="R41" s="830"/>
    </row>
    <row r="42" spans="1:18" ht="15">
      <c r="A42" s="282" t="s">
        <v>435</v>
      </c>
      <c r="B42" s="282" t="s">
        <v>436</v>
      </c>
      <c r="C42" s="50" t="s">
        <v>7080</v>
      </c>
      <c r="D42" s="282" t="s">
        <v>392</v>
      </c>
      <c r="E42" s="282" t="s">
        <v>7081</v>
      </c>
      <c r="F42" s="282"/>
      <c r="G42" s="1355"/>
      <c r="H42" s="1048"/>
      <c r="I42" s="282">
        <v>54</v>
      </c>
      <c r="J42" s="1355">
        <v>577.5</v>
      </c>
      <c r="K42" s="709">
        <f t="shared" si="1"/>
        <v>31185</v>
      </c>
      <c r="Q42" s="830"/>
      <c r="R42" s="830"/>
    </row>
    <row r="43" spans="1:18" ht="15">
      <c r="A43" s="282" t="s">
        <v>458</v>
      </c>
      <c r="B43" s="282" t="s">
        <v>291</v>
      </c>
      <c r="C43" s="282" t="s">
        <v>460</v>
      </c>
      <c r="D43" s="282" t="s">
        <v>392</v>
      </c>
      <c r="E43" s="282" t="s">
        <v>7081</v>
      </c>
      <c r="F43" s="282"/>
      <c r="G43" s="1355"/>
      <c r="H43" s="1048"/>
      <c r="I43" s="282">
        <v>4</v>
      </c>
      <c r="J43" s="1355">
        <v>2176.1750000000002</v>
      </c>
      <c r="K43" s="709">
        <f t="shared" si="1"/>
        <v>8704.7000000000007</v>
      </c>
      <c r="Q43" s="830"/>
      <c r="R43" s="830"/>
    </row>
    <row r="44" spans="1:18" ht="15">
      <c r="A44" s="282" t="s">
        <v>7222</v>
      </c>
      <c r="B44" s="282" t="s">
        <v>7223</v>
      </c>
      <c r="C44" s="282" t="s">
        <v>7224</v>
      </c>
      <c r="D44" s="282" t="s">
        <v>392</v>
      </c>
      <c r="E44" s="282" t="s">
        <v>461</v>
      </c>
      <c r="F44" s="282"/>
      <c r="G44" s="1355"/>
      <c r="H44" s="1048"/>
      <c r="I44" s="282">
        <v>2</v>
      </c>
      <c r="J44" s="1355">
        <v>8332.5</v>
      </c>
      <c r="K44" s="709">
        <f t="shared" si="1"/>
        <v>16665</v>
      </c>
      <c r="Q44" s="830"/>
      <c r="R44" s="830"/>
    </row>
    <row r="45" spans="1:18" ht="15.75" thickBot="1">
      <c r="A45" s="561"/>
      <c r="B45" s="282"/>
      <c r="C45" s="50"/>
      <c r="D45" s="282"/>
      <c r="E45" s="282"/>
      <c r="F45" s="282"/>
      <c r="G45" s="1356"/>
      <c r="H45" s="831"/>
      <c r="I45" s="810"/>
      <c r="J45" s="1047"/>
      <c r="K45" s="832"/>
      <c r="Q45" s="830"/>
      <c r="R45" s="830"/>
    </row>
    <row r="46" spans="1:18" ht="15.75" thickBot="1">
      <c r="A46" s="833" t="s">
        <v>470</v>
      </c>
      <c r="B46" s="833"/>
      <c r="C46" s="833"/>
      <c r="D46" s="833"/>
      <c r="E46" s="828"/>
      <c r="F46" s="282"/>
      <c r="G46" s="1356"/>
      <c r="H46" s="839">
        <f>SUM(H47:H56)</f>
        <v>2843999.9957099999</v>
      </c>
      <c r="I46" s="1038"/>
      <c r="J46" s="1039"/>
      <c r="K46" s="834">
        <f>SUM(K47:K56)</f>
        <v>1710673.2000000002</v>
      </c>
      <c r="Q46" s="830"/>
      <c r="R46" s="830"/>
    </row>
    <row r="47" spans="1:18" ht="15">
      <c r="A47" s="282" t="s">
        <v>471</v>
      </c>
      <c r="B47" s="561" t="s">
        <v>472</v>
      </c>
      <c r="C47" s="561" t="s">
        <v>473</v>
      </c>
      <c r="D47" s="561" t="s">
        <v>392</v>
      </c>
      <c r="E47" s="561" t="s">
        <v>474</v>
      </c>
      <c r="F47" s="1032">
        <v>308</v>
      </c>
      <c r="G47" s="707">
        <v>1311.7</v>
      </c>
      <c r="H47" s="1044">
        <f>F47*G47</f>
        <v>404003.60000000003</v>
      </c>
      <c r="I47" s="1045">
        <v>95</v>
      </c>
      <c r="J47" s="1046">
        <v>1309.22</v>
      </c>
      <c r="K47" s="1037">
        <f>I47*J47</f>
        <v>124375.90000000001</v>
      </c>
      <c r="Q47" s="830"/>
      <c r="R47" s="830"/>
    </row>
    <row r="48" spans="1:18" ht="15">
      <c r="A48" s="282" t="s">
        <v>475</v>
      </c>
      <c r="B48" s="561" t="s">
        <v>476</v>
      </c>
      <c r="C48" s="561" t="s">
        <v>477</v>
      </c>
      <c r="D48" s="561" t="s">
        <v>392</v>
      </c>
      <c r="E48" s="561" t="s">
        <v>474</v>
      </c>
      <c r="F48" s="1032">
        <v>540</v>
      </c>
      <c r="G48" s="1356">
        <v>1168.76</v>
      </c>
      <c r="H48" s="829">
        <f t="shared" ref="H48:H56" si="2">F48*G48</f>
        <v>631130.4</v>
      </c>
      <c r="I48" s="1032">
        <v>320</v>
      </c>
      <c r="J48" s="1356">
        <v>1168.761</v>
      </c>
      <c r="K48" s="709">
        <f t="shared" ref="K48:K56" si="3">I48*J48</f>
        <v>374003.52</v>
      </c>
      <c r="Q48" s="830"/>
      <c r="R48" s="830"/>
    </row>
    <row r="49" spans="1:18" ht="15">
      <c r="A49" s="282" t="s">
        <v>478</v>
      </c>
      <c r="B49" s="561" t="s">
        <v>479</v>
      </c>
      <c r="C49" s="561" t="s">
        <v>480</v>
      </c>
      <c r="D49" s="561" t="s">
        <v>392</v>
      </c>
      <c r="E49" s="561" t="s">
        <v>481</v>
      </c>
      <c r="F49" s="1032">
        <v>25</v>
      </c>
      <c r="G49" s="707">
        <v>2871.22</v>
      </c>
      <c r="H49" s="829">
        <f t="shared" si="2"/>
        <v>71780.5</v>
      </c>
      <c r="I49" s="1032">
        <v>16</v>
      </c>
      <c r="J49" s="707">
        <v>2878.761</v>
      </c>
      <c r="K49" s="709">
        <f>I49*J49</f>
        <v>46060.175999999999</v>
      </c>
      <c r="Q49" s="830"/>
      <c r="R49" s="830"/>
    </row>
    <row r="50" spans="1:18" ht="15">
      <c r="A50" s="282" t="s">
        <v>478</v>
      </c>
      <c r="B50" s="561" t="s">
        <v>479</v>
      </c>
      <c r="C50" s="561" t="s">
        <v>480</v>
      </c>
      <c r="D50" s="561" t="s">
        <v>392</v>
      </c>
      <c r="E50" s="561" t="s">
        <v>482</v>
      </c>
      <c r="F50" s="478">
        <v>90</v>
      </c>
      <c r="G50" s="707">
        <v>4306.5</v>
      </c>
      <c r="H50" s="829">
        <f t="shared" si="2"/>
        <v>387585</v>
      </c>
      <c r="I50" s="478">
        <v>62</v>
      </c>
      <c r="J50" s="707">
        <v>4337.1790000000001</v>
      </c>
      <c r="K50" s="709">
        <f t="shared" si="3"/>
        <v>268905.098</v>
      </c>
      <c r="Q50" s="830"/>
      <c r="R50" s="830"/>
    </row>
    <row r="51" spans="1:18" ht="15">
      <c r="A51" s="282" t="s">
        <v>478</v>
      </c>
      <c r="B51" s="561" t="s">
        <v>479</v>
      </c>
      <c r="C51" s="561" t="s">
        <v>480</v>
      </c>
      <c r="D51" s="561" t="s">
        <v>392</v>
      </c>
      <c r="E51" s="561" t="s">
        <v>5076</v>
      </c>
      <c r="F51" s="478">
        <v>35</v>
      </c>
      <c r="G51" s="707">
        <v>8613</v>
      </c>
      <c r="H51" s="829">
        <f t="shared" si="2"/>
        <v>301455</v>
      </c>
      <c r="I51" s="478">
        <v>47</v>
      </c>
      <c r="J51" s="707">
        <v>8623.41</v>
      </c>
      <c r="K51" s="709">
        <f t="shared" si="3"/>
        <v>405300.27</v>
      </c>
      <c r="Q51" s="830"/>
      <c r="R51" s="830"/>
    </row>
    <row r="52" spans="1:18" ht="15">
      <c r="A52" s="282" t="s">
        <v>471</v>
      </c>
      <c r="B52" s="561" t="s">
        <v>476</v>
      </c>
      <c r="C52" s="561" t="s">
        <v>483</v>
      </c>
      <c r="D52" s="561" t="s">
        <v>392</v>
      </c>
      <c r="E52" s="561" t="s">
        <v>474</v>
      </c>
      <c r="F52" s="478">
        <v>589</v>
      </c>
      <c r="G52" s="707">
        <v>911.97438999999997</v>
      </c>
      <c r="H52" s="829">
        <f t="shared" si="2"/>
        <v>537152.91570999997</v>
      </c>
      <c r="I52" s="478">
        <v>360</v>
      </c>
      <c r="J52" s="707">
        <v>912.1</v>
      </c>
      <c r="K52" s="709">
        <f t="shared" si="3"/>
        <v>328356</v>
      </c>
      <c r="Q52" s="830"/>
      <c r="R52" s="830"/>
    </row>
    <row r="53" spans="1:18" ht="15">
      <c r="A53" s="282" t="s">
        <v>484</v>
      </c>
      <c r="B53" s="561" t="s">
        <v>485</v>
      </c>
      <c r="C53" s="561" t="s">
        <v>486</v>
      </c>
      <c r="D53" s="561" t="s">
        <v>392</v>
      </c>
      <c r="E53" s="561" t="s">
        <v>397</v>
      </c>
      <c r="F53" s="478">
        <v>4</v>
      </c>
      <c r="G53" s="707">
        <v>8707.7999999999993</v>
      </c>
      <c r="H53" s="829">
        <f t="shared" si="2"/>
        <v>34831.199999999997</v>
      </c>
      <c r="I53" s="478"/>
      <c r="J53" s="707"/>
      <c r="K53" s="709">
        <f t="shared" si="3"/>
        <v>0</v>
      </c>
      <c r="Q53" s="830"/>
      <c r="R53" s="830"/>
    </row>
    <row r="54" spans="1:18" ht="15">
      <c r="A54" s="282" t="s">
        <v>484</v>
      </c>
      <c r="B54" s="561" t="s">
        <v>485</v>
      </c>
      <c r="C54" s="561" t="s">
        <v>486</v>
      </c>
      <c r="D54" s="561" t="s">
        <v>392</v>
      </c>
      <c r="E54" s="561" t="s">
        <v>487</v>
      </c>
      <c r="F54" s="478"/>
      <c r="G54" s="707"/>
      <c r="H54" s="829">
        <f t="shared" si="2"/>
        <v>0</v>
      </c>
      <c r="I54" s="478"/>
      <c r="J54" s="707"/>
      <c r="K54" s="709">
        <f t="shared" si="3"/>
        <v>0</v>
      </c>
      <c r="Q54" s="830"/>
      <c r="R54" s="830"/>
    </row>
    <row r="55" spans="1:18" ht="15">
      <c r="A55" s="282" t="s">
        <v>1824</v>
      </c>
      <c r="B55" s="561"/>
      <c r="C55" s="561" t="s">
        <v>1825</v>
      </c>
      <c r="D55" s="561" t="s">
        <v>392</v>
      </c>
      <c r="E55" s="561" t="s">
        <v>474</v>
      </c>
      <c r="F55" s="478">
        <v>398</v>
      </c>
      <c r="G55" s="707">
        <v>1166.26</v>
      </c>
      <c r="H55" s="829">
        <f t="shared" si="2"/>
        <v>464171.48</v>
      </c>
      <c r="I55" s="478">
        <v>141</v>
      </c>
      <c r="J55" s="707">
        <v>1160.796</v>
      </c>
      <c r="K55" s="709">
        <f t="shared" si="3"/>
        <v>163672.236</v>
      </c>
      <c r="Q55" s="830"/>
      <c r="R55" s="830"/>
    </row>
    <row r="56" spans="1:18" ht="15">
      <c r="A56" s="282" t="s">
        <v>4755</v>
      </c>
      <c r="B56" s="561" t="s">
        <v>4756</v>
      </c>
      <c r="C56" s="561" t="s">
        <v>4757</v>
      </c>
      <c r="D56" s="561" t="s">
        <v>392</v>
      </c>
      <c r="E56" s="561" t="s">
        <v>4758</v>
      </c>
      <c r="F56" s="478">
        <v>3</v>
      </c>
      <c r="G56" s="707">
        <v>3963.3</v>
      </c>
      <c r="H56" s="829">
        <f t="shared" si="2"/>
        <v>11889.900000000001</v>
      </c>
      <c r="I56" s="478"/>
      <c r="J56" s="707"/>
      <c r="K56" s="709">
        <f t="shared" si="3"/>
        <v>0</v>
      </c>
      <c r="Q56" s="830"/>
      <c r="R56" s="830"/>
    </row>
    <row r="57" spans="1:18" ht="15">
      <c r="A57" s="282"/>
      <c r="B57" s="561"/>
      <c r="C57" s="561"/>
      <c r="D57" s="561"/>
      <c r="E57" s="561"/>
      <c r="F57" s="478"/>
      <c r="G57" s="1355"/>
      <c r="H57" s="282"/>
      <c r="I57" s="478"/>
      <c r="J57" s="1355"/>
      <c r="K57" s="836"/>
      <c r="Q57" s="830"/>
      <c r="R57" s="830"/>
    </row>
    <row r="58" spans="1:18" ht="15">
      <c r="A58" s="711"/>
      <c r="B58" s="835"/>
      <c r="C58" s="835"/>
      <c r="D58" s="835"/>
      <c r="E58" s="835"/>
      <c r="F58" s="282"/>
      <c r="G58" s="1355"/>
      <c r="H58" s="282"/>
      <c r="I58" s="282"/>
      <c r="J58" s="1355"/>
      <c r="K58" s="836"/>
      <c r="Q58" s="830"/>
      <c r="R58" s="830"/>
    </row>
    <row r="59" spans="1:18" ht="15.75" thickBot="1">
      <c r="A59" s="711"/>
      <c r="B59" s="835"/>
      <c r="C59" s="835"/>
      <c r="D59" s="835"/>
      <c r="E59" s="835"/>
      <c r="F59" s="282"/>
      <c r="G59" s="282"/>
      <c r="H59" s="562"/>
      <c r="I59" s="562"/>
      <c r="J59" s="1034"/>
      <c r="K59" s="837"/>
      <c r="Q59" s="830"/>
      <c r="R59" s="830"/>
    </row>
    <row r="60" spans="1:18" ht="15.75" thickBot="1">
      <c r="A60" s="828" t="s">
        <v>488</v>
      </c>
      <c r="B60" s="828"/>
      <c r="C60" s="828"/>
      <c r="D60" s="828"/>
      <c r="E60" s="828"/>
      <c r="F60" s="488"/>
      <c r="G60" s="514"/>
      <c r="H60" s="839">
        <f>SUM(H61:H68)</f>
        <v>14968999.999020001</v>
      </c>
      <c r="I60" s="1038"/>
      <c r="J60" s="1039"/>
      <c r="K60" s="834">
        <f>SUM(K64,K65,K67,K68,K69)</f>
        <v>9023531.7127999999</v>
      </c>
      <c r="Q60" s="830"/>
      <c r="R60" s="830"/>
    </row>
    <row r="61" spans="1:18" ht="15">
      <c r="A61" s="282" t="s">
        <v>489</v>
      </c>
      <c r="B61" s="561" t="s">
        <v>490</v>
      </c>
      <c r="C61" s="561" t="s">
        <v>1826</v>
      </c>
      <c r="D61" s="561" t="s">
        <v>392</v>
      </c>
      <c r="E61" s="561" t="s">
        <v>491</v>
      </c>
      <c r="F61" s="282"/>
      <c r="G61" s="1356"/>
      <c r="H61" s="530"/>
      <c r="I61" s="1035"/>
      <c r="J61" s="1036"/>
      <c r="K61" s="1037"/>
      <c r="Q61" s="830"/>
      <c r="R61" s="830"/>
    </row>
    <row r="62" spans="1:18" ht="15">
      <c r="A62" s="282" t="s">
        <v>492</v>
      </c>
      <c r="B62" s="561" t="s">
        <v>493</v>
      </c>
      <c r="C62" s="561" t="s">
        <v>494</v>
      </c>
      <c r="D62" s="561" t="s">
        <v>392</v>
      </c>
      <c r="E62" s="561" t="s">
        <v>1859</v>
      </c>
      <c r="F62" s="282"/>
      <c r="G62" s="1356"/>
      <c r="H62" s="488"/>
      <c r="I62" s="710"/>
      <c r="J62" s="838"/>
      <c r="K62" s="709"/>
      <c r="Q62" s="830"/>
      <c r="R62" s="830"/>
    </row>
    <row r="63" spans="1:18" ht="15">
      <c r="A63" s="282" t="s">
        <v>489</v>
      </c>
      <c r="B63" s="561" t="s">
        <v>490</v>
      </c>
      <c r="C63" s="561" t="s">
        <v>293</v>
      </c>
      <c r="D63" s="561" t="s">
        <v>392</v>
      </c>
      <c r="E63" s="561" t="s">
        <v>491</v>
      </c>
      <c r="F63" s="282"/>
      <c r="G63" s="1356"/>
      <c r="H63" s="488"/>
      <c r="I63" s="710"/>
      <c r="J63" s="838"/>
      <c r="K63" s="709"/>
      <c r="Q63" s="830"/>
      <c r="R63" s="830"/>
    </row>
    <row r="64" spans="1:18" ht="15">
      <c r="A64" s="282" t="s">
        <v>492</v>
      </c>
      <c r="B64" s="561" t="s">
        <v>493</v>
      </c>
      <c r="C64" s="561" t="s">
        <v>294</v>
      </c>
      <c r="D64" s="561" t="s">
        <v>392</v>
      </c>
      <c r="E64" s="561" t="s">
        <v>491</v>
      </c>
      <c r="F64" s="1031">
        <v>182</v>
      </c>
      <c r="G64" s="707">
        <v>24208.054609999999</v>
      </c>
      <c r="H64" s="829">
        <f>F64*G64</f>
        <v>4405865.9390199995</v>
      </c>
      <c r="I64" s="1031">
        <v>89</v>
      </c>
      <c r="J64" s="707">
        <v>24200</v>
      </c>
      <c r="K64" s="709">
        <f t="shared" ref="K64:K69" si="4">I64*J64</f>
        <v>2153800</v>
      </c>
      <c r="Q64" s="830"/>
      <c r="R64" s="830"/>
    </row>
    <row r="65" spans="1:18" ht="15">
      <c r="A65" s="282" t="s">
        <v>492</v>
      </c>
      <c r="B65" s="561" t="s">
        <v>493</v>
      </c>
      <c r="C65" s="561" t="s">
        <v>294</v>
      </c>
      <c r="D65" s="561" t="s">
        <v>392</v>
      </c>
      <c r="E65" s="561" t="s">
        <v>4759</v>
      </c>
      <c r="F65" s="1031">
        <v>51</v>
      </c>
      <c r="G65" s="707">
        <v>48425.38</v>
      </c>
      <c r="H65" s="829">
        <f>F65*G65</f>
        <v>2469694.38</v>
      </c>
      <c r="I65" s="1031">
        <v>44</v>
      </c>
      <c r="J65" s="707">
        <v>48400</v>
      </c>
      <c r="K65" s="709">
        <f t="shared" si="4"/>
        <v>2129600</v>
      </c>
      <c r="Q65" s="830"/>
      <c r="R65" s="830"/>
    </row>
    <row r="66" spans="1:18" ht="15">
      <c r="A66" s="282" t="s">
        <v>492</v>
      </c>
      <c r="B66" s="561" t="s">
        <v>493</v>
      </c>
      <c r="C66" s="561" t="s">
        <v>294</v>
      </c>
      <c r="D66" s="561" t="s">
        <v>392</v>
      </c>
      <c r="E66" s="561" t="s">
        <v>6783</v>
      </c>
      <c r="F66" s="1031">
        <v>36</v>
      </c>
      <c r="G66" s="707">
        <v>12100</v>
      </c>
      <c r="H66" s="829">
        <f>F66*G66</f>
        <v>435600</v>
      </c>
      <c r="I66" s="1031"/>
      <c r="J66" s="707"/>
      <c r="K66" s="709">
        <f t="shared" si="4"/>
        <v>0</v>
      </c>
      <c r="Q66" s="830"/>
      <c r="R66" s="830"/>
    </row>
    <row r="67" spans="1:18" ht="15">
      <c r="A67" s="282" t="s">
        <v>489</v>
      </c>
      <c r="B67" s="561" t="s">
        <v>490</v>
      </c>
      <c r="C67" s="561" t="s">
        <v>4760</v>
      </c>
      <c r="D67" s="561" t="s">
        <v>392</v>
      </c>
      <c r="E67" s="561" t="s">
        <v>491</v>
      </c>
      <c r="F67" s="1031">
        <v>1001</v>
      </c>
      <c r="G67" s="707">
        <v>4293.87</v>
      </c>
      <c r="H67" s="829">
        <f>F67*G67</f>
        <v>4298163.87</v>
      </c>
      <c r="I67" s="1031">
        <v>484</v>
      </c>
      <c r="J67" s="707">
        <v>4158.0241999999998</v>
      </c>
      <c r="K67" s="709">
        <f t="shared" si="4"/>
        <v>2012483.7127999999</v>
      </c>
      <c r="Q67" s="830"/>
      <c r="R67" s="830"/>
    </row>
    <row r="68" spans="1:18">
      <c r="A68" s="711" t="s">
        <v>489</v>
      </c>
      <c r="B68" s="561" t="s">
        <v>490</v>
      </c>
      <c r="C68" s="561" t="s">
        <v>4760</v>
      </c>
      <c r="D68" s="561" t="s">
        <v>392</v>
      </c>
      <c r="E68" s="561" t="s">
        <v>4759</v>
      </c>
      <c r="F68" s="1033">
        <v>367</v>
      </c>
      <c r="G68" s="707">
        <v>9154.43</v>
      </c>
      <c r="H68" s="829">
        <f>F68*G68</f>
        <v>3359675.81</v>
      </c>
      <c r="I68" s="1033">
        <v>311</v>
      </c>
      <c r="J68" s="707">
        <v>8316</v>
      </c>
      <c r="K68" s="709">
        <f t="shared" si="4"/>
        <v>2586276</v>
      </c>
    </row>
    <row r="69" spans="1:18">
      <c r="A69" s="711"/>
      <c r="B69" s="561"/>
      <c r="C69" s="561" t="s">
        <v>4760</v>
      </c>
      <c r="D69" s="561" t="s">
        <v>392</v>
      </c>
      <c r="E69" s="561" t="s">
        <v>6783</v>
      </c>
      <c r="F69" s="1033"/>
      <c r="G69" s="1161"/>
      <c r="H69" s="1162"/>
      <c r="I69" s="1163">
        <v>68</v>
      </c>
      <c r="J69" s="1164">
        <v>2079</v>
      </c>
      <c r="K69" s="1165">
        <f t="shared" si="4"/>
        <v>141372</v>
      </c>
    </row>
    <row r="70" spans="1:18" ht="13.5" thickBot="1">
      <c r="A70" s="282"/>
      <c r="B70" s="561"/>
      <c r="C70" s="561"/>
      <c r="D70" s="561"/>
      <c r="E70" s="561"/>
      <c r="F70" s="282"/>
      <c r="G70" s="1353"/>
      <c r="H70" s="562"/>
      <c r="I70" s="562"/>
      <c r="J70" s="1034"/>
      <c r="K70" s="837"/>
    </row>
    <row r="71" spans="1:18" ht="15.75" thickBot="1">
      <c r="A71" s="282"/>
      <c r="B71" s="561"/>
      <c r="C71" s="561"/>
      <c r="D71" s="561"/>
      <c r="E71" s="561"/>
      <c r="F71" s="282"/>
      <c r="G71" s="1353"/>
      <c r="H71" s="839">
        <f>SUM(H72:H86)</f>
        <v>113051000.00498998</v>
      </c>
      <c r="I71" s="1042"/>
      <c r="J71" s="1043"/>
      <c r="K71" s="834">
        <f>SUM(K72:K86)</f>
        <v>53247957.676999994</v>
      </c>
    </row>
    <row r="72" spans="1:18">
      <c r="A72" s="488" t="s">
        <v>495</v>
      </c>
      <c r="B72" s="488"/>
      <c r="C72" s="561"/>
      <c r="D72" s="561"/>
      <c r="E72" s="561"/>
      <c r="F72" s="282"/>
      <c r="G72" s="1353"/>
      <c r="H72" s="282"/>
      <c r="I72" s="1040"/>
      <c r="J72" s="1041"/>
      <c r="K72" s="836"/>
    </row>
    <row r="73" spans="1:18">
      <c r="A73" s="488" t="s">
        <v>496</v>
      </c>
      <c r="B73" s="561" t="s">
        <v>497</v>
      </c>
      <c r="C73" s="50"/>
      <c r="D73" s="50"/>
      <c r="E73" s="50"/>
      <c r="F73" s="50"/>
      <c r="G73" s="50"/>
      <c r="H73" s="836">
        <v>11759926.88999</v>
      </c>
      <c r="I73" s="563"/>
      <c r="J73" s="840"/>
      <c r="K73" s="836">
        <v>5865790.1469999999</v>
      </c>
    </row>
    <row r="74" spans="1:18">
      <c r="A74" s="488" t="s">
        <v>498</v>
      </c>
      <c r="B74" s="561" t="s">
        <v>499</v>
      </c>
      <c r="C74" s="50"/>
      <c r="D74" s="50"/>
      <c r="E74" s="50"/>
      <c r="F74" s="50"/>
      <c r="G74" s="50"/>
      <c r="H74" s="836">
        <v>39740543.924999997</v>
      </c>
      <c r="I74" s="563"/>
      <c r="J74" s="840"/>
      <c r="K74" s="836">
        <v>17886619.739999998</v>
      </c>
    </row>
    <row r="75" spans="1:18">
      <c r="A75" s="488" t="s">
        <v>500</v>
      </c>
      <c r="B75" s="561" t="s">
        <v>501</v>
      </c>
      <c r="C75" s="50"/>
      <c r="D75" s="50"/>
      <c r="E75" s="50"/>
      <c r="F75" s="50"/>
      <c r="G75" s="50"/>
      <c r="H75" s="836">
        <v>4256326.4800000004</v>
      </c>
      <c r="I75" s="563"/>
      <c r="J75" s="840"/>
      <c r="K75" s="836">
        <v>1524374.13</v>
      </c>
    </row>
    <row r="76" spans="1:18">
      <c r="A76" s="488" t="s">
        <v>502</v>
      </c>
      <c r="B76" s="561" t="s">
        <v>503</v>
      </c>
      <c r="C76" s="50"/>
      <c r="D76" s="50"/>
      <c r="E76" s="50"/>
      <c r="F76" s="50"/>
      <c r="G76" s="50"/>
      <c r="H76" s="836">
        <v>556326</v>
      </c>
      <c r="I76" s="563"/>
      <c r="J76" s="840"/>
      <c r="K76" s="836">
        <v>217439.13</v>
      </c>
    </row>
    <row r="77" spans="1:18">
      <c r="A77" s="488" t="s">
        <v>504</v>
      </c>
      <c r="B77" s="561" t="s">
        <v>505</v>
      </c>
      <c r="C77" s="50"/>
      <c r="D77" s="50"/>
      <c r="E77" s="50"/>
      <c r="F77" s="50"/>
      <c r="G77" s="50"/>
      <c r="H77" s="836">
        <v>75326.33</v>
      </c>
      <c r="I77" s="563"/>
      <c r="J77" s="840"/>
      <c r="K77" s="836">
        <v>38442.86</v>
      </c>
    </row>
    <row r="78" spans="1:18">
      <c r="A78" s="488" t="s">
        <v>506</v>
      </c>
      <c r="B78" s="561" t="s">
        <v>507</v>
      </c>
      <c r="C78" s="50"/>
      <c r="D78" s="50"/>
      <c r="E78" s="50"/>
      <c r="F78" s="50"/>
      <c r="G78" s="50"/>
      <c r="H78" s="836">
        <v>5697326.3200000003</v>
      </c>
      <c r="I78" s="563"/>
      <c r="J78" s="840"/>
      <c r="K78" s="836">
        <v>2235097.36</v>
      </c>
    </row>
    <row r="79" spans="1:18">
      <c r="A79" s="488" t="s">
        <v>508</v>
      </c>
      <c r="B79" s="561" t="s">
        <v>509</v>
      </c>
      <c r="C79" s="50"/>
      <c r="D79" s="50"/>
      <c r="E79" s="50"/>
      <c r="F79" s="50"/>
      <c r="G79" s="50"/>
      <c r="H79" s="836">
        <v>24326326.32</v>
      </c>
      <c r="I79" s="563"/>
      <c r="J79" s="840"/>
      <c r="K79" s="836">
        <v>12696952.390000001</v>
      </c>
    </row>
    <row r="80" spans="1:18">
      <c r="A80" s="488" t="s">
        <v>510</v>
      </c>
      <c r="B80" s="561" t="s">
        <v>511</v>
      </c>
      <c r="C80" s="50"/>
      <c r="D80" s="50"/>
      <c r="E80" s="50"/>
      <c r="F80" s="50"/>
      <c r="G80" s="50"/>
      <c r="H80" s="836"/>
      <c r="I80" s="563"/>
      <c r="J80" s="840"/>
      <c r="K80" s="836"/>
    </row>
    <row r="81" spans="1:11">
      <c r="A81" s="488" t="s">
        <v>512</v>
      </c>
      <c r="B81" s="561" t="s">
        <v>513</v>
      </c>
      <c r="C81" s="50"/>
      <c r="D81" s="50"/>
      <c r="E81" s="50"/>
      <c r="F81" s="50"/>
      <c r="G81" s="50"/>
      <c r="H81" s="836">
        <v>2363326.65</v>
      </c>
      <c r="I81" s="563"/>
      <c r="J81" s="841"/>
      <c r="K81" s="836">
        <v>850286.86</v>
      </c>
    </row>
    <row r="82" spans="1:11">
      <c r="A82" s="488" t="s">
        <v>514</v>
      </c>
      <c r="B82" s="561" t="s">
        <v>515</v>
      </c>
      <c r="C82" s="50"/>
      <c r="D82" s="50"/>
      <c r="E82" s="50"/>
      <c r="F82" s="50"/>
      <c r="G82" s="50"/>
      <c r="H82" s="836">
        <v>17174326.32</v>
      </c>
      <c r="I82" s="563"/>
      <c r="J82" s="841"/>
      <c r="K82" s="836">
        <v>7985351.7599999998</v>
      </c>
    </row>
    <row r="83" spans="1:11">
      <c r="A83" s="488" t="s">
        <v>516</v>
      </c>
      <c r="B83" s="561" t="s">
        <v>517</v>
      </c>
      <c r="C83" s="50"/>
      <c r="D83" s="50"/>
      <c r="E83" s="50"/>
      <c r="F83" s="50"/>
      <c r="G83" s="50"/>
      <c r="H83" s="836">
        <v>8256</v>
      </c>
      <c r="I83" s="563"/>
      <c r="J83" s="841"/>
      <c r="K83" s="836">
        <v>4847.93</v>
      </c>
    </row>
    <row r="84" spans="1:11">
      <c r="A84" s="488" t="s">
        <v>518</v>
      </c>
      <c r="B84" s="561" t="s">
        <v>519</v>
      </c>
      <c r="C84" s="50"/>
      <c r="D84" s="50"/>
      <c r="E84" s="50"/>
      <c r="F84" s="50"/>
      <c r="G84" s="50"/>
      <c r="H84" s="837">
        <v>600326.31999999995</v>
      </c>
      <c r="I84" s="563"/>
      <c r="J84" s="841"/>
      <c r="K84" s="837">
        <v>235970.48</v>
      </c>
    </row>
    <row r="85" spans="1:11">
      <c r="A85" s="488" t="s">
        <v>520</v>
      </c>
      <c r="B85" s="561" t="s">
        <v>521</v>
      </c>
      <c r="C85" s="50"/>
      <c r="D85" s="50"/>
      <c r="E85" s="50"/>
      <c r="F85" s="50"/>
      <c r="G85" s="50"/>
      <c r="H85" s="837">
        <v>156336.13</v>
      </c>
      <c r="I85" s="563"/>
      <c r="J85" s="841"/>
      <c r="K85" s="837">
        <v>68333.02</v>
      </c>
    </row>
    <row r="86" spans="1:11" ht="13.5" thickBot="1">
      <c r="A86" s="488" t="s">
        <v>522</v>
      </c>
      <c r="B86" s="561" t="s">
        <v>4143</v>
      </c>
      <c r="C86" s="50"/>
      <c r="D86" s="50"/>
      <c r="E86" s="50"/>
      <c r="F86" s="50"/>
      <c r="G86" s="50"/>
      <c r="H86" s="832">
        <v>6336326.3200000003</v>
      </c>
      <c r="I86" s="842"/>
      <c r="J86" s="843"/>
      <c r="K86" s="832">
        <v>3638451.87</v>
      </c>
    </row>
    <row r="87" spans="1:11" ht="15.75" thickBot="1">
      <c r="A87" s="503" t="s">
        <v>2783</v>
      </c>
      <c r="B87" s="561"/>
      <c r="C87" s="50"/>
      <c r="D87" s="50"/>
      <c r="E87" s="50"/>
      <c r="F87" s="50"/>
      <c r="G87" s="50"/>
      <c r="H87" s="712">
        <f>SUM(H8,H46,H60,H71)</f>
        <v>144708000.00371999</v>
      </c>
      <c r="I87" s="564"/>
      <c r="J87" s="844"/>
      <c r="K87" s="845">
        <f>SUM(K71,K60,K46,K8)</f>
        <v>71599788.446620002</v>
      </c>
    </row>
    <row r="88" spans="1:11">
      <c r="A88" s="12"/>
      <c r="B88" s="561"/>
      <c r="C88" s="50"/>
      <c r="D88" s="50"/>
      <c r="E88" s="50"/>
      <c r="F88" s="50"/>
      <c r="G88" s="50"/>
      <c r="H88" s="12"/>
      <c r="I88" s="12"/>
      <c r="J88" s="12"/>
      <c r="K88" s="708"/>
    </row>
    <row r="89" spans="1:11" s="10" customFormat="1" ht="15.75">
      <c r="B89" s="15"/>
      <c r="C89" s="15"/>
      <c r="D89" s="15"/>
      <c r="E89" s="15"/>
      <c r="F89" s="12"/>
      <c r="G89" s="12"/>
      <c r="H89" s="15"/>
      <c r="I89" s="15"/>
      <c r="J89" s="15"/>
      <c r="K89" s="1361"/>
    </row>
  </sheetData>
  <mergeCells count="9">
    <mergeCell ref="C3:D3"/>
    <mergeCell ref="H4:J4"/>
    <mergeCell ref="F6:H6"/>
    <mergeCell ref="I6:K6"/>
    <mergeCell ref="A6:A7"/>
    <mergeCell ref="B6:B7"/>
    <mergeCell ref="C6:C7"/>
    <mergeCell ref="D6:D7"/>
    <mergeCell ref="E6:E7"/>
  </mergeCells>
  <phoneticPr fontId="44" type="noConversion"/>
  <pageMargins left="0.23999999999999996" right="0.23999999999999996" top="0.75" bottom="0.75" header="0.31" footer="0.31"/>
  <pageSetup paperSize="9" fitToHeight="0" orientation="portrait" horizontalDpi="1200" verticalDpi="1200" r:id="rId1"/>
  <headerFooter alignWithMargins="0">
    <oddFooter>&amp;R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zoomScaleSheetLayoutView="100" workbookViewId="0">
      <selection activeCell="G21" sqref="G21"/>
    </sheetView>
  </sheetViews>
  <sheetFormatPr defaultRowHeight="12.75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3.7109375" customWidth="1"/>
    <col min="11" max="11" width="17.28515625" customWidth="1"/>
  </cols>
  <sheetData>
    <row r="1" spans="1:23">
      <c r="A1" s="820"/>
      <c r="B1" s="821" t="s">
        <v>1242</v>
      </c>
      <c r="C1" s="1247" t="str">
        <f>[1]Kadar.ode.!C1</f>
        <v>OB "Stefan Visoki" Smederevska Palanka</v>
      </c>
      <c r="D1" s="1226"/>
      <c r="E1" s="1226"/>
      <c r="F1" s="1226"/>
      <c r="G1" s="1227"/>
      <c r="H1" s="1293"/>
      <c r="I1" s="1294"/>
      <c r="J1" s="1295"/>
      <c r="K1" s="1295"/>
      <c r="L1" s="1295"/>
      <c r="M1" s="1295"/>
      <c r="N1" s="1295"/>
      <c r="O1" s="1295"/>
      <c r="P1" s="1295"/>
      <c r="Q1" s="1295"/>
      <c r="R1" s="1299"/>
      <c r="S1" s="1299"/>
      <c r="T1" s="1299"/>
      <c r="U1" s="1299"/>
      <c r="V1" s="1299"/>
      <c r="W1" s="1299"/>
    </row>
    <row r="2" spans="1:23">
      <c r="A2" s="820"/>
      <c r="B2" s="821" t="s">
        <v>1244</v>
      </c>
      <c r="C2" s="1247"/>
      <c r="D2" s="1226"/>
      <c r="E2" s="1226"/>
      <c r="F2" s="1226"/>
      <c r="G2" s="1227"/>
      <c r="H2" s="1293"/>
      <c r="I2" s="1296"/>
      <c r="J2" s="1295"/>
      <c r="K2" s="1295"/>
      <c r="L2" s="1295"/>
      <c r="M2" s="1295"/>
      <c r="N2" s="1299"/>
      <c r="O2" s="1299"/>
      <c r="P2" s="1299"/>
      <c r="Q2" s="1299"/>
      <c r="R2" s="1299"/>
      <c r="S2" s="1299"/>
    </row>
    <row r="3" spans="1:23">
      <c r="A3" s="820"/>
      <c r="B3" s="821" t="s">
        <v>1245</v>
      </c>
      <c r="C3" s="1247" t="s">
        <v>7145</v>
      </c>
      <c r="D3" s="1226"/>
      <c r="E3" s="1226"/>
      <c r="F3" s="1226"/>
      <c r="G3" s="1227"/>
      <c r="H3" s="1293"/>
      <c r="I3" s="1296"/>
      <c r="J3" s="1295"/>
      <c r="K3" s="1295"/>
      <c r="L3" s="1295"/>
      <c r="M3" s="1295"/>
      <c r="N3" s="1295"/>
      <c r="O3" s="1295"/>
      <c r="P3" s="1295"/>
      <c r="Q3" s="1295"/>
      <c r="R3" s="1299"/>
      <c r="S3" s="1299"/>
      <c r="T3" s="1299"/>
      <c r="U3" s="1299"/>
      <c r="V3" s="1299"/>
      <c r="W3" s="1299"/>
    </row>
    <row r="4" spans="1:23" ht="14.25">
      <c r="A4" s="820"/>
      <c r="B4" s="821" t="s">
        <v>1246</v>
      </c>
      <c r="C4" s="823" t="s">
        <v>1225</v>
      </c>
      <c r="D4" s="824"/>
      <c r="E4" s="824"/>
      <c r="F4" s="824"/>
      <c r="G4" s="1228"/>
      <c r="H4" s="1297"/>
      <c r="I4" s="1298"/>
      <c r="J4" s="1299"/>
      <c r="K4" s="1299"/>
      <c r="L4" s="1299"/>
      <c r="M4" s="1299"/>
      <c r="N4" s="1299"/>
      <c r="O4" s="1299"/>
      <c r="P4" s="1299"/>
      <c r="Q4" s="1299"/>
      <c r="R4" s="1299"/>
      <c r="S4" s="1299"/>
      <c r="T4" s="1299"/>
      <c r="U4" s="1299"/>
      <c r="V4" s="1299"/>
      <c r="W4" s="1299"/>
    </row>
    <row r="5" spans="1:23">
      <c r="C5" s="1300"/>
      <c r="D5" s="1300"/>
      <c r="E5" s="1300"/>
      <c r="F5" s="1300"/>
      <c r="G5" s="1301"/>
      <c r="H5" s="1301"/>
      <c r="I5" s="1300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</row>
    <row r="6" spans="1:23" ht="123" customHeight="1" thickBot="1">
      <c r="A6" s="1303"/>
      <c r="B6" s="1303"/>
      <c r="C6" s="1304" t="s">
        <v>1249</v>
      </c>
      <c r="D6" s="1304" t="s">
        <v>2788</v>
      </c>
      <c r="E6" s="1304" t="s">
        <v>2781</v>
      </c>
      <c r="F6" s="1304" t="s">
        <v>1250</v>
      </c>
      <c r="G6" s="1304" t="s">
        <v>2798</v>
      </c>
      <c r="H6" s="1304" t="s">
        <v>2799</v>
      </c>
      <c r="I6" s="1304" t="s">
        <v>2800</v>
      </c>
      <c r="J6" s="1305" t="s">
        <v>75</v>
      </c>
      <c r="K6" s="1306" t="s">
        <v>76</v>
      </c>
      <c r="L6" s="1302"/>
      <c r="M6" s="1302"/>
      <c r="N6" s="1302"/>
      <c r="O6" s="1302"/>
      <c r="P6" s="1302"/>
      <c r="Q6" s="1302"/>
      <c r="R6" s="1302"/>
      <c r="S6" s="1302"/>
      <c r="T6" s="1302"/>
      <c r="U6" s="1302"/>
      <c r="V6" s="1302"/>
      <c r="W6" s="1302"/>
    </row>
    <row r="7" spans="1:23" ht="6" customHeight="1" thickTop="1" thickBot="1">
      <c r="A7" s="1303"/>
      <c r="B7" s="1303"/>
      <c r="C7" s="1303"/>
      <c r="D7" s="1303"/>
      <c r="E7" s="1303"/>
      <c r="F7" s="1303"/>
      <c r="G7" s="1303"/>
      <c r="H7" s="1303"/>
      <c r="I7" s="1302"/>
      <c r="J7" s="70"/>
      <c r="K7" s="71"/>
      <c r="L7" s="1302"/>
      <c r="M7" s="1302"/>
      <c r="N7" s="1302"/>
      <c r="O7" s="1302"/>
      <c r="P7" s="1302"/>
      <c r="Q7" s="1302"/>
      <c r="R7" s="1302"/>
      <c r="S7" s="1302"/>
      <c r="T7" s="1302"/>
      <c r="U7" s="1302"/>
      <c r="V7" s="1302"/>
      <c r="W7" s="1302"/>
    </row>
    <row r="8" spans="1:23" ht="16.5" thickTop="1" thickBot="1">
      <c r="A8" s="1303" t="s">
        <v>2801</v>
      </c>
      <c r="B8" s="1303"/>
      <c r="C8" s="1303">
        <f>SUM('[2]Palanka tab1'!I30+'[2]Palanka tab 2'!E18+'[2]Palanka tab3'!D23)</f>
        <v>97</v>
      </c>
      <c r="D8" s="1307">
        <f>SUM('[2]Palanka tab1'!P30+'[2]Palanka tab 2'!H18+'[2]Palanka tab3'!J23-'[2]Palanka tab3'!E11-'[2]Palanka tab3'!J18)</f>
        <v>100</v>
      </c>
      <c r="E8" s="1307">
        <f t="shared" ref="E8:E13" si="0">C8-D8</f>
        <v>-3</v>
      </c>
      <c r="F8" s="1303">
        <f>SUM('[2]Palanka tab1'!AD30+'[2]Palanka tab 2'!P18+'[2]Palanka tab3'!T23)</f>
        <v>0</v>
      </c>
      <c r="G8" s="1303">
        <f t="shared" ref="G8:G13" si="1">SUM(C8,F8)</f>
        <v>97</v>
      </c>
      <c r="H8" s="1308">
        <v>4</v>
      </c>
      <c r="I8" s="1309">
        <v>4</v>
      </c>
      <c r="J8" s="1310">
        <v>8</v>
      </c>
      <c r="K8" s="1310">
        <v>105</v>
      </c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</row>
    <row r="9" spans="1:23" ht="16.5" thickTop="1" thickBot="1">
      <c r="A9" s="1303" t="s">
        <v>2802</v>
      </c>
      <c r="B9" s="1303"/>
      <c r="C9" s="1303">
        <f>SUM('[2]Palanka tab3'!E23)</f>
        <v>3</v>
      </c>
      <c r="D9" s="1303">
        <f>SUM('[2]Palanka tab3'!E11+'[2]Palanka tab3'!J18)</f>
        <v>3</v>
      </c>
      <c r="E9" s="1303">
        <f t="shared" si="0"/>
        <v>0</v>
      </c>
      <c r="F9" s="1303">
        <f>SUM('[2]Palanka tab3'!U23)</f>
        <v>0</v>
      </c>
      <c r="G9" s="1303">
        <f t="shared" si="1"/>
        <v>3</v>
      </c>
      <c r="H9" s="1308">
        <v>0</v>
      </c>
      <c r="I9" s="1308">
        <v>0</v>
      </c>
      <c r="J9" s="1310">
        <v>0</v>
      </c>
      <c r="K9" s="1311">
        <v>3</v>
      </c>
      <c r="L9" s="1302"/>
      <c r="M9" s="1302"/>
      <c r="N9" s="1302"/>
      <c r="O9" s="1302"/>
      <c r="P9" s="1302"/>
      <c r="Q9" s="1302"/>
      <c r="R9" s="1302"/>
      <c r="S9" s="1302"/>
      <c r="T9" s="1302"/>
      <c r="U9" s="1302"/>
      <c r="V9" s="1302"/>
      <c r="W9" s="1302"/>
    </row>
    <row r="10" spans="1:23" ht="16.5" thickTop="1" thickBot="1">
      <c r="A10" s="1303" t="s">
        <v>2803</v>
      </c>
      <c r="B10" s="1303"/>
      <c r="C10" s="1303">
        <f>SUM('[2]Palanka tab1'!R30+'[2]Palanka tab 2'!J18+'[2]Palanka tab3'!L23)</f>
        <v>339</v>
      </c>
      <c r="D10" s="1307">
        <f>SUM('[2]Palanka tab1'!X30+'[2]Palanka tab 2'!K18+'[2]Palanka tab3'!O23)</f>
        <v>364</v>
      </c>
      <c r="E10" s="1303">
        <f t="shared" si="0"/>
        <v>-25</v>
      </c>
      <c r="F10" s="1303">
        <f>SUM('[2]Palanka tab1'!AE30+'[2]Palanka tab 2'!Q18+'[2]Palanka tab3'!V23)</f>
        <v>0</v>
      </c>
      <c r="G10" s="1303">
        <f t="shared" si="1"/>
        <v>339</v>
      </c>
      <c r="H10" s="1308">
        <v>19</v>
      </c>
      <c r="I10" s="1308">
        <v>29</v>
      </c>
      <c r="J10" s="1310">
        <v>48</v>
      </c>
      <c r="K10" s="1311">
        <v>387</v>
      </c>
    </row>
    <row r="11" spans="1:23" ht="16.5" thickTop="1" thickBot="1">
      <c r="A11" s="1303" t="s">
        <v>2804</v>
      </c>
      <c r="B11" s="1303"/>
      <c r="C11" s="1303">
        <f>SUM('[2]Palanka tab1'!Z30+'[2]Palanka tab 2'!M18+'[2]Palanka tab3'!Q23)</f>
        <v>6</v>
      </c>
      <c r="D11" s="1303">
        <f>SUM('[2]Palanka tab1'!AA30+'[2]Palanka tab1'!AB30+'[2]Palanka tab 2'!N18+'[2]Palanka tab3'!R23)</f>
        <v>5</v>
      </c>
      <c r="E11" s="1303">
        <f t="shared" si="0"/>
        <v>1</v>
      </c>
      <c r="F11" s="1303">
        <f>SUM('[2]Palanka tab1'!AF30+'[2]Palanka tab 2'!R18+'[2]Palanka tab3'!W23)</f>
        <v>0</v>
      </c>
      <c r="G11" s="1303">
        <f t="shared" si="1"/>
        <v>6</v>
      </c>
      <c r="H11" s="1308">
        <v>0</v>
      </c>
      <c r="I11" s="1308">
        <v>0</v>
      </c>
      <c r="J11" s="1310">
        <v>0</v>
      </c>
      <c r="K11" s="1311">
        <v>6</v>
      </c>
    </row>
    <row r="12" spans="1:23" ht="16.5" thickTop="1" thickBot="1">
      <c r="A12" s="1303" t="s">
        <v>2805</v>
      </c>
      <c r="B12" s="1303"/>
      <c r="C12" s="1303">
        <f>SUM('[2]Palanka tab4'!B23)</f>
        <v>25</v>
      </c>
      <c r="D12" s="1303">
        <f>SUM('[2]Palanka tab4'!C23)</f>
        <v>21</v>
      </c>
      <c r="E12" s="1303">
        <f t="shared" si="0"/>
        <v>4</v>
      </c>
      <c r="F12" s="1303">
        <f>SUM('[2]Palanka tab4'!H23)</f>
        <v>0</v>
      </c>
      <c r="G12" s="1303">
        <f t="shared" si="1"/>
        <v>25</v>
      </c>
      <c r="H12" s="1308">
        <v>0</v>
      </c>
      <c r="I12" s="1308">
        <v>1</v>
      </c>
      <c r="J12" s="1310">
        <v>1</v>
      </c>
      <c r="K12" s="1311">
        <v>26</v>
      </c>
    </row>
    <row r="13" spans="1:23" ht="16.5" thickTop="1" thickBot="1">
      <c r="A13" s="1303" t="s">
        <v>2806</v>
      </c>
      <c r="B13" s="1303"/>
      <c r="C13" s="1303">
        <f>SUM('[2]Palanka tab4'!E23)</f>
        <v>88</v>
      </c>
      <c r="D13" s="1303">
        <f>SUM('[2]Palanka tab4'!F23)</f>
        <v>96</v>
      </c>
      <c r="E13" s="1303">
        <f t="shared" si="0"/>
        <v>-8</v>
      </c>
      <c r="F13" s="1303">
        <f>SUM('[2]Palanka tab4'!I23)</f>
        <v>0</v>
      </c>
      <c r="G13" s="1303">
        <f t="shared" si="1"/>
        <v>88</v>
      </c>
      <c r="H13" s="1308">
        <v>3</v>
      </c>
      <c r="I13" s="1308">
        <v>8</v>
      </c>
      <c r="J13" s="1310">
        <v>11</v>
      </c>
      <c r="K13" s="1311">
        <v>99</v>
      </c>
    </row>
    <row r="14" spans="1:23" ht="16.5" thickTop="1" thickBot="1">
      <c r="A14" s="1303" t="s">
        <v>4556</v>
      </c>
      <c r="B14" s="1303"/>
      <c r="C14" s="1303">
        <f t="shared" ref="C14:G14" si="2">SUM(C8:C13)</f>
        <v>558</v>
      </c>
      <c r="D14" s="1303">
        <f t="shared" si="2"/>
        <v>589</v>
      </c>
      <c r="E14" s="1303">
        <f t="shared" si="2"/>
        <v>-31</v>
      </c>
      <c r="F14" s="1303">
        <f t="shared" si="2"/>
        <v>0</v>
      </c>
      <c r="G14" s="1303">
        <f t="shared" si="2"/>
        <v>558</v>
      </c>
      <c r="H14" s="1303">
        <v>26</v>
      </c>
      <c r="I14" s="1303">
        <v>42</v>
      </c>
      <c r="J14" s="1311">
        <v>68</v>
      </c>
      <c r="K14" s="1311">
        <v>626</v>
      </c>
    </row>
    <row r="15" spans="1:23" ht="13.5" thickTop="1"/>
    <row r="18" spans="10:10">
      <c r="J18" t="s">
        <v>7151</v>
      </c>
    </row>
    <row r="20" spans="10:10">
      <c r="J20" t="s">
        <v>7152</v>
      </c>
    </row>
  </sheetData>
  <phoneticPr fontId="44" type="noConversion"/>
  <pageMargins left="0.23999999999999996" right="0.23999999999999996" top="0.75" bottom="0.75" header="0.31" footer="0.31"/>
  <pageSetup paperSize="9" scale="8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81"/>
  <sheetViews>
    <sheetView zoomScaleSheetLayoutView="100" workbookViewId="0">
      <selection activeCell="H66" sqref="H66"/>
    </sheetView>
  </sheetViews>
  <sheetFormatPr defaultRowHeight="15"/>
  <cols>
    <col min="1" max="1" width="35" style="574" customWidth="1"/>
    <col min="2" max="2" width="26.140625" style="574" customWidth="1"/>
    <col min="3" max="3" width="9.42578125" style="574" bestFit="1" customWidth="1"/>
    <col min="4" max="4" width="11.140625" style="574" customWidth="1"/>
    <col min="5" max="5" width="11" style="574" bestFit="1" customWidth="1"/>
    <col min="6" max="7" width="9.42578125" style="574" bestFit="1" customWidth="1"/>
    <col min="8" max="8" width="13.85546875" style="574" bestFit="1" customWidth="1"/>
    <col min="9" max="9" width="11" style="574" bestFit="1" customWidth="1"/>
    <col min="10" max="10" width="9.42578125" style="574" bestFit="1" customWidth="1"/>
    <col min="11" max="11" width="10" style="574" bestFit="1" customWidth="1"/>
    <col min="12" max="12" width="14.7109375" style="574" customWidth="1"/>
    <col min="13" max="13" width="11.42578125" style="1377" bestFit="1" customWidth="1"/>
    <col min="14" max="16384" width="9.140625" style="574"/>
  </cols>
  <sheetData>
    <row r="1" spans="1:13">
      <c r="A1" s="565"/>
      <c r="B1" s="566" t="s">
        <v>1242</v>
      </c>
      <c r="C1" s="567" t="s">
        <v>1243</v>
      </c>
      <c r="D1" s="568"/>
      <c r="E1" s="569"/>
      <c r="F1" s="569"/>
      <c r="G1" s="570"/>
      <c r="H1" s="571"/>
      <c r="I1" s="572"/>
      <c r="J1" s="573"/>
    </row>
    <row r="2" spans="1:13">
      <c r="A2" s="565"/>
      <c r="B2" s="566" t="s">
        <v>1244</v>
      </c>
      <c r="C2" s="567"/>
      <c r="D2" s="568">
        <v>6113079</v>
      </c>
      <c r="E2" s="569"/>
      <c r="F2" s="569"/>
      <c r="G2" s="570"/>
      <c r="H2" s="571"/>
      <c r="I2" s="572"/>
      <c r="J2" s="573"/>
    </row>
    <row r="3" spans="1:13">
      <c r="A3" s="565"/>
      <c r="B3" s="566"/>
      <c r="C3" s="1529" t="s">
        <v>7084</v>
      </c>
      <c r="D3" s="1530"/>
      <c r="E3" s="569"/>
      <c r="F3" s="569"/>
      <c r="G3" s="575"/>
      <c r="H3" s="572"/>
      <c r="I3" s="572"/>
      <c r="J3" s="573"/>
    </row>
    <row r="4" spans="1:13">
      <c r="A4" s="565"/>
      <c r="B4" s="566" t="s">
        <v>523</v>
      </c>
      <c r="C4" s="576" t="s">
        <v>1238</v>
      </c>
      <c r="D4" s="577"/>
      <c r="E4" s="577"/>
      <c r="F4" s="577"/>
      <c r="G4" s="1052"/>
      <c r="H4" s="1555"/>
      <c r="I4" s="1555"/>
      <c r="J4" s="1555"/>
      <c r="K4" s="1555"/>
    </row>
    <row r="5" spans="1:13" ht="16.5" thickBot="1">
      <c r="A5" s="74"/>
      <c r="B5" s="74"/>
      <c r="C5" s="74"/>
      <c r="D5" s="74"/>
      <c r="E5" s="74"/>
      <c r="F5" s="74"/>
      <c r="G5" s="75"/>
      <c r="H5" s="76"/>
      <c r="I5" s="76"/>
      <c r="J5" s="75"/>
    </row>
    <row r="6" spans="1:13" ht="15.75" thickBot="1">
      <c r="A6" s="1556" t="s">
        <v>4096</v>
      </c>
      <c r="B6" s="1556" t="s">
        <v>524</v>
      </c>
      <c r="C6" s="1557" t="s">
        <v>6782</v>
      </c>
      <c r="D6" s="1558"/>
      <c r="E6" s="1558"/>
      <c r="F6" s="1559"/>
      <c r="G6" s="1557" t="s">
        <v>7221</v>
      </c>
      <c r="H6" s="1558"/>
      <c r="I6" s="1558"/>
      <c r="J6" s="1559"/>
    </row>
    <row r="7" spans="1:13" ht="56.25">
      <c r="A7" s="1556"/>
      <c r="B7" s="1556"/>
      <c r="C7" s="578" t="s">
        <v>1716</v>
      </c>
      <c r="D7" s="579" t="s">
        <v>1717</v>
      </c>
      <c r="E7" s="580" t="s">
        <v>525</v>
      </c>
      <c r="F7" s="1115" t="s">
        <v>6895</v>
      </c>
      <c r="G7" s="852" t="s">
        <v>1716</v>
      </c>
      <c r="H7" s="853" t="s">
        <v>1717</v>
      </c>
      <c r="I7" s="854" t="s">
        <v>525</v>
      </c>
      <c r="J7" s="854" t="s">
        <v>526</v>
      </c>
    </row>
    <row r="8" spans="1:13">
      <c r="A8" s="1561" t="s">
        <v>527</v>
      </c>
      <c r="B8" s="1561"/>
      <c r="C8" s="581">
        <f>SUM(C9:C13)</f>
        <v>224</v>
      </c>
      <c r="D8" s="582">
        <f>SUM(D9:D13)</f>
        <v>597000</v>
      </c>
      <c r="E8" s="583">
        <f t="shared" ref="E8:E14" si="0">SUM(D8/C8)</f>
        <v>2665.1785714285716</v>
      </c>
      <c r="F8" s="581">
        <f>SUM(F9:F13)</f>
        <v>177</v>
      </c>
      <c r="G8" s="581">
        <f>SUM(G9:G13)</f>
        <v>171</v>
      </c>
      <c r="H8" s="582">
        <f>SUM(H9:H13)</f>
        <v>998376.1</v>
      </c>
      <c r="I8" s="583">
        <f t="shared" ref="I8:I14" si="1">SUM(H8/G8)</f>
        <v>5838.4567251461986</v>
      </c>
      <c r="J8" s="581">
        <f>SUM(J9:J13)</f>
        <v>125</v>
      </c>
    </row>
    <row r="9" spans="1:13">
      <c r="A9" s="584" t="s">
        <v>528</v>
      </c>
      <c r="B9" s="585" t="s">
        <v>529</v>
      </c>
      <c r="C9" s="586">
        <v>124</v>
      </c>
      <c r="D9" s="587">
        <v>144772</v>
      </c>
      <c r="E9" s="588">
        <f t="shared" si="0"/>
        <v>1167.516129032258</v>
      </c>
      <c r="F9" s="586">
        <v>118</v>
      </c>
      <c r="G9" s="586">
        <v>79</v>
      </c>
      <c r="H9" s="587">
        <v>119900</v>
      </c>
      <c r="I9" s="588">
        <f t="shared" si="1"/>
        <v>1517.7215189873418</v>
      </c>
      <c r="J9" s="586">
        <v>77</v>
      </c>
    </row>
    <row r="10" spans="1:13">
      <c r="A10" s="584" t="s">
        <v>530</v>
      </c>
      <c r="B10" s="585" t="s">
        <v>531</v>
      </c>
      <c r="C10" s="586">
        <v>67</v>
      </c>
      <c r="D10" s="587">
        <v>26020</v>
      </c>
      <c r="E10" s="588">
        <f t="shared" si="0"/>
        <v>388.35820895522386</v>
      </c>
      <c r="F10" s="586">
        <v>42</v>
      </c>
      <c r="G10" s="586">
        <v>42</v>
      </c>
      <c r="H10" s="587">
        <v>16350.6</v>
      </c>
      <c r="I10" s="588">
        <f t="shared" si="1"/>
        <v>389.3</v>
      </c>
      <c r="J10" s="586">
        <v>26</v>
      </c>
    </row>
    <row r="11" spans="1:13">
      <c r="A11" s="584" t="s">
        <v>532</v>
      </c>
      <c r="B11" s="585" t="s">
        <v>533</v>
      </c>
      <c r="C11" s="586">
        <v>33</v>
      </c>
      <c r="D11" s="587">
        <v>426208</v>
      </c>
      <c r="E11" s="588">
        <f t="shared" si="0"/>
        <v>12915.39393939394</v>
      </c>
      <c r="F11" s="586">
        <v>17</v>
      </c>
      <c r="G11" s="586">
        <v>50</v>
      </c>
      <c r="H11" s="587">
        <v>862125.5</v>
      </c>
      <c r="I11" s="588">
        <f t="shared" si="1"/>
        <v>17242.509999999998</v>
      </c>
      <c r="J11" s="586">
        <v>22</v>
      </c>
    </row>
    <row r="12" spans="1:13">
      <c r="A12" s="584" t="s">
        <v>534</v>
      </c>
      <c r="B12" s="585" t="s">
        <v>535</v>
      </c>
      <c r="C12" s="586"/>
      <c r="D12" s="587"/>
      <c r="E12" s="588" t="e">
        <f t="shared" si="0"/>
        <v>#DIV/0!</v>
      </c>
      <c r="F12" s="586"/>
      <c r="G12" s="586"/>
      <c r="H12" s="587"/>
      <c r="I12" s="588" t="e">
        <f t="shared" si="1"/>
        <v>#DIV/0!</v>
      </c>
      <c r="J12" s="586"/>
    </row>
    <row r="13" spans="1:13">
      <c r="A13" s="584" t="s">
        <v>536</v>
      </c>
      <c r="B13" s="585" t="s">
        <v>537</v>
      </c>
      <c r="C13" s="586"/>
      <c r="D13" s="587"/>
      <c r="E13" s="588" t="e">
        <f t="shared" si="0"/>
        <v>#DIV/0!</v>
      </c>
      <c r="F13" s="586"/>
      <c r="G13" s="586"/>
      <c r="H13" s="587"/>
      <c r="I13" s="588" t="e">
        <f t="shared" si="1"/>
        <v>#DIV/0!</v>
      </c>
      <c r="J13" s="586"/>
    </row>
    <row r="14" spans="1:13">
      <c r="A14" s="1560" t="s">
        <v>538</v>
      </c>
      <c r="B14" s="1560"/>
      <c r="C14" s="582">
        <f>SUM(C15+C54)</f>
        <v>302</v>
      </c>
      <c r="D14" s="582">
        <f>SUM(D15+D54)</f>
        <v>12768430</v>
      </c>
      <c r="E14" s="582">
        <f t="shared" si="0"/>
        <v>42279.569536423842</v>
      </c>
      <c r="F14" s="582">
        <f>SUM(F15+F54)</f>
        <v>141</v>
      </c>
      <c r="G14" s="582">
        <f>SUM(G15+G54)</f>
        <v>144</v>
      </c>
      <c r="H14" s="582">
        <f>SUM(H15+H54)</f>
        <v>6564894.5</v>
      </c>
      <c r="I14" s="582">
        <f t="shared" si="1"/>
        <v>45589.545138888891</v>
      </c>
      <c r="J14" s="582">
        <f>SUM(J15+J54)</f>
        <v>65</v>
      </c>
    </row>
    <row r="15" spans="1:13" ht="18.75">
      <c r="A15" s="1562" t="s">
        <v>539</v>
      </c>
      <c r="B15" s="1562"/>
      <c r="C15" s="589">
        <f>SUM(C16+C19+C25+C31+C39+C48)</f>
        <v>74</v>
      </c>
      <c r="D15" s="589">
        <f>SUM(D16+D18+D19+D25+D31+D39+D48)</f>
        <v>7998430</v>
      </c>
      <c r="E15" s="589">
        <f>SUM(D15/C15)</f>
        <v>108086.89189189189</v>
      </c>
      <c r="F15" s="589">
        <f>SUM(F16+F19+F25+F31+F39+F48)</f>
        <v>74</v>
      </c>
      <c r="G15" s="589">
        <f>SUM(G16+G19+G25+G31+G39+G48)</f>
        <v>35</v>
      </c>
      <c r="H15" s="1378">
        <f>SUM(H16+H18+H19+H25+H31+H39+H48)</f>
        <v>3680397.5</v>
      </c>
      <c r="I15" s="589">
        <f>SUM(H15/G15)</f>
        <v>105154.21428571429</v>
      </c>
      <c r="J15" s="589">
        <f>SUM(J16+J19+J25+J31+J39+J48)</f>
        <v>35</v>
      </c>
      <c r="M15" s="574"/>
    </row>
    <row r="16" spans="1:13" ht="15.75">
      <c r="A16" s="855" t="s">
        <v>4761</v>
      </c>
      <c r="B16" s="856" t="s">
        <v>540</v>
      </c>
      <c r="C16" s="857">
        <f>SUM(C17:C18)</f>
        <v>0</v>
      </c>
      <c r="D16" s="858">
        <f>SUM(D17:D18)</f>
        <v>0</v>
      </c>
      <c r="E16" s="859" t="e">
        <f t="shared" ref="E16:E39" si="2">SUM(D16/C16)</f>
        <v>#DIV/0!</v>
      </c>
      <c r="F16" s="857">
        <f>SUM(F17:F18)</f>
        <v>0</v>
      </c>
      <c r="G16" s="857"/>
      <c r="H16" s="858">
        <f>SUM(H17:H18)</f>
        <v>0</v>
      </c>
      <c r="I16" s="859" t="e">
        <f t="shared" ref="I16:I30" si="3">SUM(H16/G16)</f>
        <v>#DIV/0!</v>
      </c>
      <c r="J16" s="857"/>
    </row>
    <row r="17" spans="1:13">
      <c r="A17" s="590" t="s">
        <v>541</v>
      </c>
      <c r="B17" s="591" t="s">
        <v>540</v>
      </c>
      <c r="C17" s="586"/>
      <c r="D17" s="592"/>
      <c r="E17" s="588" t="e">
        <f t="shared" si="2"/>
        <v>#DIV/0!</v>
      </c>
      <c r="F17" s="586"/>
      <c r="G17" s="586"/>
      <c r="H17" s="592"/>
      <c r="I17" s="588" t="e">
        <f t="shared" si="3"/>
        <v>#DIV/0!</v>
      </c>
      <c r="J17" s="586"/>
    </row>
    <row r="18" spans="1:13">
      <c r="A18" s="593" t="s">
        <v>542</v>
      </c>
      <c r="B18" s="584" t="s">
        <v>543</v>
      </c>
      <c r="C18" s="586"/>
      <c r="D18" s="594"/>
      <c r="E18" s="588" t="e">
        <f t="shared" si="2"/>
        <v>#DIV/0!</v>
      </c>
      <c r="F18" s="586"/>
      <c r="G18" s="586"/>
      <c r="H18" s="594"/>
      <c r="I18" s="588" t="e">
        <f t="shared" si="3"/>
        <v>#DIV/0!</v>
      </c>
      <c r="J18" s="586"/>
    </row>
    <row r="19" spans="1:13" ht="18.75">
      <c r="A19" s="855"/>
      <c r="B19" s="856" t="s">
        <v>544</v>
      </c>
      <c r="C19" s="861">
        <v>4</v>
      </c>
      <c r="D19" s="858">
        <f>SUM(D20:D24)</f>
        <v>323760</v>
      </c>
      <c r="E19" s="859">
        <f t="shared" si="2"/>
        <v>80940</v>
      </c>
      <c r="F19" s="860">
        <v>4</v>
      </c>
      <c r="G19" s="861">
        <v>3</v>
      </c>
      <c r="H19" s="858">
        <f>SUM(H20:H24)</f>
        <v>268260</v>
      </c>
      <c r="I19" s="859">
        <f t="shared" si="3"/>
        <v>89420</v>
      </c>
      <c r="J19" s="860">
        <v>3</v>
      </c>
    </row>
    <row r="20" spans="1:13" s="785" customFormat="1">
      <c r="A20" s="597" t="s">
        <v>4762</v>
      </c>
      <c r="B20" s="771" t="s">
        <v>545</v>
      </c>
      <c r="C20" s="586">
        <v>4</v>
      </c>
      <c r="D20" s="587">
        <v>122320</v>
      </c>
      <c r="E20" s="588">
        <f t="shared" si="2"/>
        <v>30580</v>
      </c>
      <c r="F20" s="586">
        <v>4</v>
      </c>
      <c r="G20" s="586">
        <v>3</v>
      </c>
      <c r="H20" s="587">
        <v>91740</v>
      </c>
      <c r="I20" s="588">
        <f t="shared" si="3"/>
        <v>30580</v>
      </c>
      <c r="J20" s="586">
        <v>3</v>
      </c>
      <c r="M20" s="1379"/>
    </row>
    <row r="21" spans="1:13" s="785" customFormat="1">
      <c r="A21" s="597" t="s">
        <v>4763</v>
      </c>
      <c r="B21" s="771" t="s">
        <v>547</v>
      </c>
      <c r="C21" s="586">
        <v>4</v>
      </c>
      <c r="D21" s="587">
        <v>105600</v>
      </c>
      <c r="E21" s="588">
        <f t="shared" si="2"/>
        <v>26400</v>
      </c>
      <c r="F21" s="586">
        <v>4</v>
      </c>
      <c r="G21" s="586">
        <v>3</v>
      </c>
      <c r="H21" s="587">
        <v>79200</v>
      </c>
      <c r="I21" s="588">
        <f t="shared" si="3"/>
        <v>26400</v>
      </c>
      <c r="J21" s="586">
        <v>3</v>
      </c>
      <c r="M21" s="1379"/>
    </row>
    <row r="22" spans="1:13" s="785" customFormat="1">
      <c r="A22" s="597" t="s">
        <v>546</v>
      </c>
      <c r="B22" s="771" t="s">
        <v>548</v>
      </c>
      <c r="C22" s="586"/>
      <c r="D22" s="587"/>
      <c r="E22" s="588" t="e">
        <f t="shared" si="2"/>
        <v>#DIV/0!</v>
      </c>
      <c r="F22" s="586"/>
      <c r="G22" s="586"/>
      <c r="H22" s="587"/>
      <c r="I22" s="588" t="e">
        <f t="shared" si="3"/>
        <v>#DIV/0!</v>
      </c>
      <c r="J22" s="586"/>
      <c r="M22" s="1379"/>
    </row>
    <row r="23" spans="1:13" s="785" customFormat="1">
      <c r="A23" s="597" t="s">
        <v>4764</v>
      </c>
      <c r="B23" s="771" t="s">
        <v>549</v>
      </c>
      <c r="C23" s="586">
        <v>4</v>
      </c>
      <c r="D23" s="587">
        <v>70400</v>
      </c>
      <c r="E23" s="588">
        <f t="shared" si="2"/>
        <v>17600</v>
      </c>
      <c r="F23" s="586">
        <v>4</v>
      </c>
      <c r="G23" s="586">
        <v>3</v>
      </c>
      <c r="H23" s="587">
        <v>52800</v>
      </c>
      <c r="I23" s="588">
        <f t="shared" si="3"/>
        <v>17600</v>
      </c>
      <c r="J23" s="586">
        <v>3</v>
      </c>
      <c r="M23" s="1379"/>
    </row>
    <row r="24" spans="1:13" s="785" customFormat="1">
      <c r="A24" s="597" t="s">
        <v>4961</v>
      </c>
      <c r="B24" s="771" t="s">
        <v>543</v>
      </c>
      <c r="C24" s="586">
        <v>4</v>
      </c>
      <c r="D24" s="587">
        <v>25440</v>
      </c>
      <c r="E24" s="588">
        <f t="shared" si="2"/>
        <v>6360</v>
      </c>
      <c r="F24" s="586">
        <v>4</v>
      </c>
      <c r="G24" s="586">
        <v>7</v>
      </c>
      <c r="H24" s="587">
        <v>44520</v>
      </c>
      <c r="I24" s="588">
        <f t="shared" si="3"/>
        <v>6360</v>
      </c>
      <c r="J24" s="586">
        <v>3</v>
      </c>
      <c r="M24" s="1379"/>
    </row>
    <row r="25" spans="1:13" s="785" customFormat="1" ht="15.75">
      <c r="A25" s="855"/>
      <c r="B25" s="856" t="s">
        <v>550</v>
      </c>
      <c r="C25" s="862">
        <v>14</v>
      </c>
      <c r="D25" s="858">
        <f>SUM(D26:D30)</f>
        <v>2222000</v>
      </c>
      <c r="E25" s="859">
        <f t="shared" si="2"/>
        <v>158714.28571428571</v>
      </c>
      <c r="F25" s="860">
        <v>14</v>
      </c>
      <c r="G25" s="862">
        <v>5</v>
      </c>
      <c r="H25" s="858">
        <f>SUM(H26:H30)</f>
        <v>851125</v>
      </c>
      <c r="I25" s="859">
        <f t="shared" si="3"/>
        <v>170225</v>
      </c>
      <c r="J25" s="860">
        <v>5</v>
      </c>
      <c r="K25" s="1379"/>
      <c r="M25" s="1379"/>
    </row>
    <row r="26" spans="1:13" s="785" customFormat="1">
      <c r="A26" s="597" t="s">
        <v>7442</v>
      </c>
      <c r="B26" s="771" t="s">
        <v>551</v>
      </c>
      <c r="C26" s="586">
        <v>14</v>
      </c>
      <c r="D26" s="595">
        <v>246400</v>
      </c>
      <c r="E26" s="588">
        <f t="shared" si="2"/>
        <v>17600</v>
      </c>
      <c r="F26" s="586">
        <v>14</v>
      </c>
      <c r="G26" s="586">
        <v>5</v>
      </c>
      <c r="H26" s="595">
        <v>94160</v>
      </c>
      <c r="I26" s="588">
        <f t="shared" si="3"/>
        <v>18832</v>
      </c>
      <c r="J26" s="586">
        <v>5</v>
      </c>
      <c r="K26" s="1379"/>
      <c r="L26" s="1379"/>
      <c r="M26" s="1379"/>
    </row>
    <row r="27" spans="1:13" s="785" customFormat="1">
      <c r="A27" s="597" t="s">
        <v>7443</v>
      </c>
      <c r="B27" s="771" t="s">
        <v>552</v>
      </c>
      <c r="C27" s="586">
        <v>14</v>
      </c>
      <c r="D27" s="595">
        <v>331100</v>
      </c>
      <c r="E27" s="588">
        <f t="shared" si="2"/>
        <v>23650</v>
      </c>
      <c r="F27" s="586">
        <v>14</v>
      </c>
      <c r="G27" s="586">
        <v>5</v>
      </c>
      <c r="H27" s="595">
        <v>126527.5</v>
      </c>
      <c r="I27" s="588">
        <f t="shared" si="3"/>
        <v>25305.5</v>
      </c>
      <c r="J27" s="586">
        <v>5</v>
      </c>
      <c r="K27" s="1379"/>
      <c r="L27" s="1379"/>
      <c r="M27" s="1379"/>
    </row>
    <row r="28" spans="1:13" s="785" customFormat="1">
      <c r="A28" s="597" t="s">
        <v>7444</v>
      </c>
      <c r="B28" s="771" t="s">
        <v>553</v>
      </c>
      <c r="C28" s="586">
        <v>14</v>
      </c>
      <c r="D28" s="595">
        <v>1078000</v>
      </c>
      <c r="E28" s="588">
        <f t="shared" si="2"/>
        <v>77000</v>
      </c>
      <c r="F28" s="586">
        <v>14</v>
      </c>
      <c r="G28" s="586">
        <v>5</v>
      </c>
      <c r="H28" s="595">
        <v>411950</v>
      </c>
      <c r="I28" s="588">
        <f t="shared" si="3"/>
        <v>82390</v>
      </c>
      <c r="J28" s="586">
        <v>5</v>
      </c>
      <c r="K28" s="1379"/>
      <c r="L28" s="1379"/>
      <c r="M28" s="1379"/>
    </row>
    <row r="29" spans="1:13" s="785" customFormat="1">
      <c r="A29" s="597" t="s">
        <v>7445</v>
      </c>
      <c r="B29" s="771" t="s">
        <v>7446</v>
      </c>
      <c r="C29" s="586">
        <v>14</v>
      </c>
      <c r="D29" s="595">
        <v>546700</v>
      </c>
      <c r="E29" s="588">
        <f t="shared" si="2"/>
        <v>39050</v>
      </c>
      <c r="F29" s="586">
        <v>14</v>
      </c>
      <c r="G29" s="586">
        <v>5</v>
      </c>
      <c r="H29" s="595">
        <v>208917.5</v>
      </c>
      <c r="I29" s="588">
        <f t="shared" si="3"/>
        <v>41783.5</v>
      </c>
      <c r="J29" s="586">
        <v>5</v>
      </c>
      <c r="K29" s="1379"/>
      <c r="L29" s="1379"/>
      <c r="M29" s="1379"/>
    </row>
    <row r="30" spans="1:13" s="785" customFormat="1">
      <c r="A30" s="597" t="s">
        <v>7447</v>
      </c>
      <c r="B30" s="771" t="s">
        <v>554</v>
      </c>
      <c r="C30" s="586">
        <v>18</v>
      </c>
      <c r="D30" s="595">
        <v>19800</v>
      </c>
      <c r="E30" s="588">
        <f t="shared" si="2"/>
        <v>1100</v>
      </c>
      <c r="F30" s="586">
        <v>14</v>
      </c>
      <c r="G30" s="586">
        <v>7</v>
      </c>
      <c r="H30" s="595">
        <v>9570</v>
      </c>
      <c r="I30" s="588">
        <f t="shared" si="3"/>
        <v>1367.1428571428571</v>
      </c>
      <c r="J30" s="586">
        <v>5</v>
      </c>
      <c r="K30" s="1379"/>
      <c r="L30" s="1379"/>
      <c r="M30" s="1379"/>
    </row>
    <row r="31" spans="1:13" s="785" customFormat="1">
      <c r="A31" s="855"/>
      <c r="B31" s="856" t="s">
        <v>555</v>
      </c>
      <c r="C31" s="863">
        <v>16</v>
      </c>
      <c r="D31" s="858">
        <f>SUM(D32:D38)</f>
        <v>1821160</v>
      </c>
      <c r="E31" s="859">
        <f>SUM(D31/C31)</f>
        <v>113822.5</v>
      </c>
      <c r="F31" s="860">
        <v>16</v>
      </c>
      <c r="G31" s="863">
        <v>5</v>
      </c>
      <c r="H31" s="858">
        <f>SUM(H32:H38)</f>
        <v>602854</v>
      </c>
      <c r="I31" s="859">
        <f>SUM(H31/G31)</f>
        <v>120570.8</v>
      </c>
      <c r="J31" s="860">
        <v>5</v>
      </c>
      <c r="K31" s="1379"/>
      <c r="L31" s="1379"/>
      <c r="M31" s="1379"/>
    </row>
    <row r="32" spans="1:13">
      <c r="A32" s="593" t="s">
        <v>4766</v>
      </c>
      <c r="B32" s="584" t="s">
        <v>556</v>
      </c>
      <c r="C32" s="586">
        <v>4</v>
      </c>
      <c r="D32" s="595">
        <v>13440</v>
      </c>
      <c r="E32" s="588">
        <f>SUM(D32/C32)</f>
        <v>3360</v>
      </c>
      <c r="F32" s="586">
        <v>4</v>
      </c>
      <c r="G32" s="586">
        <v>1</v>
      </c>
      <c r="H32" s="595">
        <v>3360</v>
      </c>
      <c r="I32" s="588">
        <f>SUM(H32/G32)</f>
        <v>3360</v>
      </c>
      <c r="J32" s="586"/>
      <c r="K32" s="1377"/>
      <c r="L32" s="1377"/>
    </row>
    <row r="33" spans="1:13">
      <c r="A33" s="593" t="s">
        <v>7448</v>
      </c>
      <c r="B33" s="584" t="s">
        <v>543</v>
      </c>
      <c r="C33" s="586">
        <v>12</v>
      </c>
      <c r="D33" s="595">
        <v>76320</v>
      </c>
      <c r="E33" s="588">
        <f t="shared" ref="E33:E38" si="4">SUM(D33/C33)</f>
        <v>6360</v>
      </c>
      <c r="F33" s="586">
        <v>12</v>
      </c>
      <c r="G33" s="586">
        <v>3</v>
      </c>
      <c r="H33" s="595">
        <v>19080</v>
      </c>
      <c r="I33" s="588">
        <f t="shared" ref="I33:I39" si="5">SUM(H33/G33)</f>
        <v>6360</v>
      </c>
      <c r="J33" s="586">
        <v>4</v>
      </c>
      <c r="K33" s="1377"/>
      <c r="L33" s="1377"/>
    </row>
    <row r="34" spans="1:13">
      <c r="A34" s="593" t="s">
        <v>7449</v>
      </c>
      <c r="B34" s="584" t="s">
        <v>557</v>
      </c>
      <c r="C34" s="586">
        <v>16</v>
      </c>
      <c r="D34" s="595">
        <v>422400</v>
      </c>
      <c r="E34" s="588">
        <f t="shared" si="4"/>
        <v>26400</v>
      </c>
      <c r="F34" s="586">
        <v>16</v>
      </c>
      <c r="G34" s="586">
        <v>5</v>
      </c>
      <c r="H34" s="595">
        <v>141240</v>
      </c>
      <c r="I34" s="588">
        <f t="shared" si="5"/>
        <v>28248</v>
      </c>
      <c r="J34" s="586">
        <v>5</v>
      </c>
      <c r="K34" s="1377"/>
      <c r="L34" s="1377"/>
    </row>
    <row r="35" spans="1:13">
      <c r="A35" s="593" t="s">
        <v>7450</v>
      </c>
      <c r="B35" s="584" t="s">
        <v>135</v>
      </c>
      <c r="C35" s="586">
        <v>16</v>
      </c>
      <c r="D35" s="595">
        <v>281600</v>
      </c>
      <c r="E35" s="588">
        <f t="shared" si="4"/>
        <v>17600</v>
      </c>
      <c r="F35" s="586">
        <v>16</v>
      </c>
      <c r="G35" s="586">
        <v>5</v>
      </c>
      <c r="H35" s="595">
        <v>94160</v>
      </c>
      <c r="I35" s="588">
        <f t="shared" si="5"/>
        <v>18832</v>
      </c>
      <c r="J35" s="586">
        <v>5</v>
      </c>
      <c r="K35" s="1377"/>
      <c r="L35" s="1377"/>
    </row>
    <row r="36" spans="1:13">
      <c r="A36" s="593" t="s">
        <v>7451</v>
      </c>
      <c r="B36" s="584" t="s">
        <v>7452</v>
      </c>
      <c r="C36" s="586">
        <v>16</v>
      </c>
      <c r="D36" s="595">
        <v>624800</v>
      </c>
      <c r="E36" s="588">
        <f t="shared" si="4"/>
        <v>39050</v>
      </c>
      <c r="F36" s="586">
        <v>16</v>
      </c>
      <c r="G36" s="586">
        <v>5</v>
      </c>
      <c r="H36" s="595">
        <v>208917</v>
      </c>
      <c r="I36" s="588">
        <f t="shared" si="5"/>
        <v>41783.4</v>
      </c>
      <c r="J36" s="586">
        <v>5</v>
      </c>
      <c r="K36" s="1377"/>
      <c r="L36" s="1377"/>
    </row>
    <row r="37" spans="1:13">
      <c r="A37" s="593" t="s">
        <v>7453</v>
      </c>
      <c r="B37" s="584" t="s">
        <v>136</v>
      </c>
      <c r="C37" s="586">
        <v>16</v>
      </c>
      <c r="D37" s="595">
        <v>378400</v>
      </c>
      <c r="E37" s="588">
        <f t="shared" si="4"/>
        <v>23650</v>
      </c>
      <c r="F37" s="586">
        <v>16</v>
      </c>
      <c r="G37" s="586">
        <v>5</v>
      </c>
      <c r="H37" s="595">
        <v>126527</v>
      </c>
      <c r="I37" s="588">
        <f t="shared" si="5"/>
        <v>25305.4</v>
      </c>
      <c r="J37" s="586">
        <v>5</v>
      </c>
      <c r="K37" s="1377"/>
      <c r="L37" s="1377"/>
    </row>
    <row r="38" spans="1:13" ht="19.5" customHeight="1">
      <c r="A38" s="593" t="s">
        <v>7454</v>
      </c>
      <c r="B38" s="596" t="s">
        <v>281</v>
      </c>
      <c r="C38" s="586">
        <v>22</v>
      </c>
      <c r="D38" s="595">
        <v>24200</v>
      </c>
      <c r="E38" s="588">
        <f t="shared" si="4"/>
        <v>1100</v>
      </c>
      <c r="F38" s="586">
        <v>16</v>
      </c>
      <c r="G38" s="586">
        <v>8</v>
      </c>
      <c r="H38" s="595">
        <v>9570</v>
      </c>
      <c r="I38" s="588">
        <f t="shared" si="5"/>
        <v>1196.25</v>
      </c>
      <c r="J38" s="586">
        <v>5</v>
      </c>
      <c r="K38" s="1377"/>
      <c r="L38" s="1377"/>
    </row>
    <row r="39" spans="1:13" ht="18.75" customHeight="1">
      <c r="A39" s="855"/>
      <c r="B39" s="864" t="s">
        <v>137</v>
      </c>
      <c r="C39" s="865">
        <v>33</v>
      </c>
      <c r="D39" s="858">
        <f>SUM(D40:D47)</f>
        <v>2532090</v>
      </c>
      <c r="E39" s="859">
        <f t="shared" si="2"/>
        <v>76730</v>
      </c>
      <c r="F39" s="860">
        <v>33</v>
      </c>
      <c r="G39" s="865">
        <v>20</v>
      </c>
      <c r="H39" s="858">
        <f>SUM(H40:H47)</f>
        <v>1644038.5</v>
      </c>
      <c r="I39" s="859">
        <f t="shared" si="5"/>
        <v>82201.925000000003</v>
      </c>
      <c r="J39" s="860">
        <v>20</v>
      </c>
      <c r="K39" s="1377"/>
      <c r="L39" s="1377"/>
    </row>
    <row r="40" spans="1:13" s="785" customFormat="1" ht="18.75" customHeight="1">
      <c r="A40" s="597" t="s">
        <v>4767</v>
      </c>
      <c r="B40" s="598" t="s">
        <v>1862</v>
      </c>
      <c r="C40" s="586"/>
      <c r="D40" s="595"/>
      <c r="E40" s="721" t="e">
        <f>SUM(D40/C40)</f>
        <v>#DIV/0!</v>
      </c>
      <c r="F40" s="586"/>
      <c r="G40" s="600"/>
      <c r="H40" s="601"/>
      <c r="I40" s="721" t="e">
        <f>SUM(H40/G40)</f>
        <v>#DIV/0!</v>
      </c>
      <c r="J40" s="600"/>
      <c r="K40" s="1379"/>
      <c r="L40" s="1379"/>
      <c r="M40" s="1377"/>
    </row>
    <row r="41" spans="1:13" s="785" customFormat="1" ht="12.75" customHeight="1">
      <c r="A41" s="597" t="s">
        <v>7455</v>
      </c>
      <c r="B41" s="598" t="s">
        <v>4963</v>
      </c>
      <c r="C41" s="586">
        <v>33</v>
      </c>
      <c r="D41" s="595">
        <v>533610</v>
      </c>
      <c r="E41" s="721">
        <f>SUM(D41/C41)</f>
        <v>16170</v>
      </c>
      <c r="F41" s="586">
        <v>33</v>
      </c>
      <c r="G41" s="600">
        <v>20</v>
      </c>
      <c r="H41" s="601">
        <v>346038.5</v>
      </c>
      <c r="I41" s="721">
        <f>SUM(H41/G41)</f>
        <v>17301.924999999999</v>
      </c>
      <c r="J41" s="600">
        <v>20</v>
      </c>
      <c r="K41" s="1379"/>
      <c r="L41" s="1379"/>
      <c r="M41" s="1377"/>
    </row>
    <row r="42" spans="1:13" s="785" customFormat="1" ht="15" customHeight="1">
      <c r="A42" s="597" t="s">
        <v>4768</v>
      </c>
      <c r="B42" s="598" t="s">
        <v>1863</v>
      </c>
      <c r="C42" s="586"/>
      <c r="D42" s="595"/>
      <c r="E42" s="721" t="e">
        <f t="shared" ref="E42:E47" si="6">SUM(D42/C42)</f>
        <v>#DIV/0!</v>
      </c>
      <c r="F42" s="586"/>
      <c r="G42" s="600"/>
      <c r="H42" s="601"/>
      <c r="I42" s="721" t="e">
        <f t="shared" ref="I42:I47" si="7">SUM(H42/G42)</f>
        <v>#DIV/0!</v>
      </c>
      <c r="J42" s="600"/>
      <c r="K42" s="1379"/>
      <c r="L42" s="1379"/>
      <c r="M42" s="1377"/>
    </row>
    <row r="43" spans="1:13" s="785" customFormat="1" ht="16.5" customHeight="1">
      <c r="A43" s="597" t="s">
        <v>7456</v>
      </c>
      <c r="B43" s="598" t="s">
        <v>4964</v>
      </c>
      <c r="C43" s="586">
        <v>33</v>
      </c>
      <c r="D43" s="595">
        <v>617100</v>
      </c>
      <c r="E43" s="721">
        <f t="shared" si="6"/>
        <v>18700</v>
      </c>
      <c r="F43" s="586">
        <v>33</v>
      </c>
      <c r="G43" s="600">
        <v>20</v>
      </c>
      <c r="H43" s="601">
        <v>400180</v>
      </c>
      <c r="I43" s="721">
        <f t="shared" si="7"/>
        <v>20009</v>
      </c>
      <c r="J43" s="600">
        <v>20</v>
      </c>
      <c r="K43" s="1379"/>
      <c r="L43" s="1379"/>
      <c r="M43" s="1377"/>
    </row>
    <row r="44" spans="1:13" s="785" customFormat="1" ht="16.5" customHeight="1">
      <c r="A44" s="597" t="s">
        <v>4769</v>
      </c>
      <c r="B44" s="598" t="s">
        <v>1864</v>
      </c>
      <c r="C44" s="586"/>
      <c r="D44" s="595"/>
      <c r="E44" s="721" t="e">
        <f t="shared" si="6"/>
        <v>#DIV/0!</v>
      </c>
      <c r="F44" s="586"/>
      <c r="G44" s="600"/>
      <c r="H44" s="601"/>
      <c r="I44" s="721" t="e">
        <f t="shared" si="7"/>
        <v>#DIV/0!</v>
      </c>
      <c r="J44" s="600"/>
      <c r="K44" s="1379"/>
      <c r="L44" s="1379"/>
      <c r="M44" s="1377"/>
    </row>
    <row r="45" spans="1:13" s="785" customFormat="1" ht="12" customHeight="1">
      <c r="A45" s="597" t="s">
        <v>7457</v>
      </c>
      <c r="B45" s="598" t="s">
        <v>4965</v>
      </c>
      <c r="C45" s="586">
        <v>33</v>
      </c>
      <c r="D45" s="595">
        <v>1270500</v>
      </c>
      <c r="E45" s="721">
        <f t="shared" si="6"/>
        <v>38500</v>
      </c>
      <c r="F45" s="586">
        <v>33</v>
      </c>
      <c r="G45" s="600">
        <v>20</v>
      </c>
      <c r="H45" s="601">
        <v>823900</v>
      </c>
      <c r="I45" s="721">
        <f t="shared" si="7"/>
        <v>41195</v>
      </c>
      <c r="J45" s="600">
        <v>20</v>
      </c>
      <c r="K45" s="1379"/>
      <c r="L45" s="1379"/>
      <c r="M45" s="1377"/>
    </row>
    <row r="46" spans="1:13" s="785" customFormat="1">
      <c r="A46" s="597" t="s">
        <v>4962</v>
      </c>
      <c r="B46" s="771" t="s">
        <v>543</v>
      </c>
      <c r="C46" s="586"/>
      <c r="D46" s="595"/>
      <c r="E46" s="721" t="e">
        <f t="shared" si="6"/>
        <v>#DIV/0!</v>
      </c>
      <c r="F46" s="586"/>
      <c r="G46" s="600"/>
      <c r="H46" s="601"/>
      <c r="I46" s="721" t="e">
        <f t="shared" si="7"/>
        <v>#DIV/0!</v>
      </c>
      <c r="J46" s="600"/>
      <c r="K46" s="1379"/>
      <c r="L46" s="1379"/>
      <c r="M46" s="1377"/>
    </row>
    <row r="47" spans="1:13" s="785" customFormat="1">
      <c r="A47" s="597" t="s">
        <v>4765</v>
      </c>
      <c r="B47" s="771" t="s">
        <v>543</v>
      </c>
      <c r="C47" s="586">
        <v>33</v>
      </c>
      <c r="D47" s="595">
        <v>110880</v>
      </c>
      <c r="E47" s="721">
        <f t="shared" si="6"/>
        <v>3360</v>
      </c>
      <c r="F47" s="586">
        <v>33</v>
      </c>
      <c r="G47" s="600">
        <v>22</v>
      </c>
      <c r="H47" s="601">
        <v>73920</v>
      </c>
      <c r="I47" s="721">
        <f t="shared" si="7"/>
        <v>3360</v>
      </c>
      <c r="J47" s="600">
        <v>20</v>
      </c>
      <c r="K47" s="1379"/>
      <c r="L47" s="1379"/>
      <c r="M47" s="1377"/>
    </row>
    <row r="48" spans="1:13" s="602" customFormat="1" ht="14.25" customHeight="1">
      <c r="A48" s="866"/>
      <c r="B48" s="864" t="s">
        <v>1865</v>
      </c>
      <c r="C48" s="867">
        <v>7</v>
      </c>
      <c r="D48" s="868">
        <f>SUM(D49:D53)</f>
        <v>1099420</v>
      </c>
      <c r="E48" s="859">
        <f>SUM(D48/C48)</f>
        <v>157060</v>
      </c>
      <c r="F48" s="869">
        <v>7</v>
      </c>
      <c r="G48" s="867">
        <v>2</v>
      </c>
      <c r="H48" s="868">
        <f>SUM(H49:H53)</f>
        <v>314120</v>
      </c>
      <c r="I48" s="859">
        <f>SUM(H48/G48)</f>
        <v>157060</v>
      </c>
      <c r="J48" s="869">
        <v>2</v>
      </c>
      <c r="K48" s="1380"/>
      <c r="L48" s="1380"/>
      <c r="M48" s="1380"/>
    </row>
    <row r="49" spans="1:13" s="607" customFormat="1" ht="17.25" customHeight="1">
      <c r="A49" s="603" t="s">
        <v>4770</v>
      </c>
      <c r="B49" s="598" t="s">
        <v>1866</v>
      </c>
      <c r="C49" s="604">
        <v>7</v>
      </c>
      <c r="D49" s="605">
        <v>454300</v>
      </c>
      <c r="E49" s="606">
        <f>SUM(D49/C49)</f>
        <v>64900</v>
      </c>
      <c r="F49" s="604">
        <v>7</v>
      </c>
      <c r="G49" s="604">
        <v>2</v>
      </c>
      <c r="H49" s="605">
        <v>129800</v>
      </c>
      <c r="I49" s="606">
        <f>SUM(H49/G49)</f>
        <v>64900</v>
      </c>
      <c r="J49" s="604">
        <v>2</v>
      </c>
      <c r="K49" s="1381"/>
      <c r="M49" s="1381"/>
    </row>
    <row r="50" spans="1:13" s="607" customFormat="1" ht="16.5" customHeight="1">
      <c r="A50" s="603" t="s">
        <v>4771</v>
      </c>
      <c r="B50" s="598" t="s">
        <v>1867</v>
      </c>
      <c r="C50" s="604">
        <v>7</v>
      </c>
      <c r="D50" s="605">
        <v>477400</v>
      </c>
      <c r="E50" s="606">
        <f>SUM(D50/C50)</f>
        <v>68200</v>
      </c>
      <c r="F50" s="604">
        <v>7</v>
      </c>
      <c r="G50" s="604">
        <v>2</v>
      </c>
      <c r="H50" s="605">
        <v>136400</v>
      </c>
      <c r="I50" s="606">
        <f>SUM(H50/G50)</f>
        <v>68200</v>
      </c>
      <c r="J50" s="604">
        <v>2</v>
      </c>
      <c r="K50" s="1381"/>
      <c r="M50" s="1381"/>
    </row>
    <row r="51" spans="1:13" s="607" customFormat="1">
      <c r="A51" s="603" t="s">
        <v>4772</v>
      </c>
      <c r="B51" s="598" t="s">
        <v>1868</v>
      </c>
      <c r="C51" s="604">
        <v>7</v>
      </c>
      <c r="D51" s="605">
        <v>123200</v>
      </c>
      <c r="E51" s="606">
        <f>SUM(D51/C51)</f>
        <v>17600</v>
      </c>
      <c r="F51" s="604">
        <v>7</v>
      </c>
      <c r="G51" s="604">
        <v>2</v>
      </c>
      <c r="H51" s="605">
        <v>35200</v>
      </c>
      <c r="I51" s="606">
        <f>SUM(H51/G51)</f>
        <v>17600</v>
      </c>
      <c r="J51" s="604">
        <v>2</v>
      </c>
      <c r="K51" s="1381"/>
      <c r="M51" s="1381"/>
    </row>
    <row r="52" spans="1:13" s="607" customFormat="1">
      <c r="A52" s="593" t="s">
        <v>4966</v>
      </c>
      <c r="B52" s="584" t="s">
        <v>543</v>
      </c>
      <c r="C52" s="604">
        <v>7</v>
      </c>
      <c r="D52" s="605">
        <v>44520</v>
      </c>
      <c r="E52" s="606">
        <f>SUM(D52/C52)</f>
        <v>6360</v>
      </c>
      <c r="F52" s="604">
        <v>7</v>
      </c>
      <c r="G52" s="604">
        <v>2</v>
      </c>
      <c r="H52" s="605">
        <v>12720</v>
      </c>
      <c r="I52" s="606">
        <f>SUM(H52/G52)</f>
        <v>6360</v>
      </c>
      <c r="J52" s="604">
        <v>2</v>
      </c>
      <c r="K52" s="1381"/>
      <c r="M52" s="1381"/>
    </row>
    <row r="53" spans="1:13" s="607" customFormat="1" ht="12" customHeight="1">
      <c r="A53" s="603" t="s">
        <v>1869</v>
      </c>
      <c r="B53" s="598" t="s">
        <v>1870</v>
      </c>
      <c r="C53" s="604"/>
      <c r="D53" s="605"/>
      <c r="E53" s="606"/>
      <c r="F53" s="604"/>
      <c r="G53" s="604"/>
      <c r="H53" s="605"/>
      <c r="I53" s="606"/>
      <c r="J53" s="604"/>
      <c r="K53" s="1381"/>
      <c r="M53" s="1381"/>
    </row>
    <row r="54" spans="1:13" ht="18.75">
      <c r="A54" s="1563" t="s">
        <v>138</v>
      </c>
      <c r="B54" s="1563"/>
      <c r="C54" s="589">
        <f>SUM(C55:C59)</f>
        <v>228</v>
      </c>
      <c r="D54" s="589">
        <f>SUM(D55:D59)</f>
        <v>4770000</v>
      </c>
      <c r="E54" s="583">
        <f t="shared" ref="E54:E66" si="8">SUM(D54/C54)</f>
        <v>20921.052631578947</v>
      </c>
      <c r="F54" s="589">
        <f>SUM(F55:F59)</f>
        <v>67</v>
      </c>
      <c r="G54" s="589">
        <f>SUM(G55:G59)</f>
        <v>109</v>
      </c>
      <c r="H54" s="1378">
        <f>SUM(H55:H59)</f>
        <v>2884497</v>
      </c>
      <c r="I54" s="583">
        <f t="shared" ref="I54:I66" si="9">SUM(H54/G54)</f>
        <v>26463.275229357798</v>
      </c>
      <c r="J54" s="589">
        <f>SUM(J55:J59)</f>
        <v>30</v>
      </c>
      <c r="K54" s="1377"/>
    </row>
    <row r="55" spans="1:13">
      <c r="A55" s="608" t="s">
        <v>139</v>
      </c>
      <c r="B55" s="584" t="s">
        <v>140</v>
      </c>
      <c r="C55" s="586">
        <v>5</v>
      </c>
      <c r="D55" s="587">
        <v>4125</v>
      </c>
      <c r="E55" s="588">
        <f t="shared" si="8"/>
        <v>825</v>
      </c>
      <c r="F55" s="586">
        <v>2</v>
      </c>
      <c r="G55" s="586"/>
      <c r="H55" s="587"/>
      <c r="I55" s="588" t="e">
        <f t="shared" si="9"/>
        <v>#DIV/0!</v>
      </c>
      <c r="J55" s="586"/>
      <c r="K55" s="1377"/>
    </row>
    <row r="56" spans="1:13">
      <c r="A56" s="608" t="s">
        <v>141</v>
      </c>
      <c r="B56" s="584" t="s">
        <v>142</v>
      </c>
      <c r="C56" s="586">
        <v>1</v>
      </c>
      <c r="D56" s="587">
        <v>11124</v>
      </c>
      <c r="E56" s="588">
        <f t="shared" si="8"/>
        <v>11124</v>
      </c>
      <c r="F56" s="586">
        <v>1</v>
      </c>
      <c r="G56" s="586"/>
      <c r="H56" s="587"/>
      <c r="I56" s="588" t="e">
        <f t="shared" si="9"/>
        <v>#DIV/0!</v>
      </c>
      <c r="J56" s="586"/>
      <c r="K56" s="1377"/>
      <c r="L56" s="1377"/>
    </row>
    <row r="57" spans="1:13">
      <c r="A57" s="608" t="s">
        <v>5077</v>
      </c>
      <c r="B57" s="584" t="s">
        <v>143</v>
      </c>
      <c r="C57" s="586">
        <v>2</v>
      </c>
      <c r="D57" s="587">
        <v>374</v>
      </c>
      <c r="E57" s="588">
        <f t="shared" si="8"/>
        <v>187</v>
      </c>
      <c r="F57" s="586">
        <v>1</v>
      </c>
      <c r="G57" s="586">
        <v>3</v>
      </c>
      <c r="H57" s="587">
        <v>561</v>
      </c>
      <c r="I57" s="588">
        <f t="shared" si="9"/>
        <v>187</v>
      </c>
      <c r="J57" s="586">
        <v>2</v>
      </c>
      <c r="K57" s="1377"/>
      <c r="L57" s="1377"/>
    </row>
    <row r="58" spans="1:13">
      <c r="A58" s="608" t="s">
        <v>144</v>
      </c>
      <c r="B58" s="584" t="s">
        <v>145</v>
      </c>
      <c r="C58" s="586">
        <v>44</v>
      </c>
      <c r="D58" s="587">
        <v>11154</v>
      </c>
      <c r="E58" s="588">
        <f t="shared" si="8"/>
        <v>253.5</v>
      </c>
      <c r="F58" s="586">
        <v>4</v>
      </c>
      <c r="G58" s="586">
        <v>12</v>
      </c>
      <c r="H58" s="587">
        <v>3036</v>
      </c>
      <c r="I58" s="588">
        <f t="shared" si="9"/>
        <v>253</v>
      </c>
      <c r="J58" s="586">
        <v>1</v>
      </c>
      <c r="K58" s="1377"/>
      <c r="L58" s="1377"/>
    </row>
    <row r="59" spans="1:13" s="786" customFormat="1" ht="69" customHeight="1">
      <c r="A59" s="772" t="s">
        <v>4773</v>
      </c>
      <c r="B59" s="773" t="s">
        <v>4774</v>
      </c>
      <c r="C59" s="722">
        <v>176</v>
      </c>
      <c r="D59" s="723">
        <v>4743223</v>
      </c>
      <c r="E59" s="723">
        <f t="shared" si="8"/>
        <v>26950.13068181818</v>
      </c>
      <c r="F59" s="722">
        <v>59</v>
      </c>
      <c r="G59" s="722">
        <v>94</v>
      </c>
      <c r="H59" s="723">
        <v>2880900</v>
      </c>
      <c r="I59" s="723">
        <f t="shared" si="9"/>
        <v>30647.872340425532</v>
      </c>
      <c r="J59" s="722">
        <v>27</v>
      </c>
      <c r="K59" s="1382"/>
      <c r="L59" s="1382"/>
      <c r="M59" s="1382"/>
    </row>
    <row r="60" spans="1:13">
      <c r="A60" s="581" t="s">
        <v>146</v>
      </c>
      <c r="B60" s="609"/>
      <c r="C60" s="581">
        <f>SUM(C61:C63)</f>
        <v>65</v>
      </c>
      <c r="D60" s="582">
        <f>SUM(D61:D63)</f>
        <v>45000</v>
      </c>
      <c r="E60" s="774">
        <f t="shared" si="8"/>
        <v>692.30769230769226</v>
      </c>
      <c r="F60" s="581">
        <f>SUM(F61:F63)</f>
        <v>65</v>
      </c>
      <c r="G60" s="581">
        <f>SUM(G61:G63)</f>
        <v>1</v>
      </c>
      <c r="H60" s="582">
        <f>SUM(H61:H63)</f>
        <v>611.6</v>
      </c>
      <c r="I60" s="774">
        <f t="shared" si="9"/>
        <v>611.6</v>
      </c>
      <c r="J60" s="581">
        <f>SUM(J61:J63)</f>
        <v>1</v>
      </c>
      <c r="K60" s="1377"/>
    </row>
    <row r="61" spans="1:13">
      <c r="A61" s="584" t="s">
        <v>147</v>
      </c>
      <c r="B61" s="584" t="s">
        <v>148</v>
      </c>
      <c r="C61" s="586">
        <v>20</v>
      </c>
      <c r="D61" s="610">
        <v>13640</v>
      </c>
      <c r="E61" s="775">
        <f t="shared" si="8"/>
        <v>682</v>
      </c>
      <c r="F61" s="586">
        <v>20</v>
      </c>
      <c r="G61" s="586"/>
      <c r="H61" s="610"/>
      <c r="I61" s="775" t="e">
        <f t="shared" si="9"/>
        <v>#DIV/0!</v>
      </c>
      <c r="J61" s="586"/>
      <c r="K61" s="1377"/>
    </row>
    <row r="62" spans="1:13" ht="26.25" customHeight="1">
      <c r="A62" s="584" t="s">
        <v>5078</v>
      </c>
      <c r="B62" s="776" t="s">
        <v>4967</v>
      </c>
      <c r="C62" s="586">
        <v>33</v>
      </c>
      <c r="D62" s="610">
        <v>20260</v>
      </c>
      <c r="E62" s="775">
        <f t="shared" si="8"/>
        <v>613.93939393939399</v>
      </c>
      <c r="F62" s="586">
        <v>33</v>
      </c>
      <c r="G62" s="586">
        <v>1</v>
      </c>
      <c r="H62" s="610">
        <v>611.6</v>
      </c>
      <c r="I62" s="775">
        <f t="shared" si="9"/>
        <v>611.6</v>
      </c>
      <c r="J62" s="586">
        <v>1</v>
      </c>
      <c r="K62" s="1377"/>
    </row>
    <row r="63" spans="1:13">
      <c r="A63" s="584" t="s">
        <v>1871</v>
      </c>
      <c r="B63" s="584" t="s">
        <v>149</v>
      </c>
      <c r="C63" s="586">
        <v>12</v>
      </c>
      <c r="D63" s="610">
        <v>11100</v>
      </c>
      <c r="E63" s="775">
        <f t="shared" si="8"/>
        <v>925</v>
      </c>
      <c r="F63" s="586">
        <v>12</v>
      </c>
      <c r="G63" s="586"/>
      <c r="H63" s="610"/>
      <c r="I63" s="775" t="e">
        <f t="shared" si="9"/>
        <v>#DIV/0!</v>
      </c>
      <c r="J63" s="586"/>
      <c r="K63" s="1377"/>
    </row>
    <row r="64" spans="1:13">
      <c r="A64" s="581" t="s">
        <v>150</v>
      </c>
      <c r="B64" s="611"/>
      <c r="C64" s="581">
        <f>SUM(C65)</f>
        <v>10</v>
      </c>
      <c r="D64" s="582">
        <f>SUM(D65)</f>
        <v>396000</v>
      </c>
      <c r="E64" s="582">
        <f t="shared" si="8"/>
        <v>39600</v>
      </c>
      <c r="F64" s="581">
        <v>10</v>
      </c>
      <c r="G64" s="581">
        <f>SUM(G65)</f>
        <v>2</v>
      </c>
      <c r="H64" s="582">
        <f>SUM(H65)</f>
        <v>79200</v>
      </c>
      <c r="I64" s="581">
        <f t="shared" si="9"/>
        <v>39600</v>
      </c>
      <c r="J64" s="581">
        <v>2</v>
      </c>
      <c r="K64" s="1377"/>
    </row>
    <row r="65" spans="1:11">
      <c r="A65" s="584" t="s">
        <v>151</v>
      </c>
      <c r="B65" s="585" t="s">
        <v>152</v>
      </c>
      <c r="C65" s="586">
        <v>10</v>
      </c>
      <c r="D65" s="610">
        <v>396000</v>
      </c>
      <c r="E65" s="588">
        <f t="shared" si="8"/>
        <v>39600</v>
      </c>
      <c r="F65" s="586">
        <v>10</v>
      </c>
      <c r="G65" s="586">
        <v>2</v>
      </c>
      <c r="H65" s="610">
        <v>79200</v>
      </c>
      <c r="I65" s="588">
        <f t="shared" si="9"/>
        <v>39600</v>
      </c>
      <c r="J65" s="586">
        <v>2</v>
      </c>
    </row>
    <row r="66" spans="1:11" ht="18.75">
      <c r="A66" s="1563" t="s">
        <v>72</v>
      </c>
      <c r="B66" s="1563"/>
      <c r="C66" s="583">
        <f>SUM(C8+C60+C64)</f>
        <v>299</v>
      </c>
      <c r="D66" s="599">
        <f>SUM(D8+D60+D64)</f>
        <v>1038000</v>
      </c>
      <c r="E66" s="583">
        <f t="shared" si="8"/>
        <v>3471.5719063545152</v>
      </c>
      <c r="F66" s="583">
        <f>SUM(F8+F60+F64)</f>
        <v>252</v>
      </c>
      <c r="G66" s="583">
        <f>SUM(G8+G60+G64)</f>
        <v>174</v>
      </c>
      <c r="H66" s="1383">
        <f>SUM(H8+H60+H64)</f>
        <v>1078187.7</v>
      </c>
      <c r="I66" s="583">
        <f t="shared" si="9"/>
        <v>6196.4810344827583</v>
      </c>
      <c r="J66" s="583">
        <f>SUM(J8+J60+J64)</f>
        <v>128</v>
      </c>
    </row>
    <row r="67" spans="1:11">
      <c r="K67" s="612"/>
    </row>
    <row r="68" spans="1:11">
      <c r="B68" s="787"/>
      <c r="C68" s="787"/>
      <c r="D68" s="787"/>
      <c r="E68" s="787"/>
      <c r="F68" s="787"/>
      <c r="G68" s="787"/>
      <c r="H68" s="787"/>
      <c r="I68" s="785"/>
      <c r="J68" s="785"/>
    </row>
    <row r="70" spans="1:11">
      <c r="K70" s="613"/>
    </row>
    <row r="71" spans="1:11">
      <c r="J71" s="613"/>
    </row>
    <row r="74" spans="1:11">
      <c r="K74" s="614"/>
    </row>
    <row r="78" spans="1:11">
      <c r="J78" s="613"/>
    </row>
    <row r="81" spans="11:11">
      <c r="K81" s="614"/>
    </row>
  </sheetData>
  <mergeCells count="11">
    <mergeCell ref="A14:B14"/>
    <mergeCell ref="A8:B8"/>
    <mergeCell ref="A15:B15"/>
    <mergeCell ref="A54:B54"/>
    <mergeCell ref="A66:B66"/>
    <mergeCell ref="C3:D3"/>
    <mergeCell ref="H4:K4"/>
    <mergeCell ref="A6:A7"/>
    <mergeCell ref="B6:B7"/>
    <mergeCell ref="C6:F6"/>
    <mergeCell ref="G6:J6"/>
  </mergeCells>
  <phoneticPr fontId="44" type="noConversion"/>
  <pageMargins left="0.23999999999999996" right="0.23999999999999996" top="0.35" bottom="0.35" header="0.31" footer="0.31"/>
  <pageSetup paperSize="9" scale="66" fitToHeight="0" orientation="portrait" horizontalDpi="1200" verticalDpi="12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5"/>
  <sheetViews>
    <sheetView topLeftCell="A13" zoomScaleSheetLayoutView="100" workbookViewId="0">
      <selection activeCell="J14" sqref="J14"/>
    </sheetView>
  </sheetViews>
  <sheetFormatPr defaultRowHeight="11.25"/>
  <cols>
    <col min="1" max="1" width="9.140625" style="9"/>
    <col min="2" max="2" width="15.5703125" style="9" customWidth="1"/>
    <col min="3" max="3" width="14.85546875" style="9" customWidth="1"/>
    <col min="4" max="4" width="14.7109375" style="9" customWidth="1"/>
    <col min="5" max="5" width="15.5703125" style="9" customWidth="1"/>
    <col min="6" max="16384" width="9.140625" style="9"/>
  </cols>
  <sheetData>
    <row r="1" spans="1:7" s="10" customFormat="1" ht="15.75">
      <c r="A1" s="1053"/>
      <c r="B1" s="1054" t="s">
        <v>1242</v>
      </c>
      <c r="C1" s="1055" t="str">
        <f>[3]Kadar.ode.!C1</f>
        <v>Унети назив здравствене установе</v>
      </c>
      <c r="D1" s="1056"/>
      <c r="E1" s="1056"/>
      <c r="F1" s="1056"/>
      <c r="G1" s="1057"/>
    </row>
    <row r="2" spans="1:7" s="10" customFormat="1" ht="15.75">
      <c r="A2" s="1053"/>
      <c r="B2" s="1054" t="s">
        <v>1244</v>
      </c>
      <c r="C2" s="1055" t="str">
        <f>[3]Kadar.ode.!C2</f>
        <v>Унети матични број здравствене установе</v>
      </c>
      <c r="D2" s="1056"/>
      <c r="E2" s="1056"/>
      <c r="F2" s="1056"/>
      <c r="G2" s="1057"/>
    </row>
    <row r="3" spans="1:7" s="10" customFormat="1" ht="15.75">
      <c r="A3" s="1053"/>
      <c r="B3" s="1054"/>
      <c r="C3" s="1529" t="s">
        <v>7084</v>
      </c>
      <c r="D3" s="1530"/>
      <c r="E3" s="1056"/>
      <c r="F3" s="1056"/>
      <c r="G3" s="1057"/>
    </row>
    <row r="4" spans="1:7" ht="14.25">
      <c r="A4" s="1053"/>
      <c r="B4" s="1054" t="s">
        <v>523</v>
      </c>
      <c r="C4" s="1058" t="s">
        <v>1239</v>
      </c>
      <c r="D4" s="1059"/>
      <c r="E4" s="1059"/>
      <c r="F4" s="1059"/>
      <c r="G4" s="1060"/>
    </row>
    <row r="5" spans="1:7" ht="15.75">
      <c r="A5" s="615"/>
      <c r="B5" s="1061"/>
      <c r="C5" s="6"/>
      <c r="D5" s="16"/>
    </row>
    <row r="6" spans="1:7" ht="12.75" customHeight="1">
      <c r="A6" s="1564" t="s">
        <v>2865</v>
      </c>
      <c r="B6" s="1565" t="s">
        <v>153</v>
      </c>
      <c r="C6" s="1449" t="s">
        <v>387</v>
      </c>
      <c r="D6" s="1450"/>
      <c r="E6" s="1451"/>
    </row>
    <row r="7" spans="1:7" ht="30" customHeight="1" thickBot="1">
      <c r="A7" s="1564"/>
      <c r="B7" s="1565"/>
      <c r="C7" s="1354" t="s">
        <v>6782</v>
      </c>
      <c r="D7" s="1354" t="s">
        <v>7221</v>
      </c>
      <c r="E7" s="1062" t="s">
        <v>6894</v>
      </c>
      <c r="G7" s="1063"/>
    </row>
    <row r="8" spans="1:7" ht="39" thickTop="1">
      <c r="A8" s="282" t="s">
        <v>154</v>
      </c>
      <c r="B8" s="50" t="s">
        <v>155</v>
      </c>
      <c r="C8" s="271">
        <v>3956326.32</v>
      </c>
      <c r="D8" s="271">
        <v>1868401.5</v>
      </c>
      <c r="E8" s="923">
        <f>SUM(D8/C8*100)</f>
        <v>47.225667168930599</v>
      </c>
    </row>
    <row r="9" spans="1:7" ht="38.25">
      <c r="A9" s="846" t="s">
        <v>156</v>
      </c>
      <c r="B9" s="50" t="s">
        <v>157</v>
      </c>
      <c r="C9" s="271">
        <v>345369.36</v>
      </c>
      <c r="D9" s="271">
        <v>37470.400000000001</v>
      </c>
      <c r="E9" s="923">
        <f t="shared" ref="E9:E15" si="0">SUM(D9/C9*100)</f>
        <v>10.849370077299273</v>
      </c>
    </row>
    <row r="10" spans="1:7" ht="51">
      <c r="A10" s="282" t="s">
        <v>158</v>
      </c>
      <c r="B10" s="50" t="s">
        <v>159</v>
      </c>
      <c r="C10" s="271">
        <v>52712096.68</v>
      </c>
      <c r="D10" s="271">
        <v>30266984.170000002</v>
      </c>
      <c r="E10" s="923">
        <f t="shared" si="0"/>
        <v>57.419427562789181</v>
      </c>
    </row>
    <row r="11" spans="1:7" ht="38.25">
      <c r="A11" s="282" t="s">
        <v>160</v>
      </c>
      <c r="B11" s="454" t="s">
        <v>161</v>
      </c>
      <c r="C11" s="271">
        <v>5956326.3200000003</v>
      </c>
      <c r="D11" s="271">
        <v>1712881.91</v>
      </c>
      <c r="E11" s="923">
        <f t="shared" si="0"/>
        <v>28.757355087288094</v>
      </c>
    </row>
    <row r="12" spans="1:7" s="10" customFormat="1" ht="51.75">
      <c r="A12" s="282" t="s">
        <v>162</v>
      </c>
      <c r="B12" s="50" t="s">
        <v>163</v>
      </c>
      <c r="C12" s="271">
        <v>3596336.83</v>
      </c>
      <c r="D12" s="271">
        <v>1061690.3600000001</v>
      </c>
      <c r="E12" s="923">
        <f t="shared" si="0"/>
        <v>29.521438346474348</v>
      </c>
    </row>
    <row r="13" spans="1:7" s="10" customFormat="1" ht="64.5">
      <c r="A13" s="488" t="s">
        <v>164</v>
      </c>
      <c r="B13" s="50" t="s">
        <v>165</v>
      </c>
      <c r="C13" s="706">
        <v>21569328.32</v>
      </c>
      <c r="D13" s="706">
        <v>14543281.27</v>
      </c>
      <c r="E13" s="923">
        <f t="shared" si="0"/>
        <v>67.425749444941445</v>
      </c>
    </row>
    <row r="14" spans="1:7" s="10" customFormat="1" ht="77.25">
      <c r="A14" s="282" t="s">
        <v>166</v>
      </c>
      <c r="B14" s="50" t="s">
        <v>167</v>
      </c>
      <c r="C14" s="271">
        <v>4569879.32</v>
      </c>
      <c r="D14" s="271">
        <v>2205167.71</v>
      </c>
      <c r="E14" s="923">
        <f t="shared" si="0"/>
        <v>48.25439701107905</v>
      </c>
    </row>
    <row r="15" spans="1:7" ht="63.75">
      <c r="A15" s="282" t="s">
        <v>168</v>
      </c>
      <c r="B15" s="50" t="s">
        <v>169</v>
      </c>
      <c r="C15" s="273">
        <f>SUM(C8,C9,C10,C13,C14)</f>
        <v>83153000</v>
      </c>
      <c r="D15" s="273">
        <f>SUM(D8,D9,D10,D13,D14)</f>
        <v>48921305.050000004</v>
      </c>
      <c r="E15" s="924">
        <f t="shared" si="0"/>
        <v>58.832880413214205</v>
      </c>
    </row>
  </sheetData>
  <mergeCells count="4">
    <mergeCell ref="C3:D3"/>
    <mergeCell ref="A6:A7"/>
    <mergeCell ref="B6:B7"/>
    <mergeCell ref="C6:E6"/>
  </mergeCells>
  <phoneticPr fontId="44" type="noConversion"/>
  <pageMargins left="0.23999999999999996" right="0.23999999999999996" top="0.75" bottom="0.75" header="0.31" footer="0.31"/>
  <pageSetup paperSize="9" orientation="portrait" horizontalDpi="1200" verticalDpi="12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36"/>
  <sheetViews>
    <sheetView topLeftCell="C13" zoomScaleNormal="75" zoomScaleSheetLayoutView="100" workbookViewId="0">
      <selection activeCell="L24" sqref="L24"/>
    </sheetView>
  </sheetViews>
  <sheetFormatPr defaultRowHeight="12.75"/>
  <cols>
    <col min="1" max="1" width="8.85546875" style="633" customWidth="1"/>
    <col min="2" max="2" width="88.5703125" style="633" customWidth="1"/>
    <col min="3" max="3" width="85.42578125" style="621" customWidth="1"/>
    <col min="4" max="4" width="10.85546875" style="621" customWidth="1"/>
    <col min="5" max="5" width="11.7109375" style="621" customWidth="1"/>
    <col min="6" max="6" width="9.42578125" style="621" customWidth="1"/>
    <col min="7" max="7" width="9.42578125" style="618" customWidth="1"/>
    <col min="8" max="8" width="12.140625" style="618" customWidth="1"/>
    <col min="9" max="16384" width="9.140625" style="618"/>
  </cols>
  <sheetData>
    <row r="1" spans="1:10" ht="15.75">
      <c r="A1" s="114"/>
      <c r="B1" s="115" t="s">
        <v>1242</v>
      </c>
      <c r="C1" s="77" t="s">
        <v>4093</v>
      </c>
      <c r="D1" s="116"/>
      <c r="E1" s="117"/>
      <c r="F1" s="617"/>
    </row>
    <row r="2" spans="1:10" ht="15.75">
      <c r="A2" s="114"/>
      <c r="B2" s="115" t="s">
        <v>1244</v>
      </c>
      <c r="C2" s="77">
        <v>6113079</v>
      </c>
      <c r="D2" s="116"/>
      <c r="E2" s="117"/>
      <c r="F2" s="617"/>
    </row>
    <row r="3" spans="1:10" ht="15.75">
      <c r="A3" s="114"/>
      <c r="B3" s="115"/>
      <c r="C3" s="69" t="s">
        <v>7086</v>
      </c>
      <c r="D3" s="116"/>
      <c r="E3" s="117"/>
      <c r="F3" s="617"/>
    </row>
    <row r="4" spans="1:10" ht="15.75">
      <c r="A4" s="114"/>
      <c r="B4" s="115" t="s">
        <v>1246</v>
      </c>
      <c r="C4" s="79" t="s">
        <v>1240</v>
      </c>
      <c r="D4" s="80"/>
      <c r="E4" s="119"/>
      <c r="F4" s="619"/>
    </row>
    <row r="5" spans="1:10" ht="15.75">
      <c r="A5" s="617"/>
      <c r="B5" s="620"/>
      <c r="C5" s="620"/>
      <c r="E5" s="622"/>
      <c r="F5" s="622"/>
    </row>
    <row r="6" spans="1:10" s="625" customFormat="1" ht="99.75" customHeight="1">
      <c r="A6" s="623" t="s">
        <v>4423</v>
      </c>
      <c r="B6" s="623" t="s">
        <v>170</v>
      </c>
      <c r="C6" s="623" t="s">
        <v>4423</v>
      </c>
      <c r="D6" s="624" t="s">
        <v>7111</v>
      </c>
      <c r="E6" s="624" t="s">
        <v>7112</v>
      </c>
      <c r="F6" s="624" t="s">
        <v>7113</v>
      </c>
      <c r="G6" s="624" t="s">
        <v>5472</v>
      </c>
      <c r="H6" s="624" t="s">
        <v>7114</v>
      </c>
      <c r="I6" s="624" t="s">
        <v>6776</v>
      </c>
      <c r="J6" s="624" t="s">
        <v>6777</v>
      </c>
    </row>
    <row r="7" spans="1:10">
      <c r="A7" s="202" t="s">
        <v>171</v>
      </c>
      <c r="B7" s="202"/>
      <c r="C7" s="202" t="s">
        <v>171</v>
      </c>
      <c r="D7" s="95"/>
      <c r="E7" s="95"/>
      <c r="F7" s="95"/>
      <c r="G7" s="626"/>
      <c r="H7" s="626"/>
      <c r="I7" s="626"/>
      <c r="J7" s="626"/>
    </row>
    <row r="8" spans="1:10">
      <c r="A8" s="627"/>
      <c r="B8" s="623"/>
      <c r="C8" s="627"/>
      <c r="D8" s="628"/>
      <c r="E8" s="628"/>
      <c r="F8" s="628"/>
      <c r="G8" s="626"/>
      <c r="H8" s="626"/>
      <c r="I8" s="626"/>
      <c r="J8" s="626"/>
    </row>
    <row r="9" spans="1:10">
      <c r="A9" s="202" t="s">
        <v>172</v>
      </c>
      <c r="B9" s="202"/>
      <c r="C9" s="202" t="s">
        <v>172</v>
      </c>
      <c r="D9" s="628"/>
      <c r="E9" s="628"/>
      <c r="F9" s="628"/>
      <c r="G9" s="626"/>
      <c r="H9" s="626"/>
      <c r="I9" s="626"/>
      <c r="J9" s="626"/>
    </row>
    <row r="10" spans="1:10">
      <c r="A10" s="627"/>
      <c r="B10" s="623"/>
      <c r="C10" s="627"/>
      <c r="D10" s="628"/>
      <c r="E10" s="628"/>
      <c r="F10" s="628"/>
      <c r="G10" s="626"/>
      <c r="H10" s="626"/>
      <c r="I10" s="626"/>
      <c r="J10" s="626"/>
    </row>
    <row r="11" spans="1:10">
      <c r="A11" s="202" t="s">
        <v>173</v>
      </c>
      <c r="B11" s="202"/>
      <c r="C11" s="202" t="s">
        <v>173</v>
      </c>
      <c r="D11" s="628"/>
      <c r="E11" s="628"/>
      <c r="F11" s="628"/>
      <c r="G11" s="626"/>
      <c r="H11" s="626"/>
      <c r="I11" s="626"/>
      <c r="J11" s="626"/>
    </row>
    <row r="12" spans="1:10">
      <c r="A12" s="627"/>
      <c r="B12" s="623"/>
      <c r="C12" s="627"/>
      <c r="D12" s="628"/>
      <c r="E12" s="628"/>
      <c r="F12" s="628"/>
      <c r="G12" s="626"/>
      <c r="H12" s="626"/>
      <c r="I12" s="626"/>
      <c r="J12" s="626"/>
    </row>
    <row r="13" spans="1:10">
      <c r="A13" s="627"/>
      <c r="B13" s="623"/>
      <c r="C13" s="627"/>
      <c r="D13" s="628"/>
      <c r="E13" s="628"/>
      <c r="F13" s="628"/>
      <c r="G13" s="626"/>
      <c r="H13" s="626"/>
      <c r="I13" s="626"/>
      <c r="J13" s="626"/>
    </row>
    <row r="14" spans="1:10">
      <c r="A14" s="202" t="s">
        <v>174</v>
      </c>
      <c r="B14" s="202"/>
      <c r="C14" s="202" t="s">
        <v>174</v>
      </c>
      <c r="D14" s="628"/>
      <c r="E14" s="628"/>
      <c r="F14" s="628"/>
      <c r="G14" s="626"/>
      <c r="H14" s="626"/>
      <c r="I14" s="626"/>
      <c r="J14" s="626"/>
    </row>
    <row r="15" spans="1:10">
      <c r="A15" s="629" t="s">
        <v>175</v>
      </c>
      <c r="B15" s="623"/>
      <c r="C15" s="629" t="s">
        <v>175</v>
      </c>
      <c r="D15" s="628"/>
      <c r="E15" s="628"/>
      <c r="F15" s="628"/>
      <c r="G15" s="626"/>
      <c r="H15" s="626"/>
      <c r="I15" s="626"/>
      <c r="J15" s="626"/>
    </row>
    <row r="16" spans="1:10">
      <c r="A16" s="629"/>
      <c r="B16" s="623"/>
      <c r="C16" s="629"/>
      <c r="D16" s="628"/>
      <c r="E16" s="628"/>
      <c r="F16" s="628"/>
      <c r="G16" s="626"/>
      <c r="H16" s="626"/>
      <c r="I16" s="626"/>
      <c r="J16" s="626"/>
    </row>
    <row r="17" spans="1:10">
      <c r="A17" s="629"/>
      <c r="B17" s="623"/>
      <c r="C17" s="629"/>
      <c r="D17" s="628"/>
      <c r="E17" s="628"/>
      <c r="F17" s="628"/>
      <c r="G17" s="626"/>
      <c r="H17" s="626"/>
      <c r="I17" s="626"/>
      <c r="J17" s="626"/>
    </row>
    <row r="18" spans="1:10">
      <c r="A18" s="629" t="s">
        <v>176</v>
      </c>
      <c r="B18" s="623"/>
      <c r="C18" s="629" t="s">
        <v>176</v>
      </c>
      <c r="D18" s="628"/>
      <c r="E18" s="628"/>
      <c r="F18" s="628"/>
      <c r="G18" s="626"/>
      <c r="H18" s="626"/>
      <c r="I18" s="626"/>
      <c r="J18" s="626"/>
    </row>
    <row r="19" spans="1:10">
      <c r="A19" s="629"/>
      <c r="B19" s="623"/>
      <c r="C19" s="629"/>
      <c r="D19" s="628"/>
      <c r="E19" s="628"/>
      <c r="F19" s="628"/>
      <c r="G19" s="626"/>
      <c r="H19" s="626"/>
      <c r="I19" s="626"/>
      <c r="J19" s="626"/>
    </row>
    <row r="20" spans="1:10">
      <c r="A20" s="629"/>
      <c r="B20" s="623"/>
      <c r="C20" s="629"/>
      <c r="D20" s="628"/>
      <c r="E20" s="628"/>
      <c r="F20" s="628"/>
      <c r="G20" s="626"/>
      <c r="H20" s="626"/>
      <c r="I20" s="626"/>
      <c r="J20" s="626"/>
    </row>
    <row r="21" spans="1:10">
      <c r="A21" s="202" t="s">
        <v>177</v>
      </c>
      <c r="B21" s="202"/>
      <c r="C21" s="202" t="s">
        <v>177</v>
      </c>
      <c r="D21" s="628"/>
      <c r="E21" s="628"/>
      <c r="F21" s="628"/>
      <c r="G21" s="626"/>
      <c r="H21" s="626"/>
      <c r="I21" s="626"/>
      <c r="J21" s="626"/>
    </row>
    <row r="22" spans="1:10">
      <c r="A22" s="627"/>
      <c r="B22" s="623"/>
      <c r="C22" s="627"/>
      <c r="D22" s="628"/>
      <c r="E22" s="628"/>
      <c r="F22" s="628"/>
      <c r="G22" s="626"/>
      <c r="H22" s="626"/>
      <c r="I22" s="626"/>
      <c r="J22" s="626"/>
    </row>
    <row r="23" spans="1:10">
      <c r="A23" s="627"/>
      <c r="B23" s="623"/>
      <c r="C23" s="627"/>
      <c r="D23" s="628"/>
      <c r="E23" s="628"/>
      <c r="F23" s="628"/>
      <c r="G23" s="626"/>
      <c r="H23" s="626"/>
      <c r="I23" s="626"/>
      <c r="J23" s="626"/>
    </row>
    <row r="24" spans="1:10">
      <c r="A24" s="202" t="s">
        <v>178</v>
      </c>
      <c r="B24" s="202"/>
      <c r="C24" s="202" t="s">
        <v>178</v>
      </c>
      <c r="D24" s="628"/>
      <c r="E24" s="628"/>
      <c r="F24" s="628"/>
      <c r="G24" s="626"/>
      <c r="H24" s="626"/>
      <c r="I24" s="626"/>
      <c r="J24" s="626"/>
    </row>
    <row r="25" spans="1:10">
      <c r="A25" s="627"/>
      <c r="B25" s="623"/>
      <c r="C25" s="627"/>
      <c r="D25" s="628"/>
      <c r="E25" s="628"/>
      <c r="F25" s="628"/>
      <c r="G25" s="626"/>
      <c r="H25" s="626"/>
      <c r="I25" s="626"/>
      <c r="J25" s="626"/>
    </row>
    <row r="26" spans="1:10">
      <c r="A26" s="627"/>
      <c r="B26" s="623"/>
      <c r="C26" s="627"/>
      <c r="D26" s="628"/>
      <c r="E26" s="628"/>
      <c r="F26" s="628"/>
      <c r="G26" s="626"/>
      <c r="H26" s="626"/>
      <c r="I26" s="626"/>
      <c r="J26" s="626"/>
    </row>
    <row r="27" spans="1:10">
      <c r="A27" s="202" t="s">
        <v>179</v>
      </c>
      <c r="B27" s="202"/>
      <c r="C27" s="202" t="s">
        <v>179</v>
      </c>
      <c r="D27" s="628"/>
      <c r="E27" s="628"/>
      <c r="F27" s="628"/>
      <c r="G27" s="626"/>
      <c r="H27" s="626"/>
      <c r="I27" s="626"/>
      <c r="J27" s="626"/>
    </row>
    <row r="28" spans="1:10">
      <c r="A28" s="627"/>
      <c r="B28" s="623"/>
      <c r="C28" s="627"/>
      <c r="D28" s="628"/>
      <c r="E28" s="628"/>
      <c r="F28" s="628"/>
      <c r="G28" s="626"/>
      <c r="H28" s="626"/>
      <c r="I28" s="626"/>
      <c r="J28" s="626"/>
    </row>
    <row r="29" spans="1:10">
      <c r="A29" s="627"/>
      <c r="B29" s="623"/>
      <c r="C29" s="627"/>
      <c r="D29" s="628"/>
      <c r="E29" s="628"/>
      <c r="F29" s="628"/>
      <c r="G29" s="626"/>
      <c r="H29" s="626"/>
      <c r="I29" s="626"/>
      <c r="J29" s="626"/>
    </row>
    <row r="30" spans="1:10" s="631" customFormat="1">
      <c r="A30" s="202" t="s">
        <v>180</v>
      </c>
      <c r="B30" s="202"/>
      <c r="C30" s="202" t="s">
        <v>180</v>
      </c>
      <c r="D30" s="628"/>
      <c r="E30" s="628"/>
      <c r="F30" s="628"/>
      <c r="G30" s="630"/>
      <c r="H30" s="630"/>
      <c r="I30" s="630"/>
      <c r="J30" s="630"/>
    </row>
    <row r="31" spans="1:10">
      <c r="A31" s="627"/>
      <c r="B31" s="623"/>
      <c r="C31" s="627"/>
      <c r="D31" s="628"/>
      <c r="E31" s="628"/>
      <c r="F31" s="628"/>
      <c r="G31" s="626"/>
      <c r="H31" s="626"/>
      <c r="I31" s="626"/>
      <c r="J31" s="626"/>
    </row>
    <row r="32" spans="1:10">
      <c r="A32" s="627"/>
      <c r="B32" s="623"/>
      <c r="C32" s="627"/>
      <c r="D32" s="628"/>
      <c r="E32" s="628"/>
      <c r="F32" s="628"/>
      <c r="G32" s="626"/>
      <c r="H32" s="626"/>
      <c r="I32" s="626"/>
      <c r="J32" s="626"/>
    </row>
    <row r="33" spans="1:10" ht="15">
      <c r="A33" s="202" t="s">
        <v>84</v>
      </c>
      <c r="B33" s="202"/>
      <c r="C33" s="202" t="s">
        <v>84</v>
      </c>
      <c r="D33" s="68">
        <v>43</v>
      </c>
      <c r="E33" s="68">
        <v>14</v>
      </c>
      <c r="F33" s="68">
        <v>15</v>
      </c>
      <c r="G33" s="701">
        <v>12</v>
      </c>
      <c r="H33" s="701">
        <v>301</v>
      </c>
      <c r="I33" s="54">
        <v>70</v>
      </c>
      <c r="J33" s="55">
        <v>70</v>
      </c>
    </row>
    <row r="34" spans="1:10">
      <c r="A34" s="627"/>
      <c r="B34" s="623"/>
      <c r="C34" s="627"/>
      <c r="D34" s="628"/>
      <c r="E34" s="628"/>
      <c r="F34" s="628"/>
      <c r="G34" s="626"/>
      <c r="H34" s="626"/>
      <c r="I34" s="626"/>
      <c r="J34" s="626"/>
    </row>
    <row r="35" spans="1:10">
      <c r="A35" s="627"/>
      <c r="B35" s="623"/>
      <c r="C35" s="627"/>
      <c r="D35" s="628"/>
      <c r="E35" s="628"/>
      <c r="F35" s="628"/>
      <c r="G35" s="626"/>
      <c r="H35" s="626"/>
      <c r="I35" s="626"/>
      <c r="J35" s="626"/>
    </row>
    <row r="36" spans="1:10">
      <c r="A36" s="1566" t="s">
        <v>2783</v>
      </c>
      <c r="B36" s="1566"/>
      <c r="C36" s="1148" t="s">
        <v>2783</v>
      </c>
      <c r="D36" s="632">
        <f>SUM(D10:D35)</f>
        <v>43</v>
      </c>
      <c r="E36" s="632">
        <f t="shared" ref="E36:J36" si="0">SUM(E10:E35)</f>
        <v>14</v>
      </c>
      <c r="F36" s="632">
        <f t="shared" si="0"/>
        <v>15</v>
      </c>
      <c r="G36" s="632">
        <f t="shared" si="0"/>
        <v>12</v>
      </c>
      <c r="H36" s="632">
        <f t="shared" si="0"/>
        <v>301</v>
      </c>
      <c r="I36" s="632">
        <f t="shared" si="0"/>
        <v>70</v>
      </c>
      <c r="J36" s="632">
        <f t="shared" si="0"/>
        <v>70</v>
      </c>
    </row>
  </sheetData>
  <mergeCells count="1">
    <mergeCell ref="A36:B36"/>
  </mergeCells>
  <phoneticPr fontId="44" type="noConversion"/>
  <pageMargins left="0.23999999999999996" right="0.23999999999999996" top="0.35" bottom="0.35" header="0.31" footer="0.31"/>
  <pageSetup paperSize="9" scale="80" orientation="landscape" r:id="rId1"/>
  <headerFooter alignWithMargins="0">
    <oddFooter>&amp;R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L36"/>
  <sheetViews>
    <sheetView topLeftCell="A16" workbookViewId="0">
      <selection activeCell="Q27" sqref="Q27"/>
    </sheetView>
  </sheetViews>
  <sheetFormatPr defaultRowHeight="12.75"/>
  <cols>
    <col min="1" max="1" width="6.140625" style="635" customWidth="1"/>
    <col min="2" max="2" width="7.5703125" style="635" customWidth="1"/>
    <col min="3" max="3" width="34.85546875" style="635" customWidth="1"/>
    <col min="4" max="6" width="10.28515625" style="635" customWidth="1"/>
    <col min="7" max="7" width="11.85546875" style="635" customWidth="1"/>
    <col min="8" max="8" width="10.140625" style="635" customWidth="1"/>
    <col min="9" max="9" width="11.85546875" style="635" customWidth="1"/>
    <col min="10" max="10" width="11.5703125" style="635" customWidth="1"/>
    <col min="11" max="11" width="10.28515625" style="635" customWidth="1"/>
    <col min="12" max="16384" width="9.140625" style="635"/>
  </cols>
  <sheetData>
    <row r="1" spans="1:12" ht="15.75" customHeight="1">
      <c r="A1" s="634" t="s">
        <v>2863</v>
      </c>
      <c r="B1" s="634"/>
      <c r="C1" s="634"/>
      <c r="D1" s="634"/>
      <c r="E1" s="634"/>
      <c r="F1" s="634"/>
    </row>
    <row r="2" spans="1:12" ht="16.5" customHeight="1">
      <c r="A2" s="634" t="s">
        <v>2867</v>
      </c>
      <c r="B2" s="634"/>
      <c r="C2" s="634"/>
      <c r="D2" s="634"/>
      <c r="E2" s="634"/>
      <c r="F2" s="634"/>
    </row>
    <row r="3" spans="1:12">
      <c r="A3" s="634" t="s">
        <v>7115</v>
      </c>
      <c r="B3" s="634"/>
      <c r="C3" s="634"/>
      <c r="D3" s="634"/>
      <c r="E3" s="634"/>
      <c r="F3" s="634"/>
    </row>
    <row r="4" spans="1:12" ht="15">
      <c r="A4" s="634" t="s">
        <v>181</v>
      </c>
      <c r="B4" s="634"/>
      <c r="C4" s="634"/>
      <c r="D4" s="636"/>
      <c r="E4" s="636"/>
      <c r="F4" s="1064"/>
    </row>
    <row r="5" spans="1:12" ht="18" customHeight="1" thickBot="1">
      <c r="G5" s="637"/>
      <c r="H5" s="637"/>
      <c r="I5" s="637"/>
    </row>
    <row r="6" spans="1:12" ht="21" customHeight="1" thickBot="1">
      <c r="A6" s="638"/>
      <c r="B6" s="639"/>
      <c r="C6" s="818"/>
      <c r="D6" s="1567" t="s">
        <v>182</v>
      </c>
      <c r="E6" s="1567"/>
      <c r="F6" s="1567"/>
      <c r="G6" s="1567" t="s">
        <v>6778</v>
      </c>
      <c r="H6" s="1567"/>
      <c r="I6" s="1567"/>
      <c r="J6" s="1567" t="s">
        <v>183</v>
      </c>
      <c r="K6" s="1567"/>
      <c r="L6" s="1567"/>
    </row>
    <row r="7" spans="1:12" ht="33" customHeight="1" thickBot="1">
      <c r="A7" s="640" t="s">
        <v>2865</v>
      </c>
      <c r="B7" s="641" t="s">
        <v>184</v>
      </c>
      <c r="C7" s="642" t="s">
        <v>185</v>
      </c>
      <c r="D7" s="819" t="s">
        <v>6772</v>
      </c>
      <c r="E7" s="819" t="s">
        <v>7107</v>
      </c>
      <c r="F7" s="819" t="s">
        <v>6894</v>
      </c>
      <c r="G7" s="819" t="s">
        <v>6772</v>
      </c>
      <c r="H7" s="819" t="s">
        <v>7107</v>
      </c>
      <c r="I7" s="819" t="s">
        <v>6894</v>
      </c>
      <c r="J7" s="819" t="s">
        <v>6772</v>
      </c>
      <c r="K7" s="819" t="s">
        <v>7107</v>
      </c>
      <c r="L7" s="819" t="s">
        <v>6894</v>
      </c>
    </row>
    <row r="8" spans="1:12" ht="14.25" customHeight="1">
      <c r="A8" s="643">
        <v>0</v>
      </c>
      <c r="B8" s="644">
        <v>1</v>
      </c>
      <c r="C8" s="644">
        <v>2</v>
      </c>
      <c r="D8" s="645"/>
      <c r="E8" s="645"/>
      <c r="F8" s="645"/>
      <c r="G8" s="646"/>
      <c r="H8" s="646"/>
      <c r="I8" s="646"/>
      <c r="J8" s="645">
        <v>9</v>
      </c>
      <c r="K8" s="1065">
        <v>10</v>
      </c>
      <c r="L8" s="650"/>
    </row>
    <row r="9" spans="1:12" ht="16.5" customHeight="1">
      <c r="A9" s="648">
        <v>1</v>
      </c>
      <c r="B9" s="649">
        <v>1005</v>
      </c>
      <c r="C9" s="650" t="s">
        <v>186</v>
      </c>
      <c r="D9" s="651">
        <v>2445</v>
      </c>
      <c r="E9" s="651">
        <v>1287</v>
      </c>
      <c r="F9" s="1069">
        <f>SUM(E9/D9*100)</f>
        <v>52.638036809815944</v>
      </c>
      <c r="G9" s="651">
        <v>647</v>
      </c>
      <c r="H9" s="651">
        <v>213</v>
      </c>
      <c r="I9" s="1069">
        <f>SUM(H9/G9*100)</f>
        <v>32.921174652241113</v>
      </c>
      <c r="J9" s="652">
        <f t="shared" ref="J9:J30" si="0">D9+G9</f>
        <v>3092</v>
      </c>
      <c r="K9" s="1066">
        <f t="shared" ref="K9:K30" si="1">E9+H9</f>
        <v>1500</v>
      </c>
      <c r="L9" s="1069">
        <f>SUM(K9/J9*100)</f>
        <v>48.512289780077623</v>
      </c>
    </row>
    <row r="10" spans="1:12" ht="18" customHeight="1">
      <c r="A10" s="653">
        <v>2</v>
      </c>
      <c r="B10" s="649">
        <v>1005</v>
      </c>
      <c r="C10" s="650" t="s">
        <v>4110</v>
      </c>
      <c r="D10" s="651">
        <v>2222</v>
      </c>
      <c r="E10" s="651">
        <v>1442</v>
      </c>
      <c r="F10" s="1069">
        <f t="shared" ref="F10:F31" si="2">SUM(E10/D10*100)</f>
        <v>64.896489648964888</v>
      </c>
      <c r="G10" s="651">
        <v>4793</v>
      </c>
      <c r="H10" s="651">
        <v>2504</v>
      </c>
      <c r="I10" s="1069">
        <f t="shared" ref="I10:I31" si="3">SUM(H10/G10*100)</f>
        <v>52.24285416232005</v>
      </c>
      <c r="J10" s="652">
        <f t="shared" si="0"/>
        <v>7015</v>
      </c>
      <c r="K10" s="1066">
        <f t="shared" si="1"/>
        <v>3946</v>
      </c>
      <c r="L10" s="1069">
        <f t="shared" ref="L10:L31" si="4">SUM(K10/J10*100)</f>
        <v>56.250890947968635</v>
      </c>
    </row>
    <row r="11" spans="1:12" ht="18" customHeight="1">
      <c r="A11" s="648">
        <v>3</v>
      </c>
      <c r="B11" s="650">
        <v>1005</v>
      </c>
      <c r="C11" s="650" t="s">
        <v>4112</v>
      </c>
      <c r="D11" s="651">
        <v>1613</v>
      </c>
      <c r="E11" s="651">
        <v>3348</v>
      </c>
      <c r="F11" s="1069">
        <f t="shared" si="2"/>
        <v>207.56354618722875</v>
      </c>
      <c r="G11" s="651">
        <v>595</v>
      </c>
      <c r="H11" s="651">
        <v>0</v>
      </c>
      <c r="I11" s="1069">
        <f t="shared" si="3"/>
        <v>0</v>
      </c>
      <c r="J11" s="652">
        <f t="shared" si="0"/>
        <v>2208</v>
      </c>
      <c r="K11" s="1066">
        <f t="shared" si="1"/>
        <v>3348</v>
      </c>
      <c r="L11" s="1069">
        <f t="shared" si="4"/>
        <v>151.63043478260869</v>
      </c>
    </row>
    <row r="12" spans="1:12" ht="18" customHeight="1">
      <c r="A12" s="653">
        <v>4</v>
      </c>
      <c r="B12" s="650">
        <v>1005</v>
      </c>
      <c r="C12" s="650" t="s">
        <v>4128</v>
      </c>
      <c r="D12" s="651">
        <v>2885</v>
      </c>
      <c r="E12" s="651">
        <v>1306</v>
      </c>
      <c r="F12" s="1069">
        <f t="shared" si="2"/>
        <v>45.268630849220102</v>
      </c>
      <c r="G12" s="651">
        <v>1286</v>
      </c>
      <c r="H12" s="651">
        <v>434</v>
      </c>
      <c r="I12" s="1069">
        <f t="shared" si="3"/>
        <v>33.748055987558324</v>
      </c>
      <c r="J12" s="652">
        <f t="shared" si="0"/>
        <v>4171</v>
      </c>
      <c r="K12" s="1066">
        <f t="shared" si="1"/>
        <v>1740</v>
      </c>
      <c r="L12" s="1069">
        <f t="shared" si="4"/>
        <v>41.71661472069048</v>
      </c>
    </row>
    <row r="13" spans="1:12" ht="18" customHeight="1">
      <c r="A13" s="648">
        <v>5</v>
      </c>
      <c r="B13" s="650">
        <v>1005</v>
      </c>
      <c r="C13" s="650" t="s">
        <v>4116</v>
      </c>
      <c r="D13" s="651">
        <v>18142</v>
      </c>
      <c r="E13" s="651">
        <v>5900</v>
      </c>
      <c r="F13" s="1069">
        <f t="shared" si="2"/>
        <v>32.521221475030316</v>
      </c>
      <c r="G13" s="651">
        <v>1215</v>
      </c>
      <c r="H13" s="651">
        <v>845</v>
      </c>
      <c r="I13" s="1069">
        <f t="shared" si="3"/>
        <v>69.547325102880663</v>
      </c>
      <c r="J13" s="652">
        <f t="shared" si="0"/>
        <v>19357</v>
      </c>
      <c r="K13" s="1066">
        <f t="shared" si="1"/>
        <v>6745</v>
      </c>
      <c r="L13" s="1069">
        <f t="shared" si="4"/>
        <v>34.84527561089012</v>
      </c>
    </row>
    <row r="14" spans="1:12" ht="18" customHeight="1">
      <c r="A14" s="653">
        <v>6</v>
      </c>
      <c r="B14" s="650">
        <v>1005</v>
      </c>
      <c r="C14" s="650" t="s">
        <v>4095</v>
      </c>
      <c r="D14" s="651">
        <v>735</v>
      </c>
      <c r="E14" s="651">
        <v>610</v>
      </c>
      <c r="F14" s="1069">
        <f t="shared" si="2"/>
        <v>82.993197278911566</v>
      </c>
      <c r="G14" s="651">
        <v>309</v>
      </c>
      <c r="H14" s="651">
        <v>385</v>
      </c>
      <c r="I14" s="1069">
        <f t="shared" si="3"/>
        <v>124.59546925566343</v>
      </c>
      <c r="J14" s="652">
        <f t="shared" si="0"/>
        <v>1044</v>
      </c>
      <c r="K14" s="1066">
        <f t="shared" si="1"/>
        <v>995</v>
      </c>
      <c r="L14" s="1069">
        <f t="shared" si="4"/>
        <v>95.306513409961696</v>
      </c>
    </row>
    <row r="15" spans="1:12" ht="18" customHeight="1">
      <c r="A15" s="648">
        <v>7</v>
      </c>
      <c r="B15" s="650">
        <v>1005</v>
      </c>
      <c r="C15" s="650" t="s">
        <v>187</v>
      </c>
      <c r="D15" s="651">
        <v>1857</v>
      </c>
      <c r="E15" s="651">
        <v>1697</v>
      </c>
      <c r="F15" s="1069">
        <f t="shared" si="2"/>
        <v>91.38395261173936</v>
      </c>
      <c r="G15" s="651">
        <v>719</v>
      </c>
      <c r="H15" s="651">
        <v>2054</v>
      </c>
      <c r="I15" s="1069">
        <f t="shared" si="3"/>
        <v>285.67454798331016</v>
      </c>
      <c r="J15" s="652">
        <f t="shared" si="0"/>
        <v>2576</v>
      </c>
      <c r="K15" s="1066">
        <f t="shared" si="1"/>
        <v>3751</v>
      </c>
      <c r="L15" s="1069">
        <f t="shared" si="4"/>
        <v>145.61335403726707</v>
      </c>
    </row>
    <row r="16" spans="1:12" ht="18" customHeight="1">
      <c r="A16" s="653">
        <v>8</v>
      </c>
      <c r="B16" s="650">
        <v>1005</v>
      </c>
      <c r="C16" s="650" t="s">
        <v>188</v>
      </c>
      <c r="D16" s="651">
        <v>689</v>
      </c>
      <c r="E16" s="651">
        <v>0</v>
      </c>
      <c r="F16" s="1069">
        <f t="shared" si="2"/>
        <v>0</v>
      </c>
      <c r="G16" s="651">
        <v>0</v>
      </c>
      <c r="H16" s="651">
        <v>0</v>
      </c>
      <c r="I16" s="1069" t="e">
        <f t="shared" si="3"/>
        <v>#DIV/0!</v>
      </c>
      <c r="J16" s="652">
        <f t="shared" si="0"/>
        <v>689</v>
      </c>
      <c r="K16" s="1066">
        <f t="shared" si="1"/>
        <v>0</v>
      </c>
      <c r="L16" s="1069">
        <f t="shared" si="4"/>
        <v>0</v>
      </c>
    </row>
    <row r="17" spans="1:12" ht="18" customHeight="1">
      <c r="A17" s="648">
        <v>9</v>
      </c>
      <c r="B17" s="650">
        <v>1005</v>
      </c>
      <c r="C17" s="650" t="s">
        <v>189</v>
      </c>
      <c r="D17" s="651">
        <v>2173</v>
      </c>
      <c r="E17" s="651">
        <v>422</v>
      </c>
      <c r="F17" s="1069">
        <f t="shared" si="2"/>
        <v>19.420156465715603</v>
      </c>
      <c r="G17" s="651">
        <v>209</v>
      </c>
      <c r="H17" s="651">
        <v>208</v>
      </c>
      <c r="I17" s="1069">
        <f t="shared" si="3"/>
        <v>99.52153110047847</v>
      </c>
      <c r="J17" s="652">
        <f t="shared" si="0"/>
        <v>2382</v>
      </c>
      <c r="K17" s="1066">
        <f t="shared" si="1"/>
        <v>630</v>
      </c>
      <c r="L17" s="1069">
        <f t="shared" si="4"/>
        <v>26.448362720403022</v>
      </c>
    </row>
    <row r="18" spans="1:12" ht="18" customHeight="1">
      <c r="A18" s="653">
        <v>10</v>
      </c>
      <c r="B18" s="650">
        <v>1005</v>
      </c>
      <c r="C18" s="650" t="s">
        <v>190</v>
      </c>
      <c r="D18" s="651">
        <v>5087</v>
      </c>
      <c r="E18" s="651">
        <v>1055</v>
      </c>
      <c r="F18" s="1069">
        <f t="shared" si="2"/>
        <v>20.739138981718106</v>
      </c>
      <c r="G18" s="651">
        <v>0</v>
      </c>
      <c r="H18" s="651">
        <v>0</v>
      </c>
      <c r="I18" s="1069" t="e">
        <f t="shared" si="3"/>
        <v>#DIV/0!</v>
      </c>
      <c r="J18" s="652">
        <f t="shared" si="0"/>
        <v>5087</v>
      </c>
      <c r="K18" s="1066">
        <f t="shared" si="1"/>
        <v>1055</v>
      </c>
      <c r="L18" s="1069">
        <f t="shared" si="4"/>
        <v>20.739138981718106</v>
      </c>
    </row>
    <row r="19" spans="1:12" ht="18" customHeight="1">
      <c r="A19" s="653">
        <v>11</v>
      </c>
      <c r="B19" s="650">
        <v>1005</v>
      </c>
      <c r="C19" s="650" t="s">
        <v>191</v>
      </c>
      <c r="D19" s="651">
        <v>2811</v>
      </c>
      <c r="E19" s="651">
        <v>1976</v>
      </c>
      <c r="F19" s="1069">
        <f t="shared" si="2"/>
        <v>70.295268587691211</v>
      </c>
      <c r="G19" s="651">
        <v>5166</v>
      </c>
      <c r="H19" s="651">
        <v>1485</v>
      </c>
      <c r="I19" s="1069">
        <f t="shared" si="3"/>
        <v>28.745644599303137</v>
      </c>
      <c r="J19" s="652">
        <f t="shared" si="0"/>
        <v>7977</v>
      </c>
      <c r="K19" s="1066">
        <f t="shared" si="1"/>
        <v>3461</v>
      </c>
      <c r="L19" s="1069">
        <f t="shared" si="4"/>
        <v>43.387238310141655</v>
      </c>
    </row>
    <row r="20" spans="1:12" ht="23.25" customHeight="1">
      <c r="A20" s="648">
        <v>12</v>
      </c>
      <c r="B20" s="650">
        <v>1005</v>
      </c>
      <c r="C20" s="697" t="s">
        <v>7014</v>
      </c>
      <c r="D20" s="651">
        <v>26411</v>
      </c>
      <c r="E20" s="651">
        <v>10121</v>
      </c>
      <c r="F20" s="1069">
        <f t="shared" si="2"/>
        <v>38.321154064594296</v>
      </c>
      <c r="G20" s="651">
        <v>1056</v>
      </c>
      <c r="H20" s="651">
        <v>642</v>
      </c>
      <c r="I20" s="1069">
        <f t="shared" si="3"/>
        <v>60.79545454545454</v>
      </c>
      <c r="J20" s="652">
        <f t="shared" si="0"/>
        <v>27467</v>
      </c>
      <c r="K20" s="1066">
        <f t="shared" si="1"/>
        <v>10763</v>
      </c>
      <c r="L20" s="1069">
        <f t="shared" si="4"/>
        <v>39.18520406305749</v>
      </c>
    </row>
    <row r="21" spans="1:12" ht="15" customHeight="1">
      <c r="A21" s="653">
        <v>13</v>
      </c>
      <c r="B21" s="650">
        <v>1005</v>
      </c>
      <c r="C21" s="650" t="s">
        <v>192</v>
      </c>
      <c r="D21" s="651">
        <v>0</v>
      </c>
      <c r="E21" s="651">
        <v>0</v>
      </c>
      <c r="F21" s="1069" t="e">
        <f t="shared" si="2"/>
        <v>#DIV/0!</v>
      </c>
      <c r="G21" s="651">
        <v>0</v>
      </c>
      <c r="H21" s="651">
        <v>0</v>
      </c>
      <c r="I21" s="1069" t="e">
        <f t="shared" si="3"/>
        <v>#DIV/0!</v>
      </c>
      <c r="J21" s="652">
        <f t="shared" si="0"/>
        <v>0</v>
      </c>
      <c r="K21" s="1066">
        <f t="shared" si="1"/>
        <v>0</v>
      </c>
      <c r="L21" s="1069" t="e">
        <f t="shared" si="4"/>
        <v>#DIV/0!</v>
      </c>
    </row>
    <row r="22" spans="1:12" ht="18" customHeight="1">
      <c r="A22" s="648">
        <v>14</v>
      </c>
      <c r="B22" s="650">
        <v>1005</v>
      </c>
      <c r="C22" s="650" t="s">
        <v>193</v>
      </c>
      <c r="D22" s="651">
        <v>210</v>
      </c>
      <c r="E22" s="651">
        <v>202</v>
      </c>
      <c r="F22" s="1069">
        <f t="shared" si="2"/>
        <v>96.19047619047619</v>
      </c>
      <c r="G22" s="651">
        <v>207</v>
      </c>
      <c r="H22" s="651">
        <v>0</v>
      </c>
      <c r="I22" s="1069">
        <f t="shared" si="3"/>
        <v>0</v>
      </c>
      <c r="J22" s="652">
        <f t="shared" si="0"/>
        <v>417</v>
      </c>
      <c r="K22" s="1066">
        <f t="shared" si="1"/>
        <v>202</v>
      </c>
      <c r="L22" s="1069">
        <f t="shared" si="4"/>
        <v>48.441247002398079</v>
      </c>
    </row>
    <row r="23" spans="1:12" ht="18" customHeight="1">
      <c r="A23" s="654">
        <v>15</v>
      </c>
      <c r="B23" s="650">
        <v>1005</v>
      </c>
      <c r="C23" s="655" t="s">
        <v>194</v>
      </c>
      <c r="D23" s="651">
        <v>0</v>
      </c>
      <c r="E23" s="651">
        <v>0</v>
      </c>
      <c r="F23" s="1069" t="e">
        <f t="shared" si="2"/>
        <v>#DIV/0!</v>
      </c>
      <c r="G23" s="647">
        <v>47824</v>
      </c>
      <c r="H23" s="647">
        <v>23695</v>
      </c>
      <c r="I23" s="1069">
        <f t="shared" si="3"/>
        <v>49.546252927400467</v>
      </c>
      <c r="J23" s="652">
        <f t="shared" si="0"/>
        <v>47824</v>
      </c>
      <c r="K23" s="1066">
        <f t="shared" si="1"/>
        <v>23695</v>
      </c>
      <c r="L23" s="1069">
        <f t="shared" si="4"/>
        <v>49.546252927400467</v>
      </c>
    </row>
    <row r="24" spans="1:12" ht="18" customHeight="1">
      <c r="A24" s="654">
        <v>16</v>
      </c>
      <c r="B24" s="650">
        <v>1005</v>
      </c>
      <c r="C24" s="655" t="s">
        <v>195</v>
      </c>
      <c r="D24" s="651">
        <v>0</v>
      </c>
      <c r="E24" s="651">
        <v>0</v>
      </c>
      <c r="F24" s="1069" t="e">
        <f t="shared" si="2"/>
        <v>#DIV/0!</v>
      </c>
      <c r="G24" s="651">
        <v>0</v>
      </c>
      <c r="H24" s="651">
        <v>0</v>
      </c>
      <c r="I24" s="1069" t="e">
        <f t="shared" si="3"/>
        <v>#DIV/0!</v>
      </c>
      <c r="J24" s="652">
        <f t="shared" si="0"/>
        <v>0</v>
      </c>
      <c r="K24" s="1066">
        <f t="shared" si="1"/>
        <v>0</v>
      </c>
      <c r="L24" s="1069" t="e">
        <f t="shared" si="4"/>
        <v>#DIV/0!</v>
      </c>
    </row>
    <row r="25" spans="1:12" ht="18" customHeight="1">
      <c r="A25" s="654">
        <v>17</v>
      </c>
      <c r="B25" s="650">
        <v>1005</v>
      </c>
      <c r="C25" s="655" t="s">
        <v>81</v>
      </c>
      <c r="D25" s="411">
        <v>0</v>
      </c>
      <c r="E25" s="411">
        <v>0</v>
      </c>
      <c r="F25" s="1069" t="e">
        <f t="shared" si="2"/>
        <v>#DIV/0!</v>
      </c>
      <c r="G25" s="651">
        <v>0</v>
      </c>
      <c r="H25" s="651">
        <v>0</v>
      </c>
      <c r="I25" s="1069" t="e">
        <f t="shared" si="3"/>
        <v>#DIV/0!</v>
      </c>
      <c r="J25" s="652">
        <f t="shared" si="0"/>
        <v>0</v>
      </c>
      <c r="K25" s="1066">
        <f t="shared" si="1"/>
        <v>0</v>
      </c>
      <c r="L25" s="1069" t="e">
        <f t="shared" si="4"/>
        <v>#DIV/0!</v>
      </c>
    </row>
    <row r="26" spans="1:12" ht="18" customHeight="1">
      <c r="A26" s="654">
        <v>18</v>
      </c>
      <c r="B26" s="650">
        <v>1005</v>
      </c>
      <c r="C26" s="655" t="s">
        <v>197</v>
      </c>
      <c r="D26" s="651">
        <v>127</v>
      </c>
      <c r="E26" s="651">
        <v>0</v>
      </c>
      <c r="F26" s="1069">
        <f t="shared" si="2"/>
        <v>0</v>
      </c>
      <c r="G26" s="651">
        <v>0</v>
      </c>
      <c r="H26" s="651">
        <v>0</v>
      </c>
      <c r="I26" s="1069" t="e">
        <f t="shared" si="3"/>
        <v>#DIV/0!</v>
      </c>
      <c r="J26" s="652">
        <f t="shared" si="0"/>
        <v>127</v>
      </c>
      <c r="K26" s="1066">
        <f t="shared" si="1"/>
        <v>0</v>
      </c>
      <c r="L26" s="1069">
        <f t="shared" si="4"/>
        <v>0</v>
      </c>
    </row>
    <row r="27" spans="1:12" ht="18" customHeight="1">
      <c r="A27" s="654">
        <v>19</v>
      </c>
      <c r="B27" s="650">
        <v>1005</v>
      </c>
      <c r="C27" s="655" t="s">
        <v>198</v>
      </c>
      <c r="D27" s="647">
        <v>0</v>
      </c>
      <c r="E27" s="647">
        <v>12547</v>
      </c>
      <c r="F27" s="1069" t="e">
        <f t="shared" si="2"/>
        <v>#DIV/0!</v>
      </c>
      <c r="G27" s="647">
        <v>37156</v>
      </c>
      <c r="H27" s="647">
        <v>6546</v>
      </c>
      <c r="I27" s="1069">
        <f t="shared" si="3"/>
        <v>17.617612229518787</v>
      </c>
      <c r="J27" s="652">
        <f t="shared" si="0"/>
        <v>37156</v>
      </c>
      <c r="K27" s="1066">
        <f t="shared" si="1"/>
        <v>19093</v>
      </c>
      <c r="L27" s="1069">
        <f t="shared" si="4"/>
        <v>51.386048013779742</v>
      </c>
    </row>
    <row r="28" spans="1:12" ht="18" customHeight="1">
      <c r="A28" s="654">
        <v>20</v>
      </c>
      <c r="B28" s="650">
        <v>1005</v>
      </c>
      <c r="C28" s="655" t="s">
        <v>199</v>
      </c>
      <c r="D28" s="656">
        <v>624</v>
      </c>
      <c r="E28" s="656">
        <v>0</v>
      </c>
      <c r="F28" s="1069">
        <f t="shared" si="2"/>
        <v>0</v>
      </c>
      <c r="G28" s="651">
        <v>0</v>
      </c>
      <c r="H28" s="651">
        <v>0</v>
      </c>
      <c r="I28" s="1069" t="e">
        <f t="shared" si="3"/>
        <v>#DIV/0!</v>
      </c>
      <c r="J28" s="652">
        <f t="shared" si="0"/>
        <v>624</v>
      </c>
      <c r="K28" s="1066">
        <f t="shared" si="1"/>
        <v>0</v>
      </c>
      <c r="L28" s="1069">
        <f t="shared" si="4"/>
        <v>0</v>
      </c>
    </row>
    <row r="29" spans="1:12" ht="18" customHeight="1">
      <c r="A29" s="654">
        <v>21</v>
      </c>
      <c r="B29" s="650">
        <v>1005</v>
      </c>
      <c r="C29" s="655" t="s">
        <v>1229</v>
      </c>
      <c r="D29" s="656">
        <v>685</v>
      </c>
      <c r="E29" s="656">
        <v>217</v>
      </c>
      <c r="F29" s="1069">
        <f t="shared" si="2"/>
        <v>31.678832116788318</v>
      </c>
      <c r="G29" s="651">
        <v>0</v>
      </c>
      <c r="H29" s="651">
        <v>0</v>
      </c>
      <c r="I29" s="1069" t="e">
        <f t="shared" si="3"/>
        <v>#DIV/0!</v>
      </c>
      <c r="J29" s="652">
        <f t="shared" si="0"/>
        <v>685</v>
      </c>
      <c r="K29" s="1066">
        <f t="shared" si="1"/>
        <v>217</v>
      </c>
      <c r="L29" s="1069">
        <f t="shared" si="4"/>
        <v>31.678832116788318</v>
      </c>
    </row>
    <row r="30" spans="1:12" ht="18" customHeight="1" thickBot="1">
      <c r="A30" s="654">
        <v>21</v>
      </c>
      <c r="B30" s="650">
        <v>1005</v>
      </c>
      <c r="C30" s="655" t="s">
        <v>1611</v>
      </c>
      <c r="D30" s="657">
        <v>0</v>
      </c>
      <c r="E30" s="657">
        <v>0</v>
      </c>
      <c r="F30" s="1070" t="e">
        <f t="shared" si="2"/>
        <v>#DIV/0!</v>
      </c>
      <c r="G30" s="656">
        <v>0</v>
      </c>
      <c r="H30" s="656">
        <v>0</v>
      </c>
      <c r="I30" s="1070" t="e">
        <f t="shared" si="3"/>
        <v>#DIV/0!</v>
      </c>
      <c r="J30" s="658">
        <f t="shared" si="0"/>
        <v>0</v>
      </c>
      <c r="K30" s="1067">
        <f t="shared" si="1"/>
        <v>0</v>
      </c>
      <c r="L30" s="1070" t="e">
        <f t="shared" si="4"/>
        <v>#DIV/0!</v>
      </c>
    </row>
    <row r="31" spans="1:12" ht="18" customHeight="1" thickBot="1">
      <c r="A31" s="659"/>
      <c r="B31" s="1073"/>
      <c r="C31" s="1074" t="s">
        <v>4624</v>
      </c>
      <c r="D31" s="1072">
        <f t="shared" ref="D31:K31" si="5">SUM(D9:D30)</f>
        <v>68716</v>
      </c>
      <c r="E31" s="1072">
        <f t="shared" si="5"/>
        <v>42130</v>
      </c>
      <c r="F31" s="1071">
        <f t="shared" si="2"/>
        <v>61.310320740438904</v>
      </c>
      <c r="G31" s="1072">
        <f t="shared" si="5"/>
        <v>101182</v>
      </c>
      <c r="H31" s="1072">
        <f t="shared" si="5"/>
        <v>39011</v>
      </c>
      <c r="I31" s="1071">
        <f t="shared" si="3"/>
        <v>38.555276630230672</v>
      </c>
      <c r="J31" s="1072">
        <f t="shared" si="5"/>
        <v>169898</v>
      </c>
      <c r="K31" s="1072">
        <f t="shared" si="5"/>
        <v>81141</v>
      </c>
      <c r="L31" s="1071">
        <f t="shared" si="4"/>
        <v>47.758655193115871</v>
      </c>
    </row>
    <row r="32" spans="1:12" ht="18" customHeight="1">
      <c r="K32" s="634"/>
    </row>
    <row r="33" spans="10:11" ht="18" customHeight="1">
      <c r="K33" s="637"/>
    </row>
    <row r="34" spans="10:11" ht="18" customHeight="1"/>
    <row r="35" spans="10:11">
      <c r="K35" s="637"/>
    </row>
    <row r="36" spans="10:11">
      <c r="J36" s="637"/>
    </row>
  </sheetData>
  <mergeCells count="3">
    <mergeCell ref="D6:F6"/>
    <mergeCell ref="J6:L6"/>
    <mergeCell ref="G6:I6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36"/>
  <sheetViews>
    <sheetView topLeftCell="C13" workbookViewId="0">
      <selection activeCell="M27" sqref="M27"/>
    </sheetView>
  </sheetViews>
  <sheetFormatPr defaultRowHeight="12.75"/>
  <cols>
    <col min="1" max="1" width="4" style="635" customWidth="1"/>
    <col min="2" max="2" width="6.85546875" style="635" customWidth="1"/>
    <col min="3" max="3" width="37.5703125" style="635" customWidth="1"/>
    <col min="4" max="4" width="9.42578125" style="635" customWidth="1"/>
    <col min="5" max="6" width="10.140625" style="635" customWidth="1"/>
    <col min="7" max="7" width="8.7109375" style="635" customWidth="1"/>
    <col min="8" max="8" width="10.28515625" style="635" customWidth="1"/>
    <col min="9" max="9" width="12.140625" style="635" customWidth="1"/>
    <col min="10" max="10" width="11.140625" style="635" customWidth="1"/>
    <col min="11" max="11" width="10.140625" style="635" customWidth="1"/>
    <col min="12" max="16384" width="9.140625" style="635"/>
  </cols>
  <sheetData>
    <row r="1" spans="1:12" ht="15.75" customHeight="1">
      <c r="A1" s="634" t="s">
        <v>2863</v>
      </c>
      <c r="B1" s="634"/>
      <c r="C1" s="634"/>
      <c r="D1" s="634"/>
      <c r="E1" s="634"/>
      <c r="F1" s="634"/>
    </row>
    <row r="2" spans="1:12" ht="16.5" customHeight="1">
      <c r="A2" s="634" t="s">
        <v>2867</v>
      </c>
      <c r="B2" s="634"/>
      <c r="C2" s="634"/>
      <c r="D2" s="634"/>
      <c r="E2" s="634"/>
      <c r="F2" s="634"/>
    </row>
    <row r="3" spans="1:12">
      <c r="A3" s="634"/>
      <c r="B3" s="634"/>
      <c r="C3" s="634" t="s">
        <v>7108</v>
      </c>
      <c r="D3" s="634"/>
      <c r="E3" s="634"/>
      <c r="F3" s="634"/>
    </row>
    <row r="4" spans="1:12" ht="15">
      <c r="A4" s="634" t="s">
        <v>181</v>
      </c>
      <c r="B4" s="634"/>
      <c r="C4" s="634"/>
      <c r="D4" s="636"/>
      <c r="E4" s="636"/>
      <c r="F4" s="1064"/>
    </row>
    <row r="5" spans="1:12" ht="18" customHeight="1" thickBot="1">
      <c r="G5" s="637"/>
      <c r="H5" s="637"/>
      <c r="I5" s="637"/>
    </row>
    <row r="6" spans="1:12" ht="21" customHeight="1" thickBot="1">
      <c r="A6" s="638"/>
      <c r="B6" s="639"/>
      <c r="C6" s="818"/>
      <c r="D6" s="1568" t="s">
        <v>1612</v>
      </c>
      <c r="E6" s="1569"/>
      <c r="F6" s="1570"/>
      <c r="G6" s="1568" t="s">
        <v>6779</v>
      </c>
      <c r="H6" s="1569"/>
      <c r="I6" s="1570"/>
      <c r="J6" s="1568" t="s">
        <v>1613</v>
      </c>
      <c r="K6" s="1569"/>
      <c r="L6" s="1570"/>
    </row>
    <row r="7" spans="1:12" ht="33.75" customHeight="1" thickBot="1">
      <c r="A7" s="640" t="s">
        <v>2865</v>
      </c>
      <c r="B7" s="641" t="s">
        <v>184</v>
      </c>
      <c r="C7" s="642" t="s">
        <v>185</v>
      </c>
      <c r="D7" s="819" t="s">
        <v>6772</v>
      </c>
      <c r="E7" s="819" t="s">
        <v>7116</v>
      </c>
      <c r="F7" s="819" t="s">
        <v>6894</v>
      </c>
      <c r="G7" s="819" t="s">
        <v>6772</v>
      </c>
      <c r="H7" s="819" t="s">
        <v>7116</v>
      </c>
      <c r="I7" s="819" t="s">
        <v>6894</v>
      </c>
      <c r="J7" s="819" t="s">
        <v>6772</v>
      </c>
      <c r="K7" s="819" t="s">
        <v>7116</v>
      </c>
      <c r="L7" s="819" t="s">
        <v>6894</v>
      </c>
    </row>
    <row r="8" spans="1:12" ht="18" customHeight="1">
      <c r="A8" s="643">
        <v>0</v>
      </c>
      <c r="B8" s="644">
        <v>1</v>
      </c>
      <c r="C8" s="644">
        <v>2</v>
      </c>
      <c r="D8" s="645">
        <v>3</v>
      </c>
      <c r="E8" s="645"/>
      <c r="F8" s="645">
        <v>5</v>
      </c>
      <c r="G8" s="645">
        <v>6</v>
      </c>
      <c r="H8" s="645">
        <v>7</v>
      </c>
      <c r="I8" s="645">
        <v>8</v>
      </c>
      <c r="J8" s="645">
        <v>9</v>
      </c>
      <c r="K8" s="1065">
        <v>10</v>
      </c>
      <c r="L8" s="647">
        <v>11</v>
      </c>
    </row>
    <row r="9" spans="1:12" ht="18" customHeight="1">
      <c r="A9" s="648">
        <v>1</v>
      </c>
      <c r="B9" s="649">
        <v>1005</v>
      </c>
      <c r="C9" s="650" t="s">
        <v>186</v>
      </c>
      <c r="D9" s="652">
        <v>2349</v>
      </c>
      <c r="E9" s="652">
        <v>1398</v>
      </c>
      <c r="F9" s="1076">
        <f>SUM(E9/D9*100)</f>
        <v>59.514687100893994</v>
      </c>
      <c r="G9" s="652"/>
      <c r="H9" s="652">
        <v>0</v>
      </c>
      <c r="I9" s="1076" t="e">
        <f>SUM(H9/G9*100)</f>
        <v>#DIV/0!</v>
      </c>
      <c r="J9" s="652">
        <f t="shared" ref="J9:J30" si="0">D9+G9</f>
        <v>2349</v>
      </c>
      <c r="K9" s="1066">
        <f t="shared" ref="K9:K30" si="1">E9+H9</f>
        <v>1398</v>
      </c>
      <c r="L9" s="1076">
        <f>SUM(K9/J9*100)</f>
        <v>59.514687100893994</v>
      </c>
    </row>
    <row r="10" spans="1:12" ht="18" customHeight="1">
      <c r="A10" s="653">
        <v>2</v>
      </c>
      <c r="B10" s="649">
        <v>1005</v>
      </c>
      <c r="C10" s="650" t="s">
        <v>4110</v>
      </c>
      <c r="D10" s="663">
        <v>4378</v>
      </c>
      <c r="E10" s="663">
        <v>2580</v>
      </c>
      <c r="F10" s="1076">
        <f t="shared" ref="F10:F31" si="2">SUM(E10/D10*100)</f>
        <v>58.931018730013704</v>
      </c>
      <c r="G10" s="652"/>
      <c r="H10" s="652">
        <v>0</v>
      </c>
      <c r="I10" s="1076" t="e">
        <f t="shared" ref="I10:I31" si="3">SUM(H10/G10*100)</f>
        <v>#DIV/0!</v>
      </c>
      <c r="J10" s="652">
        <f t="shared" si="0"/>
        <v>4378</v>
      </c>
      <c r="K10" s="1066">
        <f t="shared" si="1"/>
        <v>2580</v>
      </c>
      <c r="L10" s="1076">
        <f t="shared" ref="L10:L31" si="4">SUM(K10/J10*100)</f>
        <v>58.931018730013704</v>
      </c>
    </row>
    <row r="11" spans="1:12" ht="18" customHeight="1">
      <c r="A11" s="648">
        <v>3</v>
      </c>
      <c r="B11" s="650">
        <v>1005</v>
      </c>
      <c r="C11" s="650" t="s">
        <v>4112</v>
      </c>
      <c r="D11" s="663">
        <v>1711</v>
      </c>
      <c r="E11" s="663">
        <v>1017</v>
      </c>
      <c r="F11" s="1076">
        <f t="shared" si="2"/>
        <v>59.43892460549386</v>
      </c>
      <c r="G11" s="652"/>
      <c r="H11" s="652">
        <v>0</v>
      </c>
      <c r="I11" s="1076" t="e">
        <f t="shared" si="3"/>
        <v>#DIV/0!</v>
      </c>
      <c r="J11" s="652">
        <f t="shared" si="0"/>
        <v>1711</v>
      </c>
      <c r="K11" s="1066">
        <f t="shared" si="1"/>
        <v>1017</v>
      </c>
      <c r="L11" s="1076">
        <f t="shared" si="4"/>
        <v>59.43892460549386</v>
      </c>
    </row>
    <row r="12" spans="1:12" ht="18" customHeight="1">
      <c r="A12" s="653">
        <v>4</v>
      </c>
      <c r="B12" s="650">
        <v>1005</v>
      </c>
      <c r="C12" s="650" t="s">
        <v>4128</v>
      </c>
      <c r="D12" s="663">
        <v>5455</v>
      </c>
      <c r="E12" s="663">
        <v>1088</v>
      </c>
      <c r="F12" s="1076">
        <f t="shared" si="2"/>
        <v>19.94500458295142</v>
      </c>
      <c r="G12" s="652"/>
      <c r="H12" s="652">
        <v>0</v>
      </c>
      <c r="I12" s="1076" t="e">
        <f t="shared" si="3"/>
        <v>#DIV/0!</v>
      </c>
      <c r="J12" s="652">
        <f t="shared" si="0"/>
        <v>5455</v>
      </c>
      <c r="K12" s="1066">
        <f t="shared" si="1"/>
        <v>1088</v>
      </c>
      <c r="L12" s="1076">
        <f t="shared" si="4"/>
        <v>19.94500458295142</v>
      </c>
    </row>
    <row r="13" spans="1:12" ht="18" customHeight="1">
      <c r="A13" s="648">
        <v>5</v>
      </c>
      <c r="B13" s="650">
        <v>1005</v>
      </c>
      <c r="C13" s="650" t="s">
        <v>4116</v>
      </c>
      <c r="D13" s="663">
        <v>8790</v>
      </c>
      <c r="E13" s="663">
        <v>4258</v>
      </c>
      <c r="F13" s="1076">
        <f t="shared" si="2"/>
        <v>48.441410693970418</v>
      </c>
      <c r="G13" s="652"/>
      <c r="H13" s="652">
        <v>0</v>
      </c>
      <c r="I13" s="1076" t="e">
        <f t="shared" si="3"/>
        <v>#DIV/0!</v>
      </c>
      <c r="J13" s="652">
        <f t="shared" si="0"/>
        <v>8790</v>
      </c>
      <c r="K13" s="1066">
        <f t="shared" si="1"/>
        <v>4258</v>
      </c>
      <c r="L13" s="1076">
        <f t="shared" si="4"/>
        <v>48.441410693970418</v>
      </c>
    </row>
    <row r="14" spans="1:12" ht="18" customHeight="1">
      <c r="A14" s="653">
        <v>6</v>
      </c>
      <c r="B14" s="650">
        <v>1005</v>
      </c>
      <c r="C14" s="650" t="s">
        <v>4095</v>
      </c>
      <c r="D14" s="663">
        <v>694</v>
      </c>
      <c r="E14" s="663">
        <v>785</v>
      </c>
      <c r="F14" s="1076">
        <f t="shared" si="2"/>
        <v>113.11239193083573</v>
      </c>
      <c r="G14" s="652"/>
      <c r="H14" s="652">
        <v>0</v>
      </c>
      <c r="I14" s="1076" t="e">
        <f t="shared" si="3"/>
        <v>#DIV/0!</v>
      </c>
      <c r="J14" s="652">
        <f t="shared" si="0"/>
        <v>694</v>
      </c>
      <c r="K14" s="1066">
        <f t="shared" si="1"/>
        <v>785</v>
      </c>
      <c r="L14" s="1076">
        <f t="shared" si="4"/>
        <v>113.11239193083573</v>
      </c>
    </row>
    <row r="15" spans="1:12" ht="18" customHeight="1">
      <c r="A15" s="648">
        <v>7</v>
      </c>
      <c r="B15" s="650">
        <v>1005</v>
      </c>
      <c r="C15" s="650" t="s">
        <v>187</v>
      </c>
      <c r="D15" s="663">
        <v>2489</v>
      </c>
      <c r="E15" s="663">
        <v>1232</v>
      </c>
      <c r="F15" s="1076">
        <f t="shared" si="2"/>
        <v>49.497790277219764</v>
      </c>
      <c r="G15" s="652"/>
      <c r="H15" s="652">
        <v>0</v>
      </c>
      <c r="I15" s="1076" t="e">
        <f t="shared" si="3"/>
        <v>#DIV/0!</v>
      </c>
      <c r="J15" s="652">
        <f t="shared" si="0"/>
        <v>2489</v>
      </c>
      <c r="K15" s="1066">
        <f t="shared" si="1"/>
        <v>1232</v>
      </c>
      <c r="L15" s="1076">
        <f t="shared" si="4"/>
        <v>49.497790277219764</v>
      </c>
    </row>
    <row r="16" spans="1:12" ht="18" customHeight="1">
      <c r="A16" s="653">
        <v>8</v>
      </c>
      <c r="B16" s="650">
        <v>1005</v>
      </c>
      <c r="C16" s="650" t="s">
        <v>188</v>
      </c>
      <c r="D16" s="663">
        <v>2011</v>
      </c>
      <c r="E16" s="663">
        <v>984</v>
      </c>
      <c r="F16" s="1076">
        <f t="shared" si="2"/>
        <v>48.930880159124811</v>
      </c>
      <c r="G16" s="652"/>
      <c r="H16" s="652">
        <v>0</v>
      </c>
      <c r="I16" s="1076" t="e">
        <f t="shared" si="3"/>
        <v>#DIV/0!</v>
      </c>
      <c r="J16" s="652">
        <f t="shared" si="0"/>
        <v>2011</v>
      </c>
      <c r="K16" s="1066">
        <f t="shared" si="1"/>
        <v>984</v>
      </c>
      <c r="L16" s="1076">
        <f t="shared" si="4"/>
        <v>48.930880159124811</v>
      </c>
    </row>
    <row r="17" spans="1:12" ht="18" customHeight="1">
      <c r="A17" s="648">
        <v>9</v>
      </c>
      <c r="B17" s="650">
        <v>1005</v>
      </c>
      <c r="C17" s="650" t="s">
        <v>1614</v>
      </c>
      <c r="D17" s="663">
        <v>1064</v>
      </c>
      <c r="E17" s="663">
        <v>606</v>
      </c>
      <c r="F17" s="1076">
        <f t="shared" si="2"/>
        <v>56.954887218045116</v>
      </c>
      <c r="G17" s="652"/>
      <c r="H17" s="652">
        <v>0</v>
      </c>
      <c r="I17" s="1076" t="e">
        <f t="shared" si="3"/>
        <v>#DIV/0!</v>
      </c>
      <c r="J17" s="652">
        <f t="shared" si="0"/>
        <v>1064</v>
      </c>
      <c r="K17" s="1066">
        <f t="shared" si="1"/>
        <v>606</v>
      </c>
      <c r="L17" s="1076">
        <f t="shared" si="4"/>
        <v>56.954887218045116</v>
      </c>
    </row>
    <row r="18" spans="1:12" ht="18" customHeight="1">
      <c r="A18" s="653">
        <v>10</v>
      </c>
      <c r="B18" s="650">
        <v>1005</v>
      </c>
      <c r="C18" s="650" t="s">
        <v>1615</v>
      </c>
      <c r="D18" s="663">
        <v>2301</v>
      </c>
      <c r="E18" s="663">
        <v>946</v>
      </c>
      <c r="F18" s="1076">
        <f t="shared" si="2"/>
        <v>41.112559756627554</v>
      </c>
      <c r="G18" s="652"/>
      <c r="H18" s="652">
        <v>0</v>
      </c>
      <c r="I18" s="1076" t="e">
        <f t="shared" si="3"/>
        <v>#DIV/0!</v>
      </c>
      <c r="J18" s="652">
        <f t="shared" si="0"/>
        <v>2301</v>
      </c>
      <c r="K18" s="1066">
        <f t="shared" si="1"/>
        <v>946</v>
      </c>
      <c r="L18" s="1076">
        <f t="shared" si="4"/>
        <v>41.112559756627554</v>
      </c>
    </row>
    <row r="19" spans="1:12" ht="18" customHeight="1">
      <c r="A19" s="653">
        <v>11</v>
      </c>
      <c r="B19" s="650">
        <v>1005</v>
      </c>
      <c r="C19" s="650" t="s">
        <v>191</v>
      </c>
      <c r="D19" s="663">
        <v>4047</v>
      </c>
      <c r="E19" s="663">
        <v>1944</v>
      </c>
      <c r="F19" s="1076">
        <f t="shared" si="2"/>
        <v>48.035581912527796</v>
      </c>
      <c r="G19" s="652"/>
      <c r="H19" s="652">
        <v>0</v>
      </c>
      <c r="I19" s="1076" t="e">
        <f t="shared" si="3"/>
        <v>#DIV/0!</v>
      </c>
      <c r="J19" s="652">
        <f t="shared" si="0"/>
        <v>4047</v>
      </c>
      <c r="K19" s="1066">
        <f t="shared" si="1"/>
        <v>1944</v>
      </c>
      <c r="L19" s="1076">
        <f t="shared" si="4"/>
        <v>48.035581912527796</v>
      </c>
    </row>
    <row r="20" spans="1:12" ht="24.75" customHeight="1">
      <c r="A20" s="648">
        <v>12</v>
      </c>
      <c r="B20" s="650">
        <v>1005</v>
      </c>
      <c r="C20" s="697" t="s">
        <v>7014</v>
      </c>
      <c r="D20" s="663">
        <v>11629</v>
      </c>
      <c r="E20" s="663">
        <v>6614</v>
      </c>
      <c r="F20" s="1076">
        <f t="shared" si="2"/>
        <v>56.875053744947976</v>
      </c>
      <c r="G20" s="652"/>
      <c r="H20" s="652">
        <v>0</v>
      </c>
      <c r="I20" s="1076" t="e">
        <f t="shared" si="3"/>
        <v>#DIV/0!</v>
      </c>
      <c r="J20" s="652">
        <f t="shared" si="0"/>
        <v>11629</v>
      </c>
      <c r="K20" s="1066">
        <f t="shared" si="1"/>
        <v>6614</v>
      </c>
      <c r="L20" s="1076">
        <f t="shared" si="4"/>
        <v>56.875053744947976</v>
      </c>
    </row>
    <row r="21" spans="1:12" ht="18" customHeight="1">
      <c r="A21" s="653">
        <v>13</v>
      </c>
      <c r="B21" s="650">
        <v>1005</v>
      </c>
      <c r="C21" s="650" t="s">
        <v>192</v>
      </c>
      <c r="D21" s="664">
        <v>4974</v>
      </c>
      <c r="E21" s="664">
        <v>2684</v>
      </c>
      <c r="F21" s="1076">
        <f t="shared" si="2"/>
        <v>53.96059509449136</v>
      </c>
      <c r="G21" s="652"/>
      <c r="H21" s="652">
        <v>0</v>
      </c>
      <c r="I21" s="1076" t="e">
        <f t="shared" si="3"/>
        <v>#DIV/0!</v>
      </c>
      <c r="J21" s="652">
        <f t="shared" si="0"/>
        <v>4974</v>
      </c>
      <c r="K21" s="1066">
        <f t="shared" si="1"/>
        <v>2684</v>
      </c>
      <c r="L21" s="1076">
        <f t="shared" si="4"/>
        <v>53.96059509449136</v>
      </c>
    </row>
    <row r="22" spans="1:12" ht="18" customHeight="1">
      <c r="A22" s="648">
        <v>14</v>
      </c>
      <c r="B22" s="650">
        <v>1005</v>
      </c>
      <c r="C22" s="650" t="s">
        <v>193</v>
      </c>
      <c r="D22" s="663">
        <v>730</v>
      </c>
      <c r="E22" s="663">
        <v>440</v>
      </c>
      <c r="F22" s="1076">
        <f t="shared" si="2"/>
        <v>60.273972602739725</v>
      </c>
      <c r="G22" s="652"/>
      <c r="H22" s="652">
        <v>0</v>
      </c>
      <c r="I22" s="1076" t="e">
        <f t="shared" si="3"/>
        <v>#DIV/0!</v>
      </c>
      <c r="J22" s="652">
        <f t="shared" si="0"/>
        <v>730</v>
      </c>
      <c r="K22" s="1066">
        <f t="shared" si="1"/>
        <v>440</v>
      </c>
      <c r="L22" s="1076">
        <f t="shared" si="4"/>
        <v>60.273972602739725</v>
      </c>
    </row>
    <row r="23" spans="1:12" ht="18" customHeight="1">
      <c r="A23" s="654">
        <v>15</v>
      </c>
      <c r="B23" s="650">
        <v>1005</v>
      </c>
      <c r="C23" s="655" t="s">
        <v>1616</v>
      </c>
      <c r="D23" s="663">
        <v>0</v>
      </c>
      <c r="E23" s="663">
        <v>24</v>
      </c>
      <c r="F23" s="1076" t="e">
        <f t="shared" si="2"/>
        <v>#DIV/0!</v>
      </c>
      <c r="G23" s="652"/>
      <c r="H23" s="652">
        <v>0</v>
      </c>
      <c r="I23" s="1076" t="e">
        <f t="shared" si="3"/>
        <v>#DIV/0!</v>
      </c>
      <c r="J23" s="652">
        <f t="shared" si="0"/>
        <v>0</v>
      </c>
      <c r="K23" s="1066">
        <f t="shared" si="1"/>
        <v>24</v>
      </c>
      <c r="L23" s="1076" t="e">
        <f t="shared" si="4"/>
        <v>#DIV/0!</v>
      </c>
    </row>
    <row r="24" spans="1:12" ht="18" customHeight="1">
      <c r="A24" s="654">
        <v>16</v>
      </c>
      <c r="B24" s="650">
        <v>1005</v>
      </c>
      <c r="C24" s="655" t="s">
        <v>194</v>
      </c>
      <c r="D24" s="665">
        <v>0</v>
      </c>
      <c r="E24" s="665">
        <v>0</v>
      </c>
      <c r="F24" s="1076" t="e">
        <f t="shared" si="2"/>
        <v>#DIV/0!</v>
      </c>
      <c r="G24" s="652"/>
      <c r="H24" s="652">
        <v>0</v>
      </c>
      <c r="I24" s="1076" t="e">
        <f t="shared" si="3"/>
        <v>#DIV/0!</v>
      </c>
      <c r="J24" s="666">
        <f t="shared" si="0"/>
        <v>0</v>
      </c>
      <c r="K24" s="1075">
        <f t="shared" si="1"/>
        <v>0</v>
      </c>
      <c r="L24" s="1076" t="e">
        <f t="shared" si="4"/>
        <v>#DIV/0!</v>
      </c>
    </row>
    <row r="25" spans="1:12" ht="18" customHeight="1">
      <c r="A25" s="654">
        <v>17</v>
      </c>
      <c r="B25" s="650">
        <v>1005</v>
      </c>
      <c r="C25" s="655" t="s">
        <v>195</v>
      </c>
      <c r="D25" s="663">
        <v>0</v>
      </c>
      <c r="E25" s="663">
        <v>0</v>
      </c>
      <c r="F25" s="1076" t="e">
        <f t="shared" si="2"/>
        <v>#DIV/0!</v>
      </c>
      <c r="G25" s="652"/>
      <c r="H25" s="652">
        <v>0</v>
      </c>
      <c r="I25" s="1076" t="e">
        <f t="shared" si="3"/>
        <v>#DIV/0!</v>
      </c>
      <c r="J25" s="652">
        <f t="shared" si="0"/>
        <v>0</v>
      </c>
      <c r="K25" s="1066">
        <f t="shared" si="1"/>
        <v>0</v>
      </c>
      <c r="L25" s="1076" t="e">
        <f t="shared" si="4"/>
        <v>#DIV/0!</v>
      </c>
    </row>
    <row r="26" spans="1:12" ht="18" customHeight="1">
      <c r="A26" s="654">
        <v>18</v>
      </c>
      <c r="B26" s="650">
        <v>1005</v>
      </c>
      <c r="C26" s="655" t="s">
        <v>196</v>
      </c>
      <c r="D26" s="664">
        <v>0</v>
      </c>
      <c r="E26" s="664">
        <v>0</v>
      </c>
      <c r="F26" s="1076" t="e">
        <f t="shared" si="2"/>
        <v>#DIV/0!</v>
      </c>
      <c r="G26" s="652"/>
      <c r="H26" s="652">
        <v>0</v>
      </c>
      <c r="I26" s="1076" t="e">
        <f t="shared" si="3"/>
        <v>#DIV/0!</v>
      </c>
      <c r="J26" s="658">
        <f t="shared" si="0"/>
        <v>0</v>
      </c>
      <c r="K26" s="1067">
        <f t="shared" si="1"/>
        <v>0</v>
      </c>
      <c r="L26" s="1076" t="e">
        <f t="shared" si="4"/>
        <v>#DIV/0!</v>
      </c>
    </row>
    <row r="27" spans="1:12" ht="18" customHeight="1">
      <c r="A27" s="654">
        <v>19</v>
      </c>
      <c r="B27" s="650">
        <v>1005</v>
      </c>
      <c r="C27" s="655" t="s">
        <v>197</v>
      </c>
      <c r="D27" s="664">
        <v>1452</v>
      </c>
      <c r="E27" s="664">
        <v>709</v>
      </c>
      <c r="F27" s="1076">
        <f t="shared" si="2"/>
        <v>48.829201101928376</v>
      </c>
      <c r="G27" s="652"/>
      <c r="H27" s="652">
        <v>0</v>
      </c>
      <c r="I27" s="1076" t="e">
        <f t="shared" si="3"/>
        <v>#DIV/0!</v>
      </c>
      <c r="J27" s="658">
        <f t="shared" si="0"/>
        <v>1452</v>
      </c>
      <c r="K27" s="1067">
        <f t="shared" si="1"/>
        <v>709</v>
      </c>
      <c r="L27" s="1076">
        <f t="shared" si="4"/>
        <v>48.829201101928376</v>
      </c>
    </row>
    <row r="28" spans="1:12" ht="18" customHeight="1">
      <c r="A28" s="654">
        <v>20</v>
      </c>
      <c r="B28" s="650">
        <v>1005</v>
      </c>
      <c r="C28" s="655" t="s">
        <v>198</v>
      </c>
      <c r="D28" s="664">
        <v>0</v>
      </c>
      <c r="E28" s="664">
        <v>0</v>
      </c>
      <c r="F28" s="1076" t="e">
        <f t="shared" si="2"/>
        <v>#DIV/0!</v>
      </c>
      <c r="G28" s="652"/>
      <c r="H28" s="652">
        <v>0</v>
      </c>
      <c r="I28" s="1076" t="e">
        <f t="shared" si="3"/>
        <v>#DIV/0!</v>
      </c>
      <c r="J28" s="658">
        <f t="shared" si="0"/>
        <v>0</v>
      </c>
      <c r="K28" s="1067">
        <f t="shared" si="1"/>
        <v>0</v>
      </c>
      <c r="L28" s="1076" t="e">
        <f t="shared" si="4"/>
        <v>#DIV/0!</v>
      </c>
    </row>
    <row r="29" spans="1:12" ht="18" customHeight="1">
      <c r="A29" s="654">
        <v>21</v>
      </c>
      <c r="B29" s="650">
        <v>1005</v>
      </c>
      <c r="C29" s="655" t="s">
        <v>199</v>
      </c>
      <c r="D29" s="664">
        <v>894</v>
      </c>
      <c r="E29" s="664">
        <v>462</v>
      </c>
      <c r="F29" s="1076">
        <f t="shared" si="2"/>
        <v>51.677852348993291</v>
      </c>
      <c r="G29" s="652"/>
      <c r="H29" s="652">
        <v>0</v>
      </c>
      <c r="I29" s="1076" t="e">
        <f t="shared" si="3"/>
        <v>#DIV/0!</v>
      </c>
      <c r="J29" s="658">
        <f t="shared" si="0"/>
        <v>894</v>
      </c>
      <c r="K29" s="1067">
        <f t="shared" si="1"/>
        <v>462</v>
      </c>
      <c r="L29" s="1076">
        <f t="shared" si="4"/>
        <v>51.677852348993291</v>
      </c>
    </row>
    <row r="30" spans="1:12" ht="18" customHeight="1" thickBot="1">
      <c r="A30" s="654">
        <v>22</v>
      </c>
      <c r="B30" s="650"/>
      <c r="C30" s="655" t="s">
        <v>1229</v>
      </c>
      <c r="D30" s="664">
        <v>2035</v>
      </c>
      <c r="E30" s="664">
        <v>868</v>
      </c>
      <c r="F30" s="1077">
        <f t="shared" si="2"/>
        <v>42.653562653562652</v>
      </c>
      <c r="G30" s="658"/>
      <c r="H30" s="652">
        <v>0</v>
      </c>
      <c r="I30" s="1077" t="e">
        <f t="shared" si="3"/>
        <v>#DIV/0!</v>
      </c>
      <c r="J30" s="658">
        <f t="shared" si="0"/>
        <v>2035</v>
      </c>
      <c r="K30" s="1067">
        <f t="shared" si="1"/>
        <v>868</v>
      </c>
      <c r="L30" s="1077">
        <f t="shared" si="4"/>
        <v>42.653562653562652</v>
      </c>
    </row>
    <row r="31" spans="1:12" ht="18" customHeight="1" thickBot="1">
      <c r="A31" s="659"/>
      <c r="B31" s="660"/>
      <c r="C31" s="661" t="s">
        <v>4624</v>
      </c>
      <c r="D31" s="662">
        <f t="shared" ref="D31:K31" si="5">SUM(D9:D30)</f>
        <v>57003</v>
      </c>
      <c r="E31" s="662">
        <f t="shared" si="5"/>
        <v>28639</v>
      </c>
      <c r="F31" s="1078">
        <f t="shared" si="2"/>
        <v>50.241215374629412</v>
      </c>
      <c r="G31" s="662">
        <f t="shared" si="5"/>
        <v>0</v>
      </c>
      <c r="H31" s="662">
        <f t="shared" si="5"/>
        <v>0</v>
      </c>
      <c r="I31" s="1078" t="e">
        <f t="shared" si="3"/>
        <v>#DIV/0!</v>
      </c>
      <c r="J31" s="662">
        <f t="shared" si="5"/>
        <v>57003</v>
      </c>
      <c r="K31" s="1068">
        <f t="shared" si="5"/>
        <v>28639</v>
      </c>
      <c r="L31" s="1079">
        <f t="shared" si="4"/>
        <v>50.241215374629412</v>
      </c>
    </row>
    <row r="32" spans="1:12" ht="18" customHeight="1">
      <c r="K32" s="634"/>
    </row>
    <row r="33" spans="10:11" ht="18" customHeight="1">
      <c r="K33" s="637"/>
    </row>
    <row r="34" spans="10:11" ht="18" customHeight="1"/>
    <row r="35" spans="10:11">
      <c r="K35" s="637"/>
    </row>
    <row r="36" spans="10:11">
      <c r="J36" s="637"/>
    </row>
  </sheetData>
  <mergeCells count="3">
    <mergeCell ref="D6:F6"/>
    <mergeCell ref="G6:I6"/>
    <mergeCell ref="J6:L6"/>
  </mergeCells>
  <phoneticPr fontId="44" type="noConversion"/>
  <pageMargins left="0.71" right="0.71" top="0.75" bottom="0.75" header="0.31" footer="0.31"/>
  <pageSetup paperSize="9" scale="85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32"/>
  <sheetViews>
    <sheetView topLeftCell="A19" workbookViewId="0">
      <selection activeCell="H25" sqref="H25"/>
    </sheetView>
  </sheetViews>
  <sheetFormatPr defaultRowHeight="12.75"/>
  <cols>
    <col min="1" max="1" width="9.140625" style="667"/>
    <col min="2" max="2" width="20.42578125" style="667" customWidth="1"/>
    <col min="3" max="3" width="38.85546875" style="667" customWidth="1"/>
    <col min="4" max="4" width="9.7109375" style="667" customWidth="1"/>
    <col min="5" max="5" width="9" style="667" customWidth="1"/>
    <col min="6" max="16384" width="9.140625" style="667"/>
  </cols>
  <sheetData>
    <row r="1" spans="1:8" ht="15.75">
      <c r="A1" s="114"/>
      <c r="B1" s="115" t="s">
        <v>1242</v>
      </c>
      <c r="C1" s="77" t="s">
        <v>4093</v>
      </c>
      <c r="D1" s="265"/>
      <c r="E1" s="265"/>
    </row>
    <row r="2" spans="1:8" ht="15">
      <c r="A2" s="114"/>
      <c r="B2" s="115" t="s">
        <v>1244</v>
      </c>
      <c r="C2" s="482">
        <v>6113079</v>
      </c>
      <c r="D2" s="116"/>
      <c r="E2" s="116"/>
    </row>
    <row r="3" spans="1:8">
      <c r="A3" s="114"/>
      <c r="B3" s="115"/>
      <c r="C3" s="69" t="s">
        <v>7086</v>
      </c>
      <c r="D3" s="116"/>
      <c r="E3" s="116"/>
    </row>
    <row r="4" spans="1:8" ht="15">
      <c r="A4" s="114"/>
      <c r="B4" s="115" t="s">
        <v>1246</v>
      </c>
      <c r="C4" s="668" t="s">
        <v>1617</v>
      </c>
      <c r="D4" s="119"/>
      <c r="E4" s="119"/>
    </row>
    <row r="5" spans="1:8">
      <c r="A5" s="615"/>
      <c r="B5" s="698"/>
      <c r="C5" s="699"/>
    </row>
    <row r="6" spans="1:8" s="11" customFormat="1" ht="23.25" thickBot="1">
      <c r="A6" s="669" t="s">
        <v>1618</v>
      </c>
      <c r="B6" s="539" t="s">
        <v>184</v>
      </c>
      <c r="C6" s="539" t="s">
        <v>185</v>
      </c>
      <c r="D6" s="122" t="s">
        <v>6772</v>
      </c>
      <c r="E6" s="122" t="s">
        <v>7107</v>
      </c>
      <c r="F6" s="122" t="s">
        <v>6870</v>
      </c>
      <c r="G6" s="670"/>
      <c r="H6" s="183"/>
    </row>
    <row r="7" spans="1:8" s="11" customFormat="1" ht="13.5" thickTop="1">
      <c r="A7" s="671" t="s">
        <v>1619</v>
      </c>
      <c r="B7" s="672"/>
      <c r="C7" s="673"/>
      <c r="D7" s="456"/>
      <c r="E7" s="456"/>
      <c r="F7" s="923" t="e">
        <f>SUM(E7/D7*100)</f>
        <v>#DIV/0!</v>
      </c>
    </row>
    <row r="8" spans="1:8" s="11" customFormat="1" ht="15">
      <c r="A8" s="470"/>
      <c r="B8" s="674"/>
      <c r="C8" s="674"/>
      <c r="D8" s="456"/>
      <c r="E8" s="456"/>
      <c r="F8" s="923" t="e">
        <f t="shared" ref="F8:F29" si="0">SUM(E8/D8*100)</f>
        <v>#DIV/0!</v>
      </c>
    </row>
    <row r="9" spans="1:8" s="11" customFormat="1" ht="15">
      <c r="A9" s="470"/>
      <c r="B9" s="674"/>
      <c r="C9" s="674"/>
      <c r="D9" s="456"/>
      <c r="E9" s="456"/>
      <c r="F9" s="923" t="e">
        <f t="shared" si="0"/>
        <v>#DIV/0!</v>
      </c>
    </row>
    <row r="10" spans="1:8" s="11" customFormat="1" ht="15">
      <c r="A10" s="675"/>
      <c r="B10" s="674"/>
      <c r="C10" s="674"/>
      <c r="D10" s="456"/>
      <c r="E10" s="456"/>
      <c r="F10" s="923" t="e">
        <f t="shared" si="0"/>
        <v>#DIV/0!</v>
      </c>
    </row>
    <row r="11" spans="1:8" s="11" customFormat="1" ht="15">
      <c r="A11" s="470"/>
      <c r="B11" s="674"/>
      <c r="C11" s="674"/>
      <c r="D11" s="456"/>
      <c r="E11" s="456"/>
      <c r="F11" s="923" t="e">
        <f t="shared" si="0"/>
        <v>#DIV/0!</v>
      </c>
    </row>
    <row r="12" spans="1:8" s="11" customFormat="1">
      <c r="A12" s="676" t="s">
        <v>1620</v>
      </c>
      <c r="B12" s="677"/>
      <c r="C12" s="678"/>
      <c r="D12" s="456"/>
      <c r="E12" s="456"/>
      <c r="F12" s="923" t="e">
        <f t="shared" si="0"/>
        <v>#DIV/0!</v>
      </c>
    </row>
    <row r="13" spans="1:8" s="11" customFormat="1" ht="15">
      <c r="A13" s="470"/>
      <c r="B13" s="674"/>
      <c r="C13" s="674"/>
      <c r="D13" s="456"/>
      <c r="E13" s="456"/>
      <c r="F13" s="923" t="e">
        <f t="shared" si="0"/>
        <v>#DIV/0!</v>
      </c>
    </row>
    <row r="14" spans="1:8" s="11" customFormat="1" ht="15">
      <c r="A14" s="470"/>
      <c r="B14" s="674"/>
      <c r="C14" s="674"/>
      <c r="D14" s="456"/>
      <c r="E14" s="456"/>
      <c r="F14" s="923" t="e">
        <f t="shared" si="0"/>
        <v>#DIV/0!</v>
      </c>
    </row>
    <row r="15" spans="1:8" s="11" customFormat="1" ht="15">
      <c r="A15" s="470"/>
      <c r="B15" s="674"/>
      <c r="C15" s="674"/>
      <c r="D15" s="456"/>
      <c r="E15" s="456"/>
      <c r="F15" s="923" t="e">
        <f t="shared" si="0"/>
        <v>#DIV/0!</v>
      </c>
    </row>
    <row r="16" spans="1:8" s="11" customFormat="1">
      <c r="A16" s="676" t="s">
        <v>1621</v>
      </c>
      <c r="B16" s="677"/>
      <c r="C16" s="678"/>
      <c r="D16" s="456"/>
      <c r="E16" s="456"/>
      <c r="F16" s="923" t="e">
        <f t="shared" si="0"/>
        <v>#DIV/0!</v>
      </c>
    </row>
    <row r="17" spans="1:6" s="11" customFormat="1" ht="15">
      <c r="A17" s="470"/>
      <c r="B17" s="674"/>
      <c r="C17" s="674"/>
      <c r="D17" s="456"/>
      <c r="E17" s="456"/>
      <c r="F17" s="923" t="e">
        <f t="shared" si="0"/>
        <v>#DIV/0!</v>
      </c>
    </row>
    <row r="18" spans="1:6" s="11" customFormat="1" ht="15">
      <c r="A18" s="470"/>
      <c r="B18" s="674"/>
      <c r="C18" s="674"/>
      <c r="D18" s="456"/>
      <c r="E18" s="456"/>
      <c r="F18" s="923" t="e">
        <f t="shared" si="0"/>
        <v>#DIV/0!</v>
      </c>
    </row>
    <row r="19" spans="1:6" s="11" customFormat="1" ht="15">
      <c r="A19" s="470"/>
      <c r="B19" s="674"/>
      <c r="C19" s="674"/>
      <c r="D19" s="456"/>
      <c r="E19" s="456"/>
      <c r="F19" s="923" t="e">
        <f t="shared" si="0"/>
        <v>#DIV/0!</v>
      </c>
    </row>
    <row r="20" spans="1:6" s="11" customFormat="1" ht="15">
      <c r="A20" s="470"/>
      <c r="B20" s="674"/>
      <c r="C20" s="674"/>
      <c r="D20" s="456"/>
      <c r="E20" s="456"/>
      <c r="F20" s="923" t="e">
        <f t="shared" si="0"/>
        <v>#DIV/0!</v>
      </c>
    </row>
    <row r="21" spans="1:6" s="11" customFormat="1">
      <c r="A21" s="676" t="s">
        <v>1622</v>
      </c>
      <c r="B21" s="679"/>
      <c r="C21" s="680"/>
      <c r="D21" s="616"/>
      <c r="E21" s="616"/>
      <c r="F21" s="923" t="e">
        <f t="shared" si="0"/>
        <v>#DIV/0!</v>
      </c>
    </row>
    <row r="22" spans="1:6" s="11" customFormat="1" ht="45" customHeight="1">
      <c r="A22" s="681" t="s">
        <v>1623</v>
      </c>
      <c r="B22" s="682">
        <v>250104</v>
      </c>
      <c r="C22" s="683" t="s">
        <v>1624</v>
      </c>
      <c r="D22" s="97">
        <v>4</v>
      </c>
      <c r="E22" s="97">
        <v>2</v>
      </c>
      <c r="F22" s="923">
        <f t="shared" si="0"/>
        <v>50</v>
      </c>
    </row>
    <row r="23" spans="1:6" s="11" customFormat="1" ht="65.25" customHeight="1">
      <c r="A23" s="681" t="s">
        <v>1625</v>
      </c>
      <c r="B23" s="684">
        <v>250106</v>
      </c>
      <c r="C23" s="685" t="s">
        <v>1626</v>
      </c>
      <c r="D23" s="97">
        <v>1</v>
      </c>
      <c r="E23" s="97">
        <v>0</v>
      </c>
      <c r="F23" s="923">
        <f t="shared" si="0"/>
        <v>0</v>
      </c>
    </row>
    <row r="24" spans="1:6" s="11" customFormat="1" ht="77.25" customHeight="1">
      <c r="A24" s="681" t="s">
        <v>1627</v>
      </c>
      <c r="B24" s="684">
        <v>250107</v>
      </c>
      <c r="C24" s="685" t="s">
        <v>1628</v>
      </c>
      <c r="D24" s="97">
        <v>12</v>
      </c>
      <c r="E24" s="97">
        <v>6</v>
      </c>
      <c r="F24" s="923">
        <f t="shared" si="0"/>
        <v>50</v>
      </c>
    </row>
    <row r="25" spans="1:6" s="11" customFormat="1" ht="31.5">
      <c r="A25" s="681" t="s">
        <v>1629</v>
      </c>
      <c r="B25" s="684">
        <v>250108</v>
      </c>
      <c r="C25" s="685" t="s">
        <v>210</v>
      </c>
      <c r="D25" s="97">
        <v>4</v>
      </c>
      <c r="E25" s="97">
        <v>2</v>
      </c>
      <c r="F25" s="923">
        <f t="shared" si="0"/>
        <v>50</v>
      </c>
    </row>
    <row r="26" spans="1:6" s="11" customFormat="1" ht="15.75">
      <c r="A26" s="681" t="s">
        <v>211</v>
      </c>
      <c r="B26" s="684">
        <v>250112</v>
      </c>
      <c r="C26" s="685" t="s">
        <v>212</v>
      </c>
      <c r="D26" s="97">
        <v>12</v>
      </c>
      <c r="E26" s="97">
        <v>6</v>
      </c>
      <c r="F26" s="923">
        <f t="shared" si="0"/>
        <v>50</v>
      </c>
    </row>
    <row r="27" spans="1:6" s="11" customFormat="1" ht="15.75">
      <c r="A27" s="681" t="s">
        <v>213</v>
      </c>
      <c r="B27" s="684">
        <v>250115</v>
      </c>
      <c r="C27" s="685" t="s">
        <v>214</v>
      </c>
      <c r="D27" s="97">
        <v>4</v>
      </c>
      <c r="E27" s="97">
        <v>2</v>
      </c>
      <c r="F27" s="923">
        <f t="shared" si="0"/>
        <v>50</v>
      </c>
    </row>
    <row r="28" spans="1:6" s="11" customFormat="1" ht="15">
      <c r="A28" s="686"/>
      <c r="B28" s="674"/>
      <c r="C28" s="674"/>
      <c r="D28" s="456"/>
      <c r="E28" s="456"/>
      <c r="F28" s="923" t="e">
        <f t="shared" si="0"/>
        <v>#DIV/0!</v>
      </c>
    </row>
    <row r="29" spans="1:6" s="309" customFormat="1" ht="18" customHeight="1" thickBot="1">
      <c r="A29" s="687" t="s">
        <v>215</v>
      </c>
      <c r="B29" s="688"/>
      <c r="C29" s="689"/>
      <c r="D29" s="690">
        <f>SUM(D22:D28)</f>
        <v>37</v>
      </c>
      <c r="E29" s="690">
        <f>SUM(E22:E28)</f>
        <v>18</v>
      </c>
      <c r="F29" s="923">
        <f t="shared" si="0"/>
        <v>48.648648648648653</v>
      </c>
    </row>
    <row r="30" spans="1:6">
      <c r="A30" s="691"/>
      <c r="B30" s="691"/>
      <c r="C30" s="691"/>
      <c r="D30" s="691"/>
      <c r="E30" s="691"/>
    </row>
    <row r="31" spans="1:6">
      <c r="A31" s="691"/>
      <c r="B31" s="691"/>
      <c r="C31" s="691"/>
      <c r="D31" s="691"/>
      <c r="E31" s="691"/>
    </row>
    <row r="32" spans="1:6" ht="15.75">
      <c r="A32" s="691"/>
      <c r="B32" s="691"/>
      <c r="C32" s="700"/>
      <c r="D32" s="691"/>
      <c r="E32" s="691"/>
    </row>
  </sheetData>
  <phoneticPr fontId="44" type="noConversion"/>
  <pageMargins left="0.71" right="0.71" top="0.75" bottom="0.75" header="0.31" footer="0.31"/>
  <pageSetup paperSize="9" scale="8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1109"/>
  <sheetViews>
    <sheetView workbookViewId="0">
      <selection activeCell="B9" sqref="B9"/>
    </sheetView>
  </sheetViews>
  <sheetFormatPr defaultRowHeight="12.75"/>
  <cols>
    <col min="1" max="1" width="14" customWidth="1"/>
    <col min="2" max="2" width="71.7109375" customWidth="1"/>
    <col min="3" max="3" width="14.28515625" customWidth="1"/>
    <col min="4" max="8" width="9.140625" hidden="1" customWidth="1"/>
  </cols>
  <sheetData>
    <row r="1" spans="1:11">
      <c r="B1" t="s">
        <v>64</v>
      </c>
    </row>
    <row r="2" spans="1:11">
      <c r="B2" t="s">
        <v>65</v>
      </c>
    </row>
    <row r="3" spans="1:11">
      <c r="B3" t="s">
        <v>3125</v>
      </c>
    </row>
    <row r="4" spans="1:11" ht="14.25">
      <c r="B4" s="38" t="s">
        <v>7117</v>
      </c>
      <c r="E4" s="37"/>
      <c r="F4" s="37"/>
      <c r="G4" s="37"/>
    </row>
    <row r="5" spans="1:11" ht="15.75">
      <c r="A5" s="24"/>
      <c r="B5" s="1572"/>
      <c r="C5" s="1573"/>
      <c r="D5" s="1573"/>
      <c r="E5" s="1573"/>
      <c r="F5" s="1573"/>
      <c r="G5" s="1573"/>
      <c r="H5" s="23"/>
    </row>
    <row r="6" spans="1:11" ht="15">
      <c r="A6" s="56" t="s">
        <v>4423</v>
      </c>
      <c r="B6" s="57" t="s">
        <v>4424</v>
      </c>
      <c r="C6" s="29"/>
      <c r="D6" s="29"/>
      <c r="E6" s="29"/>
      <c r="F6" s="29"/>
      <c r="G6" s="29"/>
      <c r="H6" s="29"/>
    </row>
    <row r="7" spans="1:11">
      <c r="A7" s="1120">
        <v>1</v>
      </c>
      <c r="B7" s="1126" t="s">
        <v>5079</v>
      </c>
      <c r="C7" s="29"/>
      <c r="D7" s="29"/>
      <c r="E7" s="29"/>
      <c r="F7" s="29"/>
      <c r="G7" s="29"/>
      <c r="H7" s="29"/>
    </row>
    <row r="8" spans="1:11" ht="13.5" customHeight="1">
      <c r="A8" s="1120">
        <v>2</v>
      </c>
      <c r="B8" s="1126" t="s">
        <v>5080</v>
      </c>
      <c r="C8" s="30"/>
      <c r="D8" s="30"/>
      <c r="E8" s="30"/>
      <c r="F8" s="30"/>
      <c r="G8" s="30"/>
      <c r="H8" s="30"/>
    </row>
    <row r="9" spans="1:11" ht="12.75" customHeight="1">
      <c r="A9" s="1120">
        <v>5</v>
      </c>
      <c r="B9" s="1126" t="s">
        <v>5081</v>
      </c>
      <c r="C9" s="30"/>
      <c r="D9" s="30"/>
      <c r="E9" s="30"/>
      <c r="F9" s="30"/>
      <c r="G9" s="30"/>
      <c r="H9" s="30"/>
    </row>
    <row r="10" spans="1:11" ht="15" customHeight="1">
      <c r="A10" s="1120">
        <v>6</v>
      </c>
      <c r="B10" s="1126" t="s">
        <v>5082</v>
      </c>
      <c r="C10" s="31"/>
      <c r="D10" s="31"/>
      <c r="E10" s="31"/>
      <c r="F10" s="31"/>
      <c r="G10" s="31"/>
      <c r="H10" s="31"/>
    </row>
    <row r="11" spans="1:11">
      <c r="A11" s="1120">
        <v>9183</v>
      </c>
      <c r="B11" s="1126" t="s">
        <v>5083</v>
      </c>
      <c r="C11" s="30"/>
      <c r="D11" s="30"/>
      <c r="E11" s="30"/>
      <c r="F11" s="30"/>
      <c r="G11" s="30"/>
      <c r="H11" s="30"/>
      <c r="J11" s="58"/>
      <c r="K11" s="27"/>
    </row>
    <row r="12" spans="1:11">
      <c r="A12" s="1120">
        <v>9214</v>
      </c>
      <c r="B12" s="1126" t="s">
        <v>5084</v>
      </c>
      <c r="C12" s="30"/>
      <c r="D12" s="30"/>
      <c r="E12" s="30"/>
      <c r="F12" s="30"/>
      <c r="G12" s="30"/>
      <c r="H12" s="30"/>
    </row>
    <row r="13" spans="1:11">
      <c r="A13" s="1120">
        <v>9215</v>
      </c>
      <c r="B13" s="1126" t="s">
        <v>7225</v>
      </c>
      <c r="C13" s="30"/>
      <c r="D13" s="30"/>
      <c r="E13" s="30"/>
      <c r="F13" s="30"/>
      <c r="G13" s="30"/>
      <c r="H13" s="30"/>
    </row>
    <row r="14" spans="1:11" ht="14.25" customHeight="1">
      <c r="A14" s="1121" t="s">
        <v>5085</v>
      </c>
      <c r="B14" s="1126" t="s">
        <v>5086</v>
      </c>
      <c r="C14" s="30"/>
      <c r="D14" s="30"/>
      <c r="E14" s="30"/>
      <c r="F14" s="30"/>
      <c r="G14" s="30"/>
      <c r="H14" s="30"/>
    </row>
    <row r="15" spans="1:11">
      <c r="A15" s="1120">
        <v>60226</v>
      </c>
      <c r="B15" s="1126" t="s">
        <v>6953</v>
      </c>
      <c r="C15" s="30"/>
      <c r="D15" s="30"/>
      <c r="E15" s="30"/>
      <c r="F15" s="30"/>
      <c r="G15" s="30"/>
      <c r="H15" s="30"/>
    </row>
    <row r="16" spans="1:11" ht="15" customHeight="1">
      <c r="A16" s="1120">
        <v>90003</v>
      </c>
      <c r="B16" s="1126" t="s">
        <v>5087</v>
      </c>
      <c r="C16" s="30"/>
      <c r="D16" s="30"/>
      <c r="E16" s="30"/>
      <c r="F16" s="30"/>
      <c r="G16" s="30"/>
      <c r="H16" s="30"/>
    </row>
    <row r="17" spans="1:8">
      <c r="A17" s="1120">
        <v>90045</v>
      </c>
      <c r="B17" s="1126" t="s">
        <v>5088</v>
      </c>
      <c r="C17" s="30"/>
      <c r="D17" s="30"/>
      <c r="E17" s="30"/>
      <c r="F17" s="30"/>
      <c r="G17" s="30"/>
      <c r="H17" s="30"/>
    </row>
    <row r="18" spans="1:8" ht="14.25" customHeight="1">
      <c r="A18" s="1120">
        <v>90061</v>
      </c>
      <c r="B18" s="1126" t="s">
        <v>5089</v>
      </c>
      <c r="C18" s="30"/>
      <c r="D18" s="30"/>
      <c r="E18" s="30"/>
      <c r="F18" s="30"/>
      <c r="G18" s="30"/>
      <c r="H18" s="30"/>
    </row>
    <row r="19" spans="1:8">
      <c r="A19" s="1120">
        <v>90084</v>
      </c>
      <c r="B19" s="1126" t="s">
        <v>5090</v>
      </c>
      <c r="C19" s="30"/>
      <c r="D19" s="30"/>
      <c r="E19" s="30"/>
      <c r="F19" s="30"/>
      <c r="G19" s="30"/>
      <c r="H19" s="30"/>
    </row>
    <row r="20" spans="1:8" ht="15" customHeight="1">
      <c r="A20" s="1122">
        <v>1111</v>
      </c>
      <c r="B20" s="1126" t="s">
        <v>5091</v>
      </c>
      <c r="C20" s="30"/>
      <c r="D20" s="30"/>
      <c r="E20" s="30"/>
      <c r="F20" s="30"/>
      <c r="G20" s="30"/>
      <c r="H20" s="30"/>
    </row>
    <row r="21" spans="1:8" ht="14.25" customHeight="1">
      <c r="A21" s="1124">
        <v>111222233</v>
      </c>
      <c r="B21" s="1126" t="s">
        <v>7226</v>
      </c>
      <c r="C21" s="30"/>
      <c r="D21" s="30"/>
      <c r="E21" s="30"/>
      <c r="F21" s="30"/>
      <c r="G21" s="30"/>
      <c r="H21" s="30"/>
    </row>
    <row r="22" spans="1:8" ht="11.25" customHeight="1">
      <c r="A22" s="1121" t="s">
        <v>5092</v>
      </c>
      <c r="B22" s="1126" t="s">
        <v>5093</v>
      </c>
      <c r="C22" s="30"/>
      <c r="D22" s="30"/>
      <c r="E22" s="30"/>
      <c r="F22" s="30"/>
      <c r="G22" s="30"/>
      <c r="H22" s="30"/>
    </row>
    <row r="23" spans="1:8" ht="12.75" customHeight="1">
      <c r="A23" s="1121" t="s">
        <v>5094</v>
      </c>
      <c r="B23" s="1118" t="s">
        <v>5095</v>
      </c>
      <c r="C23" s="30"/>
      <c r="D23" s="30"/>
      <c r="E23" s="30"/>
      <c r="F23" s="30"/>
      <c r="G23" s="30"/>
      <c r="H23" s="30"/>
    </row>
    <row r="24" spans="1:8" ht="12.75" customHeight="1">
      <c r="A24" s="1121" t="s">
        <v>5096</v>
      </c>
      <c r="B24" s="1126" t="s">
        <v>5097</v>
      </c>
      <c r="C24" s="30"/>
      <c r="D24" s="30"/>
      <c r="E24" s="30"/>
      <c r="F24" s="30"/>
      <c r="G24" s="30"/>
      <c r="H24" s="30"/>
    </row>
    <row r="25" spans="1:8">
      <c r="A25" s="1121" t="s">
        <v>5098</v>
      </c>
      <c r="B25" s="1126" t="s">
        <v>5099</v>
      </c>
      <c r="C25" s="30"/>
      <c r="D25" s="30"/>
      <c r="E25" s="30"/>
      <c r="F25" s="30"/>
      <c r="G25" s="30"/>
      <c r="H25" s="30"/>
    </row>
    <row r="26" spans="1:8" ht="11.25" customHeight="1">
      <c r="A26" s="1121" t="s">
        <v>5100</v>
      </c>
      <c r="B26" s="1126" t="s">
        <v>5101</v>
      </c>
      <c r="C26" s="30"/>
      <c r="D26" s="30"/>
      <c r="E26" s="30"/>
      <c r="F26" s="30"/>
      <c r="G26" s="30"/>
      <c r="H26" s="30"/>
    </row>
    <row r="27" spans="1:8">
      <c r="A27" s="1121" t="s">
        <v>5102</v>
      </c>
      <c r="B27" s="1126" t="s">
        <v>5103</v>
      </c>
      <c r="C27" s="30"/>
      <c r="D27" s="30"/>
      <c r="E27" s="30"/>
      <c r="F27" s="30"/>
      <c r="G27" s="30"/>
      <c r="H27" s="30"/>
    </row>
    <row r="28" spans="1:8">
      <c r="A28" s="1121" t="s">
        <v>5104</v>
      </c>
      <c r="B28" s="1126" t="s">
        <v>5105</v>
      </c>
      <c r="C28" s="30"/>
      <c r="D28" s="30"/>
      <c r="E28" s="30"/>
      <c r="F28" s="30"/>
      <c r="G28" s="30"/>
      <c r="H28" s="30"/>
    </row>
    <row r="29" spans="1:8" ht="24.75" customHeight="1">
      <c r="A29" s="1121" t="s">
        <v>5106</v>
      </c>
      <c r="B29" s="1126" t="s">
        <v>5107</v>
      </c>
      <c r="C29" s="30"/>
      <c r="D29" s="30"/>
      <c r="E29" s="30"/>
      <c r="F29" s="30"/>
      <c r="G29" s="30"/>
      <c r="H29" s="30"/>
    </row>
    <row r="30" spans="1:8" ht="15.75" customHeight="1">
      <c r="A30" s="1121" t="s">
        <v>5108</v>
      </c>
      <c r="B30" s="1126" t="s">
        <v>5109</v>
      </c>
      <c r="C30" s="30"/>
      <c r="D30" s="30"/>
      <c r="E30" s="30"/>
      <c r="F30" s="30"/>
      <c r="G30" s="30"/>
      <c r="H30" s="30"/>
    </row>
    <row r="31" spans="1:8" ht="10.5" customHeight="1">
      <c r="A31" s="1123">
        <v>130207</v>
      </c>
      <c r="B31" s="1118" t="s">
        <v>5110</v>
      </c>
      <c r="C31" s="30"/>
      <c r="D31" s="30"/>
      <c r="E31" s="30"/>
      <c r="F31" s="30"/>
      <c r="G31" s="30"/>
      <c r="H31" s="30"/>
    </row>
    <row r="32" spans="1:8" ht="13.5" customHeight="1">
      <c r="A32" s="1121" t="s">
        <v>5111</v>
      </c>
      <c r="B32" s="1126" t="s">
        <v>5112</v>
      </c>
      <c r="C32" s="30"/>
      <c r="D32" s="30"/>
      <c r="E32" s="30"/>
      <c r="F32" s="30"/>
      <c r="G32" s="30"/>
      <c r="H32" s="30"/>
    </row>
    <row r="33" spans="1:8" ht="13.5" customHeight="1">
      <c r="A33" s="1119" t="s">
        <v>7227</v>
      </c>
      <c r="B33" s="1126" t="s">
        <v>7228</v>
      </c>
      <c r="C33" s="30"/>
      <c r="D33" s="30"/>
      <c r="E33" s="30"/>
      <c r="F33" s="30"/>
      <c r="G33" s="30"/>
      <c r="H33" s="30"/>
    </row>
    <row r="34" spans="1:8" ht="14.25" customHeight="1">
      <c r="A34" s="1121" t="s">
        <v>5113</v>
      </c>
      <c r="B34" s="1126" t="s">
        <v>5114</v>
      </c>
      <c r="C34" s="30"/>
      <c r="D34" s="30"/>
      <c r="E34" s="30"/>
      <c r="F34" s="30"/>
      <c r="G34" s="30"/>
      <c r="H34" s="30"/>
    </row>
    <row r="35" spans="1:8" ht="13.5" customHeight="1">
      <c r="A35" s="1121" t="s">
        <v>5115</v>
      </c>
      <c r="B35" s="1126" t="s">
        <v>5116</v>
      </c>
      <c r="C35" s="30"/>
      <c r="D35" s="30"/>
      <c r="E35" s="30"/>
      <c r="F35" s="30"/>
      <c r="G35" s="30"/>
      <c r="H35" s="30"/>
    </row>
    <row r="36" spans="1:8" ht="14.25" customHeight="1">
      <c r="A36" s="1121" t="s">
        <v>7229</v>
      </c>
      <c r="B36" s="1126" t="s">
        <v>7230</v>
      </c>
      <c r="C36" s="30"/>
      <c r="D36" s="30"/>
      <c r="E36" s="30"/>
      <c r="F36" s="30"/>
      <c r="G36" s="30"/>
      <c r="H36" s="30"/>
    </row>
    <row r="37" spans="1:8" ht="24.75" customHeight="1">
      <c r="A37" s="1121" t="s">
        <v>5117</v>
      </c>
      <c r="B37" s="1126" t="s">
        <v>5118</v>
      </c>
      <c r="C37" s="30"/>
      <c r="D37" s="30"/>
      <c r="E37" s="30"/>
      <c r="F37" s="30"/>
      <c r="G37" s="30"/>
      <c r="H37" s="30"/>
    </row>
    <row r="38" spans="1:8" ht="11.25" customHeight="1">
      <c r="A38" s="1121" t="s">
        <v>5119</v>
      </c>
      <c r="B38" s="1126" t="s">
        <v>5120</v>
      </c>
      <c r="C38" s="30"/>
      <c r="D38" s="30"/>
      <c r="E38" s="30"/>
      <c r="F38" s="30"/>
      <c r="G38" s="30"/>
      <c r="H38" s="30"/>
    </row>
    <row r="39" spans="1:8" ht="14.25" customHeight="1">
      <c r="A39" s="1121" t="s">
        <v>5121</v>
      </c>
      <c r="B39" s="1126" t="s">
        <v>5122</v>
      </c>
      <c r="C39" s="30"/>
      <c r="D39" s="30"/>
      <c r="E39" s="30"/>
      <c r="F39" s="30"/>
      <c r="G39" s="30"/>
      <c r="H39" s="30"/>
    </row>
    <row r="40" spans="1:8" ht="12" customHeight="1">
      <c r="A40" s="1121" t="s">
        <v>5123</v>
      </c>
      <c r="B40" s="1126" t="s">
        <v>5124</v>
      </c>
      <c r="C40" s="30"/>
      <c r="D40" s="30"/>
      <c r="E40" s="30"/>
      <c r="F40" s="30"/>
      <c r="G40" s="30"/>
      <c r="H40" s="30"/>
    </row>
    <row r="41" spans="1:8" ht="14.25" customHeight="1">
      <c r="A41" s="1121" t="s">
        <v>5125</v>
      </c>
      <c r="B41" s="1118" t="s">
        <v>5126</v>
      </c>
      <c r="C41" s="30"/>
      <c r="D41" s="30"/>
      <c r="E41" s="30"/>
      <c r="F41" s="30"/>
      <c r="G41" s="30"/>
      <c r="H41" s="30"/>
    </row>
    <row r="42" spans="1:8" ht="13.5" customHeight="1">
      <c r="A42" s="1121" t="s">
        <v>5127</v>
      </c>
      <c r="B42" s="1118" t="s">
        <v>5128</v>
      </c>
      <c r="C42" s="30"/>
      <c r="D42" s="30"/>
      <c r="E42" s="30"/>
      <c r="F42" s="30"/>
      <c r="G42" s="30"/>
      <c r="H42" s="30"/>
    </row>
    <row r="43" spans="1:8" ht="10.5" customHeight="1">
      <c r="A43" s="1121" t="s">
        <v>5129</v>
      </c>
      <c r="B43" s="1118" t="s">
        <v>5130</v>
      </c>
      <c r="C43" s="30"/>
      <c r="D43" s="30"/>
      <c r="E43" s="30"/>
      <c r="F43" s="30"/>
      <c r="G43" s="30"/>
      <c r="H43" s="30"/>
    </row>
    <row r="44" spans="1:8" ht="14.25" customHeight="1">
      <c r="A44" s="1121" t="s">
        <v>5131</v>
      </c>
      <c r="B44" s="1126" t="s">
        <v>5132</v>
      </c>
      <c r="C44" s="30"/>
      <c r="D44" s="30"/>
      <c r="E44" s="30"/>
      <c r="F44" s="30"/>
      <c r="G44" s="30"/>
      <c r="H44" s="30"/>
    </row>
    <row r="45" spans="1:8" ht="24" customHeight="1">
      <c r="A45" s="1121" t="s">
        <v>5133</v>
      </c>
      <c r="B45" s="1126" t="s">
        <v>5134</v>
      </c>
      <c r="C45" s="30"/>
      <c r="D45" s="30"/>
      <c r="E45" s="30"/>
      <c r="F45" s="30"/>
      <c r="G45" s="30"/>
      <c r="H45" s="30"/>
    </row>
    <row r="46" spans="1:8">
      <c r="A46" s="1121" t="s">
        <v>7231</v>
      </c>
      <c r="B46" s="1126" t="s">
        <v>7232</v>
      </c>
      <c r="C46" s="30"/>
      <c r="D46" s="30"/>
      <c r="E46" s="30"/>
      <c r="F46" s="30"/>
      <c r="G46" s="30"/>
      <c r="H46" s="30"/>
    </row>
    <row r="47" spans="1:8" ht="13.5" customHeight="1">
      <c r="A47" s="1121" t="s">
        <v>5135</v>
      </c>
      <c r="B47" s="1126" t="s">
        <v>5136</v>
      </c>
      <c r="C47" s="30"/>
      <c r="D47" s="30"/>
      <c r="E47" s="30"/>
      <c r="F47" s="30"/>
      <c r="G47" s="30"/>
      <c r="H47" s="30"/>
    </row>
    <row r="48" spans="1:8" ht="14.25" customHeight="1">
      <c r="A48" s="1121" t="s">
        <v>5137</v>
      </c>
      <c r="B48" s="1126" t="s">
        <v>5138</v>
      </c>
      <c r="C48" s="30"/>
      <c r="D48" s="30"/>
      <c r="E48" s="30"/>
      <c r="F48" s="30"/>
      <c r="G48" s="30"/>
      <c r="H48" s="30"/>
    </row>
    <row r="49" spans="1:8" ht="10.5" customHeight="1">
      <c r="A49" s="1121" t="s">
        <v>5139</v>
      </c>
      <c r="B49" s="1126" t="s">
        <v>5140</v>
      </c>
      <c r="C49" s="30"/>
      <c r="D49" s="30"/>
      <c r="E49" s="30"/>
      <c r="F49" s="30"/>
      <c r="G49" s="30"/>
      <c r="H49" s="30"/>
    </row>
    <row r="50" spans="1:8" ht="14.25" customHeight="1">
      <c r="A50" s="1121" t="s">
        <v>5141</v>
      </c>
      <c r="B50" s="1118" t="s">
        <v>5142</v>
      </c>
      <c r="C50" s="30"/>
      <c r="D50" s="30"/>
      <c r="E50" s="30"/>
      <c r="F50" s="30"/>
      <c r="G50" s="30"/>
      <c r="H50" s="30"/>
    </row>
    <row r="51" spans="1:8" ht="12" customHeight="1">
      <c r="A51" s="1121" t="s">
        <v>6905</v>
      </c>
      <c r="B51" s="1126" t="s">
        <v>6954</v>
      </c>
      <c r="C51" s="30"/>
      <c r="D51" s="30"/>
      <c r="E51" s="30"/>
      <c r="F51" s="30"/>
      <c r="G51" s="30"/>
      <c r="H51" s="30"/>
    </row>
    <row r="52" spans="1:8" ht="12" customHeight="1">
      <c r="A52" s="1121" t="s">
        <v>5143</v>
      </c>
      <c r="B52" s="1126" t="s">
        <v>5144</v>
      </c>
      <c r="C52" s="30"/>
      <c r="D52" s="30"/>
      <c r="E52" s="30"/>
      <c r="F52" s="30"/>
      <c r="G52" s="30"/>
      <c r="H52" s="30"/>
    </row>
    <row r="53" spans="1:8" ht="10.5" customHeight="1">
      <c r="A53" s="1121" t="s">
        <v>5145</v>
      </c>
      <c r="B53" s="1126" t="s">
        <v>5146</v>
      </c>
      <c r="C53" s="30"/>
      <c r="D53" s="30"/>
      <c r="E53" s="30"/>
      <c r="F53" s="30"/>
      <c r="G53" s="30"/>
      <c r="H53" s="30"/>
    </row>
    <row r="54" spans="1:8" ht="14.25" customHeight="1">
      <c r="A54" s="1121" t="s">
        <v>5147</v>
      </c>
      <c r="B54" s="1126" t="s">
        <v>5148</v>
      </c>
      <c r="C54" s="30"/>
      <c r="D54" s="30"/>
      <c r="E54" s="30"/>
      <c r="F54" s="30"/>
      <c r="G54" s="30"/>
      <c r="H54" s="30"/>
    </row>
    <row r="55" spans="1:8" ht="23.25" customHeight="1">
      <c r="A55" s="1121" t="s">
        <v>5149</v>
      </c>
      <c r="B55" s="1126" t="s">
        <v>5150</v>
      </c>
      <c r="C55" s="30"/>
      <c r="D55" s="30"/>
      <c r="E55" s="30"/>
      <c r="F55" s="30"/>
      <c r="G55" s="30"/>
      <c r="H55" s="30"/>
    </row>
    <row r="56" spans="1:8" ht="25.5" customHeight="1">
      <c r="A56" s="1123">
        <v>241021</v>
      </c>
      <c r="B56" s="1126" t="s">
        <v>5151</v>
      </c>
      <c r="C56" s="30"/>
      <c r="D56" s="30"/>
      <c r="E56" s="30"/>
      <c r="F56" s="30"/>
      <c r="G56" s="30"/>
      <c r="H56" s="30"/>
    </row>
    <row r="57" spans="1:8" ht="18.75" customHeight="1">
      <c r="A57" s="1123">
        <v>241024</v>
      </c>
      <c r="B57" s="1118" t="s">
        <v>7233</v>
      </c>
      <c r="C57" s="30"/>
      <c r="D57" s="30"/>
      <c r="E57" s="30"/>
      <c r="F57" s="30"/>
      <c r="G57" s="30"/>
      <c r="H57" s="30"/>
    </row>
    <row r="58" spans="1:8" ht="14.25" customHeight="1">
      <c r="A58" s="1123">
        <v>241027</v>
      </c>
      <c r="B58" s="1126" t="s">
        <v>5152</v>
      </c>
      <c r="C58" s="30"/>
      <c r="D58" s="30"/>
      <c r="E58" s="30"/>
      <c r="F58" s="30"/>
      <c r="G58" s="30"/>
      <c r="H58" s="30"/>
    </row>
    <row r="59" spans="1:8" ht="12.75" customHeight="1">
      <c r="A59" s="1376">
        <v>26</v>
      </c>
      <c r="B59" s="1126" t="s">
        <v>7234</v>
      </c>
      <c r="C59" s="30"/>
      <c r="D59" s="30"/>
      <c r="E59" s="30"/>
      <c r="F59" s="30"/>
      <c r="G59" s="30"/>
      <c r="H59" s="30"/>
    </row>
    <row r="60" spans="1:8" ht="12" customHeight="1">
      <c r="A60" s="1123">
        <v>260076</v>
      </c>
      <c r="B60" s="1126" t="s">
        <v>5153</v>
      </c>
      <c r="C60" s="30"/>
      <c r="D60" s="30"/>
      <c r="E60" s="30"/>
      <c r="F60" s="30"/>
      <c r="G60" s="30"/>
      <c r="H60" s="30"/>
    </row>
    <row r="61" spans="1:8" ht="13.5" customHeight="1">
      <c r="A61" s="1123">
        <v>260078</v>
      </c>
      <c r="B61" s="1126" t="s">
        <v>5154</v>
      </c>
      <c r="C61" s="30"/>
      <c r="D61" s="30"/>
      <c r="E61" s="30"/>
      <c r="F61" s="30"/>
      <c r="G61" s="30"/>
      <c r="H61" s="30"/>
    </row>
    <row r="62" spans="1:8" ht="15" customHeight="1">
      <c r="A62" s="1123">
        <v>270101</v>
      </c>
      <c r="B62" s="1126" t="s">
        <v>5155</v>
      </c>
      <c r="C62" s="30"/>
      <c r="D62" s="30"/>
      <c r="E62" s="30"/>
      <c r="F62" s="30"/>
      <c r="G62" s="30"/>
      <c r="H62" s="30"/>
    </row>
    <row r="63" spans="1:8" ht="13.5" customHeight="1">
      <c r="A63" s="1121" t="s">
        <v>5156</v>
      </c>
      <c r="B63" s="1126" t="s">
        <v>5157</v>
      </c>
      <c r="C63" s="30"/>
      <c r="D63" s="30"/>
      <c r="E63" s="30"/>
      <c r="F63" s="30"/>
      <c r="G63" s="30"/>
      <c r="H63" s="30"/>
    </row>
    <row r="64" spans="1:8" ht="12.75" customHeight="1">
      <c r="A64" s="1121" t="s">
        <v>7235</v>
      </c>
      <c r="B64" s="1126" t="s">
        <v>7236</v>
      </c>
      <c r="C64" s="30"/>
      <c r="D64" s="30"/>
      <c r="E64" s="30"/>
      <c r="F64" s="30"/>
      <c r="G64" s="30"/>
      <c r="H64" s="30"/>
    </row>
    <row r="65" spans="1:8" ht="15" customHeight="1">
      <c r="A65" s="1121" t="s">
        <v>6906</v>
      </c>
      <c r="B65" s="1118" t="s">
        <v>6955</v>
      </c>
      <c r="C65" s="30"/>
      <c r="D65" s="30"/>
      <c r="E65" s="30"/>
      <c r="F65" s="30"/>
      <c r="G65" s="30"/>
      <c r="H65" s="30"/>
    </row>
    <row r="66" spans="1:8" ht="25.5" customHeight="1">
      <c r="A66" s="1121" t="s">
        <v>7237</v>
      </c>
      <c r="B66" s="1118" t="s">
        <v>7238</v>
      </c>
      <c r="C66" s="30"/>
      <c r="D66" s="30"/>
      <c r="E66" s="30"/>
      <c r="F66" s="30"/>
      <c r="G66" s="30"/>
      <c r="H66" s="30"/>
    </row>
    <row r="67" spans="1:8" ht="17.25" customHeight="1">
      <c r="A67" s="1121" t="s">
        <v>7239</v>
      </c>
      <c r="B67" s="1126" t="s">
        <v>7240</v>
      </c>
      <c r="C67" s="30"/>
      <c r="D67" s="30"/>
      <c r="E67" s="30"/>
      <c r="F67" s="30"/>
      <c r="G67" s="30"/>
      <c r="H67" s="30"/>
    </row>
    <row r="68" spans="1:8" ht="12.75" customHeight="1">
      <c r="A68" s="1121" t="s">
        <v>5158</v>
      </c>
      <c r="B68" s="1118" t="s">
        <v>5159</v>
      </c>
      <c r="C68" s="30"/>
      <c r="D68" s="30"/>
      <c r="E68" s="30"/>
      <c r="F68" s="30"/>
      <c r="G68" s="30"/>
      <c r="H68" s="30"/>
    </row>
    <row r="69" spans="1:8" ht="12.75" customHeight="1">
      <c r="A69" s="1121" t="s">
        <v>5160</v>
      </c>
      <c r="B69" s="1118" t="s">
        <v>5161</v>
      </c>
      <c r="C69" s="30"/>
      <c r="D69" s="30"/>
      <c r="E69" s="30"/>
      <c r="F69" s="30"/>
      <c r="G69" s="30"/>
      <c r="H69" s="30"/>
    </row>
    <row r="70" spans="1:8" ht="12" customHeight="1">
      <c r="A70" s="1121" t="s">
        <v>7241</v>
      </c>
      <c r="B70" s="1118" t="s">
        <v>7242</v>
      </c>
      <c r="C70" s="30"/>
      <c r="D70" s="30"/>
      <c r="E70" s="30"/>
      <c r="F70" s="30"/>
      <c r="G70" s="30"/>
      <c r="H70" s="30"/>
    </row>
    <row r="71" spans="1:8" ht="12.75" customHeight="1">
      <c r="A71" s="1121" t="s">
        <v>5162</v>
      </c>
      <c r="B71" s="1118" t="s">
        <v>5163</v>
      </c>
      <c r="C71" s="30"/>
      <c r="D71" s="30"/>
      <c r="E71" s="30"/>
      <c r="F71" s="30"/>
      <c r="G71" s="30"/>
      <c r="H71" s="30"/>
    </row>
    <row r="72" spans="1:8" ht="25.5" customHeight="1">
      <c r="A72" s="1121" t="s">
        <v>5164</v>
      </c>
      <c r="B72" s="1126" t="s">
        <v>5165</v>
      </c>
      <c r="C72" s="30"/>
      <c r="D72" s="30"/>
      <c r="E72" s="30"/>
      <c r="F72" s="30"/>
      <c r="G72" s="30"/>
      <c r="H72" s="30"/>
    </row>
    <row r="73" spans="1:8" ht="12.75" customHeight="1">
      <c r="A73" s="1121" t="s">
        <v>5166</v>
      </c>
      <c r="B73" s="1126" t="s">
        <v>5167</v>
      </c>
      <c r="C73" s="30"/>
      <c r="D73" s="30"/>
      <c r="E73" s="30"/>
      <c r="F73" s="30"/>
      <c r="G73" s="30"/>
      <c r="H73" s="30"/>
    </row>
    <row r="74" spans="1:8" ht="28.5" customHeight="1">
      <c r="A74" s="1121" t="s">
        <v>7243</v>
      </c>
      <c r="B74" s="1126" t="s">
        <v>7244</v>
      </c>
      <c r="C74" s="30"/>
      <c r="D74" s="30"/>
      <c r="E74" s="30"/>
      <c r="F74" s="30"/>
      <c r="G74" s="30"/>
      <c r="H74" s="30"/>
    </row>
    <row r="75" spans="1:8" ht="30" customHeight="1">
      <c r="A75" s="1121" t="s">
        <v>5168</v>
      </c>
      <c r="B75" s="1126" t="s">
        <v>5169</v>
      </c>
      <c r="C75" s="30"/>
      <c r="D75" s="30"/>
      <c r="E75" s="30"/>
      <c r="F75" s="30"/>
      <c r="G75" s="30"/>
      <c r="H75" s="30"/>
    </row>
    <row r="76" spans="1:8" ht="23.25" customHeight="1">
      <c r="A76" s="1121" t="s">
        <v>5170</v>
      </c>
      <c r="B76" s="1126" t="s">
        <v>5171</v>
      </c>
      <c r="C76" s="30"/>
      <c r="D76" s="30"/>
      <c r="E76" s="30"/>
      <c r="F76" s="30"/>
      <c r="G76" s="30"/>
      <c r="H76" s="30"/>
    </row>
    <row r="77" spans="1:8" ht="27" customHeight="1">
      <c r="A77" s="1121" t="s">
        <v>5172</v>
      </c>
      <c r="B77" s="1126" t="s">
        <v>5173</v>
      </c>
      <c r="C77" s="30"/>
      <c r="D77" s="30"/>
      <c r="E77" s="30"/>
      <c r="F77" s="30"/>
      <c r="G77" s="30"/>
      <c r="H77" s="30"/>
    </row>
    <row r="78" spans="1:8" ht="13.5" customHeight="1">
      <c r="A78" s="1121" t="s">
        <v>5174</v>
      </c>
      <c r="B78" s="1126" t="s">
        <v>5175</v>
      </c>
      <c r="C78" s="30"/>
      <c r="D78" s="30"/>
      <c r="E78" s="30"/>
      <c r="F78" s="30"/>
      <c r="G78" s="30"/>
      <c r="H78" s="30"/>
    </row>
    <row r="79" spans="1:8" ht="12.75" customHeight="1">
      <c r="A79" s="1121" t="s">
        <v>5176</v>
      </c>
      <c r="B79" s="1126" t="s">
        <v>5177</v>
      </c>
      <c r="C79" s="30"/>
      <c r="D79" s="30"/>
      <c r="E79" s="30"/>
      <c r="F79" s="30"/>
      <c r="G79" s="30"/>
      <c r="H79" s="30"/>
    </row>
    <row r="80" spans="1:8" ht="14.25" customHeight="1">
      <c r="A80" s="1121" t="s">
        <v>5178</v>
      </c>
      <c r="B80" s="1126" t="s">
        <v>5179</v>
      </c>
      <c r="C80" s="30"/>
      <c r="D80" s="30"/>
      <c r="E80" s="30"/>
      <c r="F80" s="30"/>
      <c r="G80" s="30"/>
      <c r="H80" s="30"/>
    </row>
    <row r="81" spans="1:8" ht="12.75" customHeight="1">
      <c r="A81" s="1121" t="s">
        <v>5180</v>
      </c>
      <c r="B81" s="1118" t="s">
        <v>5181</v>
      </c>
      <c r="C81" s="30"/>
      <c r="D81" s="30"/>
      <c r="E81" s="30"/>
      <c r="F81" s="30"/>
      <c r="G81" s="30"/>
      <c r="H81" s="30"/>
    </row>
    <row r="82" spans="1:8" ht="24" customHeight="1">
      <c r="A82" s="1121" t="s">
        <v>5182</v>
      </c>
      <c r="B82" s="1126" t="s">
        <v>5183</v>
      </c>
      <c r="C82" s="30"/>
      <c r="D82" s="30"/>
      <c r="E82" s="30"/>
      <c r="F82" s="30"/>
      <c r="G82" s="30"/>
      <c r="H82" s="30"/>
    </row>
    <row r="83" spans="1:8">
      <c r="A83" s="1121" t="s">
        <v>5184</v>
      </c>
      <c r="B83" s="1126" t="s">
        <v>5185</v>
      </c>
      <c r="C83" s="30"/>
      <c r="D83" s="30"/>
      <c r="E83" s="30"/>
      <c r="F83" s="30"/>
      <c r="G83" s="30"/>
      <c r="H83" s="30"/>
    </row>
    <row r="84" spans="1:8" ht="17.25" customHeight="1">
      <c r="A84" s="1121" t="s">
        <v>7245</v>
      </c>
      <c r="B84" s="1126" t="s">
        <v>7246</v>
      </c>
      <c r="C84" s="30"/>
      <c r="D84" s="30"/>
      <c r="E84" s="30"/>
      <c r="F84" s="30"/>
      <c r="G84" s="30"/>
      <c r="H84" s="30"/>
    </row>
    <row r="85" spans="1:8" ht="15" customHeight="1">
      <c r="A85" s="1121" t="s">
        <v>5186</v>
      </c>
      <c r="B85" s="1126" t="s">
        <v>5187</v>
      </c>
      <c r="C85" s="30"/>
      <c r="D85" s="30"/>
      <c r="E85" s="30"/>
      <c r="F85" s="30"/>
      <c r="G85" s="30"/>
      <c r="H85" s="30"/>
    </row>
    <row r="86" spans="1:8" ht="13.5" customHeight="1">
      <c r="A86" s="1121" t="s">
        <v>5188</v>
      </c>
      <c r="B86" s="1126" t="s">
        <v>5189</v>
      </c>
      <c r="C86" s="30"/>
      <c r="D86" s="30"/>
      <c r="E86" s="30"/>
      <c r="F86" s="30"/>
      <c r="G86" s="30"/>
      <c r="H86" s="30"/>
    </row>
    <row r="87" spans="1:8" ht="14.25" customHeight="1">
      <c r="A87" s="1121" t="s">
        <v>5190</v>
      </c>
      <c r="B87" s="1126" t="s">
        <v>5191</v>
      </c>
      <c r="C87" s="30"/>
      <c r="D87" s="30"/>
      <c r="E87" s="30"/>
      <c r="F87" s="30"/>
      <c r="G87" s="30"/>
      <c r="H87" s="30"/>
    </row>
    <row r="88" spans="1:8" ht="17.25" customHeight="1">
      <c r="A88" s="1121" t="s">
        <v>5192</v>
      </c>
      <c r="B88" s="1126" t="s">
        <v>5193</v>
      </c>
      <c r="C88" s="30"/>
      <c r="D88" s="30"/>
      <c r="E88" s="30"/>
      <c r="F88" s="30"/>
      <c r="G88" s="30"/>
      <c r="H88" s="30"/>
    </row>
    <row r="89" spans="1:8" ht="14.25" customHeight="1">
      <c r="A89" s="1121" t="s">
        <v>5194</v>
      </c>
      <c r="B89" s="1126" t="s">
        <v>5195</v>
      </c>
      <c r="C89" s="30"/>
      <c r="D89" s="30"/>
      <c r="E89" s="30"/>
      <c r="F89" s="30"/>
      <c r="G89" s="30"/>
      <c r="H89" s="30"/>
    </row>
    <row r="90" spans="1:8" ht="41.25" customHeight="1">
      <c r="A90" s="1121" t="s">
        <v>5196</v>
      </c>
      <c r="B90" s="1126" t="s">
        <v>5197</v>
      </c>
      <c r="C90" s="30"/>
      <c r="D90" s="30"/>
      <c r="E90" s="30"/>
      <c r="F90" s="30"/>
      <c r="G90" s="30"/>
      <c r="H90" s="30"/>
    </row>
    <row r="91" spans="1:8" ht="33" customHeight="1">
      <c r="A91" s="1121" t="s">
        <v>5198</v>
      </c>
      <c r="B91" s="1126" t="s">
        <v>5199</v>
      </c>
      <c r="C91" s="30"/>
      <c r="D91" s="30"/>
      <c r="E91" s="30"/>
      <c r="F91" s="30"/>
      <c r="G91" s="30"/>
      <c r="H91" s="30"/>
    </row>
    <row r="92" spans="1:8" ht="40.5" customHeight="1">
      <c r="A92" s="1121" t="s">
        <v>5200</v>
      </c>
      <c r="B92" s="1126" t="s">
        <v>5201</v>
      </c>
      <c r="C92" s="30"/>
      <c r="D92" s="30"/>
      <c r="E92" s="30"/>
      <c r="F92" s="30"/>
      <c r="G92" s="30"/>
      <c r="H92" s="30"/>
    </row>
    <row r="93" spans="1:8" ht="31.5" customHeight="1">
      <c r="A93" s="1121" t="s">
        <v>5202</v>
      </c>
      <c r="B93" s="1126" t="s">
        <v>5203</v>
      </c>
      <c r="C93" s="30"/>
      <c r="D93" s="30"/>
      <c r="E93" s="30"/>
      <c r="F93" s="30"/>
      <c r="G93" s="30"/>
      <c r="H93" s="30"/>
    </row>
    <row r="94" spans="1:8" ht="18" customHeight="1">
      <c r="A94" s="1121" t="s">
        <v>5204</v>
      </c>
      <c r="B94" s="1126" t="s">
        <v>5205</v>
      </c>
      <c r="C94" s="30"/>
      <c r="D94" s="30"/>
      <c r="E94" s="30"/>
      <c r="F94" s="30"/>
      <c r="G94" s="30"/>
      <c r="H94" s="30"/>
    </row>
    <row r="95" spans="1:8">
      <c r="A95" s="1121" t="s">
        <v>5206</v>
      </c>
      <c r="B95" s="1126" t="s">
        <v>5207</v>
      </c>
      <c r="C95" s="30"/>
      <c r="D95" s="30"/>
      <c r="E95" s="30"/>
      <c r="F95" s="30"/>
      <c r="G95" s="30"/>
      <c r="H95" s="30"/>
    </row>
    <row r="96" spans="1:8" ht="16.5" customHeight="1">
      <c r="A96" s="1121" t="s">
        <v>5208</v>
      </c>
      <c r="B96" s="1126" t="s">
        <v>5209</v>
      </c>
      <c r="C96" s="30"/>
      <c r="D96" s="30"/>
      <c r="E96" s="30"/>
      <c r="F96" s="30"/>
      <c r="G96" s="30"/>
      <c r="H96" s="30"/>
    </row>
    <row r="97" spans="1:8" ht="25.5" customHeight="1">
      <c r="A97" s="1121" t="s">
        <v>5210</v>
      </c>
      <c r="B97" s="1126" t="s">
        <v>5211</v>
      </c>
      <c r="C97" s="30"/>
      <c r="D97" s="30"/>
      <c r="E97" s="30"/>
      <c r="F97" s="30"/>
      <c r="G97" s="30"/>
      <c r="H97" s="30"/>
    </row>
    <row r="98" spans="1:8" ht="15" customHeight="1">
      <c r="A98" s="1121" t="s">
        <v>5212</v>
      </c>
      <c r="B98" s="1118" t="s">
        <v>5213</v>
      </c>
      <c r="C98" s="30"/>
      <c r="D98" s="30"/>
      <c r="E98" s="30"/>
      <c r="F98" s="30"/>
      <c r="G98" s="30"/>
      <c r="H98" s="30"/>
    </row>
    <row r="99" spans="1:8" ht="17.25" customHeight="1">
      <c r="A99" s="1121" t="s">
        <v>6907</v>
      </c>
      <c r="B99" s="1126" t="s">
        <v>6956</v>
      </c>
      <c r="C99" s="30"/>
      <c r="D99" s="30"/>
      <c r="E99" s="30"/>
      <c r="F99" s="30"/>
      <c r="G99" s="30"/>
      <c r="H99" s="30"/>
    </row>
    <row r="100" spans="1:8" ht="15" customHeight="1">
      <c r="A100" s="1121" t="s">
        <v>5214</v>
      </c>
      <c r="B100" s="1126" t="s">
        <v>5215</v>
      </c>
      <c r="C100" s="30"/>
      <c r="D100" s="30"/>
      <c r="E100" s="30"/>
      <c r="F100" s="30"/>
      <c r="G100" s="30"/>
      <c r="H100" s="30"/>
    </row>
    <row r="101" spans="1:8" ht="14.25" customHeight="1">
      <c r="A101" s="1121" t="s">
        <v>6908</v>
      </c>
      <c r="B101" s="1126" t="s">
        <v>6957</v>
      </c>
      <c r="C101" s="30"/>
      <c r="D101" s="30"/>
      <c r="E101" s="30"/>
      <c r="F101" s="30"/>
      <c r="G101" s="30"/>
      <c r="H101" s="30"/>
    </row>
    <row r="102" spans="1:8" ht="13.5" customHeight="1">
      <c r="A102" s="1121" t="s">
        <v>5216</v>
      </c>
      <c r="B102" s="1126" t="s">
        <v>5217</v>
      </c>
      <c r="C102" s="30"/>
      <c r="D102" s="30"/>
      <c r="E102" s="30"/>
      <c r="F102" s="30"/>
      <c r="G102" s="30"/>
      <c r="H102" s="30"/>
    </row>
    <row r="103" spans="1:8" ht="16.5" customHeight="1">
      <c r="A103" s="1121" t="s">
        <v>7247</v>
      </c>
      <c r="B103" s="1126" t="s">
        <v>7248</v>
      </c>
      <c r="C103" s="30"/>
      <c r="D103" s="30"/>
      <c r="E103" s="30"/>
      <c r="F103" s="30"/>
      <c r="G103" s="30"/>
      <c r="H103" s="30"/>
    </row>
    <row r="104" spans="1:8" ht="12.75" customHeight="1">
      <c r="A104" s="1121" t="s">
        <v>5218</v>
      </c>
      <c r="B104" s="1126" t="s">
        <v>5219</v>
      </c>
      <c r="C104" s="30"/>
      <c r="D104" s="30"/>
      <c r="E104" s="30"/>
      <c r="F104" s="30"/>
      <c r="G104" s="30"/>
      <c r="H104" s="30"/>
    </row>
    <row r="105" spans="1:8" ht="15.75" customHeight="1">
      <c r="A105" s="1121" t="s">
        <v>7249</v>
      </c>
      <c r="B105" s="1126" t="s">
        <v>7250</v>
      </c>
      <c r="C105" s="30"/>
      <c r="D105" s="30"/>
      <c r="E105" s="30"/>
      <c r="F105" s="30"/>
      <c r="G105" s="30"/>
      <c r="H105" s="30"/>
    </row>
    <row r="106" spans="1:8" ht="14.25" customHeight="1">
      <c r="A106" s="1121" t="s">
        <v>5220</v>
      </c>
      <c r="B106" s="1126" t="s">
        <v>5221</v>
      </c>
      <c r="C106" s="30"/>
      <c r="D106" s="30"/>
      <c r="E106" s="30"/>
      <c r="F106" s="30"/>
      <c r="G106" s="30"/>
      <c r="H106" s="30"/>
    </row>
    <row r="107" spans="1:8" ht="15.75" customHeight="1">
      <c r="A107" s="1121" t="s">
        <v>5222</v>
      </c>
      <c r="B107" s="1126" t="s">
        <v>5223</v>
      </c>
      <c r="C107" s="30"/>
      <c r="D107" s="30"/>
      <c r="E107" s="30"/>
      <c r="F107" s="30"/>
      <c r="G107" s="30"/>
      <c r="H107" s="30"/>
    </row>
    <row r="108" spans="1:8" ht="16.5" customHeight="1">
      <c r="A108" s="1121" t="s">
        <v>5224</v>
      </c>
      <c r="B108" s="1126" t="s">
        <v>5225</v>
      </c>
      <c r="C108" s="30"/>
      <c r="D108" s="30"/>
      <c r="E108" s="30"/>
      <c r="F108" s="30"/>
      <c r="G108" s="30"/>
      <c r="H108" s="30"/>
    </row>
    <row r="109" spans="1:8" ht="13.5" customHeight="1">
      <c r="A109" s="1121" t="s">
        <v>7251</v>
      </c>
      <c r="B109" s="1126" t="s">
        <v>7252</v>
      </c>
      <c r="C109" s="30"/>
      <c r="D109" s="30"/>
      <c r="E109" s="30"/>
      <c r="F109" s="30"/>
      <c r="G109" s="30"/>
      <c r="H109" s="30"/>
    </row>
    <row r="110" spans="1:8" ht="16.5" customHeight="1">
      <c r="A110" s="1121" t="s">
        <v>6786</v>
      </c>
      <c r="B110" s="1126" t="s">
        <v>6787</v>
      </c>
      <c r="C110" s="30"/>
      <c r="D110" s="30"/>
      <c r="E110" s="30"/>
      <c r="F110" s="30"/>
      <c r="G110" s="30"/>
      <c r="H110" s="30"/>
    </row>
    <row r="111" spans="1:8" ht="11.25" customHeight="1">
      <c r="A111" s="1121" t="s">
        <v>7253</v>
      </c>
      <c r="B111" s="1126" t="s">
        <v>7254</v>
      </c>
      <c r="C111" s="30"/>
      <c r="D111" s="30"/>
      <c r="E111" s="30"/>
      <c r="F111" s="30"/>
      <c r="G111" s="30"/>
      <c r="H111" s="30"/>
    </row>
    <row r="112" spans="1:8" ht="15" customHeight="1">
      <c r="A112" s="1121" t="s">
        <v>7255</v>
      </c>
      <c r="B112" s="1126" t="s">
        <v>7256</v>
      </c>
      <c r="C112" s="30"/>
      <c r="D112" s="30"/>
      <c r="E112" s="30"/>
      <c r="F112" s="30"/>
      <c r="G112" s="30"/>
      <c r="H112" s="30"/>
    </row>
    <row r="113" spans="1:8" ht="15" customHeight="1">
      <c r="A113" s="1121" t="s">
        <v>6788</v>
      </c>
      <c r="B113" s="1126" t="s">
        <v>6789</v>
      </c>
      <c r="C113" s="30"/>
      <c r="D113" s="30"/>
      <c r="E113" s="30"/>
      <c r="F113" s="30"/>
      <c r="G113" s="30"/>
      <c r="H113" s="30"/>
    </row>
    <row r="114" spans="1:8" ht="13.5" customHeight="1">
      <c r="A114" s="1121" t="s">
        <v>6790</v>
      </c>
      <c r="B114" s="1126" t="s">
        <v>6791</v>
      </c>
      <c r="C114" s="30"/>
      <c r="D114" s="30"/>
      <c r="E114" s="30"/>
      <c r="F114" s="30"/>
      <c r="G114" s="30"/>
      <c r="H114" s="30"/>
    </row>
    <row r="115" spans="1:8" ht="15.75" customHeight="1">
      <c r="A115" s="1121" t="s">
        <v>6792</v>
      </c>
      <c r="B115" s="1126" t="s">
        <v>6793</v>
      </c>
      <c r="C115" s="30"/>
      <c r="D115" s="30"/>
      <c r="E115" s="30"/>
      <c r="F115" s="30"/>
      <c r="G115" s="30"/>
      <c r="H115" s="30"/>
    </row>
    <row r="116" spans="1:8" ht="15.75" customHeight="1">
      <c r="A116" s="1121" t="s">
        <v>6794</v>
      </c>
      <c r="B116" s="1126" t="s">
        <v>6795</v>
      </c>
      <c r="C116" s="30"/>
      <c r="D116" s="30"/>
      <c r="E116" s="30"/>
      <c r="F116" s="30"/>
      <c r="G116" s="30"/>
      <c r="H116" s="30"/>
    </row>
    <row r="117" spans="1:8" ht="13.5" customHeight="1">
      <c r="A117" s="1121" t="s">
        <v>6796</v>
      </c>
      <c r="B117" s="1126" t="s">
        <v>6797</v>
      </c>
      <c r="C117" s="30"/>
      <c r="D117" s="30"/>
      <c r="E117" s="30"/>
      <c r="F117" s="30"/>
      <c r="G117" s="30"/>
      <c r="H117" s="30"/>
    </row>
    <row r="118" spans="1:8" ht="15.75" customHeight="1">
      <c r="A118" s="1121" t="s">
        <v>6798</v>
      </c>
      <c r="B118" s="1126" t="s">
        <v>6799</v>
      </c>
      <c r="C118" s="30"/>
      <c r="D118" s="30"/>
      <c r="E118" s="30"/>
      <c r="F118" s="30"/>
      <c r="G118" s="30"/>
      <c r="H118" s="30"/>
    </row>
    <row r="119" spans="1:8" ht="13.5" customHeight="1">
      <c r="A119" s="1121" t="s">
        <v>6800</v>
      </c>
      <c r="B119" s="1126" t="s">
        <v>6801</v>
      </c>
      <c r="C119" s="30"/>
      <c r="D119" s="30"/>
      <c r="E119" s="30"/>
      <c r="F119" s="30"/>
      <c r="G119" s="30"/>
      <c r="H119" s="30"/>
    </row>
    <row r="120" spans="1:8" ht="14.25" customHeight="1">
      <c r="A120" s="1121" t="s">
        <v>6802</v>
      </c>
      <c r="B120" s="1126" t="s">
        <v>6803</v>
      </c>
      <c r="C120" s="30"/>
      <c r="D120" s="30"/>
      <c r="E120" s="30"/>
      <c r="F120" s="30"/>
      <c r="G120" s="30"/>
      <c r="H120" s="30"/>
    </row>
    <row r="121" spans="1:8" ht="17.25" customHeight="1">
      <c r="A121" s="1121" t="s">
        <v>6804</v>
      </c>
      <c r="B121" s="1126" t="s">
        <v>6805</v>
      </c>
      <c r="C121" s="30"/>
      <c r="D121" s="30"/>
      <c r="E121" s="30"/>
      <c r="F121" s="30"/>
      <c r="G121" s="30"/>
      <c r="H121" s="30"/>
    </row>
    <row r="122" spans="1:8" ht="14.25" customHeight="1">
      <c r="A122" s="1121" t="s">
        <v>6806</v>
      </c>
      <c r="B122" s="1126" t="s">
        <v>6807</v>
      </c>
      <c r="C122" s="30"/>
      <c r="D122" s="30"/>
      <c r="E122" s="30"/>
      <c r="F122" s="30"/>
      <c r="G122" s="30"/>
      <c r="H122" s="30"/>
    </row>
    <row r="123" spans="1:8" ht="13.5" customHeight="1">
      <c r="A123" s="1121" t="s">
        <v>7257</v>
      </c>
      <c r="B123" s="1118" t="s">
        <v>7258</v>
      </c>
      <c r="C123" s="30"/>
      <c r="D123" s="30"/>
      <c r="E123" s="30"/>
      <c r="F123" s="30"/>
      <c r="G123" s="30"/>
      <c r="H123" s="30"/>
    </row>
    <row r="124" spans="1:8" ht="14.25" customHeight="1">
      <c r="A124" s="1121" t="s">
        <v>5252</v>
      </c>
      <c r="B124" s="1126" t="s">
        <v>5253</v>
      </c>
      <c r="C124" s="30"/>
      <c r="D124" s="30"/>
      <c r="E124" s="30"/>
      <c r="F124" s="30"/>
      <c r="G124" s="30"/>
      <c r="H124" s="30"/>
    </row>
    <row r="125" spans="1:8" ht="12.75" customHeight="1">
      <c r="A125" s="1121" t="s">
        <v>6909</v>
      </c>
      <c r="B125" s="1118" t="s">
        <v>6958</v>
      </c>
      <c r="C125" s="30"/>
      <c r="D125" s="30"/>
      <c r="E125" s="30"/>
      <c r="F125" s="30"/>
      <c r="G125" s="30"/>
      <c r="H125" s="30"/>
    </row>
    <row r="126" spans="1:8" ht="15" customHeight="1">
      <c r="A126" s="1121" t="s">
        <v>7259</v>
      </c>
      <c r="B126" s="1126" t="s">
        <v>7260</v>
      </c>
      <c r="C126" s="30"/>
      <c r="D126" s="30"/>
      <c r="E126" s="30"/>
      <c r="F126" s="30"/>
      <c r="G126" s="30"/>
      <c r="H126" s="30"/>
    </row>
    <row r="127" spans="1:8" ht="14.25" customHeight="1">
      <c r="A127" s="1121" t="s">
        <v>5254</v>
      </c>
      <c r="B127" s="1126" t="s">
        <v>5255</v>
      </c>
      <c r="C127" s="30"/>
      <c r="D127" s="30"/>
      <c r="E127" s="30"/>
      <c r="F127" s="30"/>
      <c r="G127" s="30"/>
      <c r="H127" s="30"/>
    </row>
    <row r="128" spans="1:8" ht="15" customHeight="1">
      <c r="A128" s="1121" t="s">
        <v>7261</v>
      </c>
      <c r="B128" s="1126" t="s">
        <v>7262</v>
      </c>
      <c r="C128" s="30"/>
      <c r="D128" s="30"/>
      <c r="E128" s="30"/>
      <c r="F128" s="30"/>
      <c r="G128" s="30"/>
      <c r="H128" s="30"/>
    </row>
    <row r="129" spans="1:8" ht="15" customHeight="1">
      <c r="A129" s="1121" t="s">
        <v>6910</v>
      </c>
      <c r="B129" s="1126" t="s">
        <v>6959</v>
      </c>
      <c r="C129" s="30"/>
      <c r="D129" s="30"/>
      <c r="E129" s="30"/>
      <c r="F129" s="30"/>
      <c r="G129" s="30"/>
      <c r="H129" s="30"/>
    </row>
    <row r="130" spans="1:8" ht="14.25" customHeight="1">
      <c r="A130" s="1121" t="s">
        <v>5256</v>
      </c>
      <c r="B130" s="1126" t="s">
        <v>5257</v>
      </c>
      <c r="C130" s="30"/>
      <c r="D130" s="30"/>
      <c r="E130" s="30"/>
      <c r="F130" s="30"/>
      <c r="G130" s="30"/>
      <c r="H130" s="30"/>
    </row>
    <row r="131" spans="1:8" ht="15.75" customHeight="1">
      <c r="A131" s="1121" t="s">
        <v>5258</v>
      </c>
      <c r="B131" s="1126" t="s">
        <v>5259</v>
      </c>
      <c r="C131" s="30"/>
      <c r="D131" s="30"/>
      <c r="E131" s="30"/>
      <c r="F131" s="30"/>
      <c r="G131" s="30"/>
      <c r="H131" s="30"/>
    </row>
    <row r="132" spans="1:8" ht="13.5" customHeight="1">
      <c r="A132" s="1121" t="s">
        <v>7263</v>
      </c>
      <c r="B132" s="1126" t="s">
        <v>7264</v>
      </c>
      <c r="C132" s="30"/>
      <c r="D132" s="30"/>
      <c r="E132" s="30"/>
      <c r="F132" s="30"/>
      <c r="G132" s="30"/>
      <c r="H132" s="30"/>
    </row>
    <row r="133" spans="1:8" ht="14.25" customHeight="1">
      <c r="A133" s="1121" t="s">
        <v>5260</v>
      </c>
      <c r="B133" s="1126" t="s">
        <v>5261</v>
      </c>
      <c r="C133" s="30"/>
      <c r="D133" s="30"/>
      <c r="E133" s="30"/>
      <c r="F133" s="30"/>
      <c r="G133" s="30"/>
      <c r="H133" s="30"/>
    </row>
    <row r="134" spans="1:8" ht="15" customHeight="1">
      <c r="A134" s="1121" t="s">
        <v>5262</v>
      </c>
      <c r="B134" s="1126" t="s">
        <v>5263</v>
      </c>
      <c r="C134" s="30"/>
      <c r="D134" s="30"/>
      <c r="E134" s="30"/>
      <c r="F134" s="30"/>
      <c r="G134" s="30"/>
      <c r="H134" s="30"/>
    </row>
    <row r="135" spans="1:8" ht="14.25" customHeight="1">
      <c r="A135" s="1121" t="s">
        <v>5264</v>
      </c>
      <c r="B135" s="1126" t="s">
        <v>5265</v>
      </c>
      <c r="C135" s="30"/>
      <c r="D135" s="30"/>
      <c r="E135" s="30"/>
      <c r="F135" s="30"/>
      <c r="G135" s="30"/>
      <c r="H135" s="30"/>
    </row>
    <row r="136" spans="1:8" ht="13.5" customHeight="1">
      <c r="A136" s="1121" t="s">
        <v>5266</v>
      </c>
      <c r="B136" s="1126" t="s">
        <v>5267</v>
      </c>
      <c r="C136" s="30"/>
      <c r="D136" s="30"/>
      <c r="E136" s="30"/>
      <c r="F136" s="30"/>
      <c r="G136" s="30"/>
      <c r="H136" s="30"/>
    </row>
    <row r="137" spans="1:8" ht="15.75" customHeight="1">
      <c r="A137" s="1121" t="s">
        <v>5268</v>
      </c>
      <c r="B137" s="1126" t="s">
        <v>5269</v>
      </c>
      <c r="C137" s="30"/>
      <c r="D137" s="30"/>
      <c r="E137" s="30"/>
      <c r="F137" s="30"/>
      <c r="G137" s="30"/>
      <c r="H137" s="30"/>
    </row>
    <row r="138" spans="1:8" ht="16.5" customHeight="1">
      <c r="A138" s="1121" t="s">
        <v>5270</v>
      </c>
      <c r="B138" s="1126" t="s">
        <v>6808</v>
      </c>
      <c r="C138" s="30"/>
      <c r="D138" s="30"/>
      <c r="E138" s="30"/>
      <c r="F138" s="30"/>
      <c r="G138" s="30"/>
      <c r="H138" s="30"/>
    </row>
    <row r="139" spans="1:8" ht="15" customHeight="1">
      <c r="A139" s="1121" t="s">
        <v>6809</v>
      </c>
      <c r="B139" s="1126" t="s">
        <v>6810</v>
      </c>
      <c r="C139" s="30"/>
      <c r="D139" s="30"/>
      <c r="E139" s="30"/>
      <c r="F139" s="30"/>
      <c r="G139" s="30"/>
      <c r="H139" s="30"/>
    </row>
    <row r="140" spans="1:8" ht="15.75" customHeight="1">
      <c r="A140" s="1121" t="s">
        <v>6811</v>
      </c>
      <c r="B140" s="1126" t="s">
        <v>6812</v>
      </c>
      <c r="C140" s="30"/>
      <c r="D140" s="30"/>
      <c r="E140" s="30"/>
      <c r="F140" s="30"/>
      <c r="G140" s="30"/>
      <c r="H140" s="30"/>
    </row>
    <row r="141" spans="1:8" ht="17.25" customHeight="1">
      <c r="A141" s="1121" t="s">
        <v>6813</v>
      </c>
      <c r="B141" s="1126" t="s">
        <v>6814</v>
      </c>
      <c r="C141" s="30"/>
      <c r="D141" s="30"/>
      <c r="E141" s="30"/>
      <c r="F141" s="30"/>
      <c r="G141" s="30"/>
      <c r="H141" s="30"/>
    </row>
    <row r="142" spans="1:8" ht="13.5" customHeight="1">
      <c r="A142" s="1121" t="s">
        <v>6815</v>
      </c>
      <c r="B142" s="1126" t="s">
        <v>6816</v>
      </c>
      <c r="C142" s="30"/>
      <c r="D142" s="30"/>
      <c r="E142" s="30"/>
      <c r="F142" s="30"/>
      <c r="G142" s="30"/>
      <c r="H142" s="30"/>
    </row>
    <row r="143" spans="1:8" ht="15.75" customHeight="1">
      <c r="A143" s="1121" t="s">
        <v>6817</v>
      </c>
      <c r="B143" s="1126" t="s">
        <v>6818</v>
      </c>
      <c r="C143" s="30"/>
      <c r="D143" s="30"/>
      <c r="E143" s="30"/>
      <c r="F143" s="30"/>
      <c r="G143" s="30"/>
      <c r="H143" s="30"/>
    </row>
    <row r="144" spans="1:8" ht="15.75" customHeight="1">
      <c r="A144" s="1123">
        <v>310015</v>
      </c>
      <c r="B144" s="1126" t="s">
        <v>6819</v>
      </c>
      <c r="C144" s="30"/>
      <c r="D144" s="30"/>
      <c r="E144" s="30"/>
      <c r="F144" s="30"/>
      <c r="G144" s="30"/>
      <c r="H144" s="30"/>
    </row>
    <row r="145" spans="1:8" ht="15.75" customHeight="1">
      <c r="A145" s="1121" t="s">
        <v>6820</v>
      </c>
      <c r="B145" s="1126" t="s">
        <v>6821</v>
      </c>
      <c r="C145" s="30"/>
      <c r="D145" s="30"/>
      <c r="E145" s="30"/>
      <c r="F145" s="30"/>
      <c r="G145" s="30"/>
      <c r="H145" s="30"/>
    </row>
    <row r="146" spans="1:8" ht="14.25" customHeight="1">
      <c r="A146" s="1121" t="s">
        <v>6822</v>
      </c>
      <c r="B146" s="1126" t="s">
        <v>6823</v>
      </c>
      <c r="C146" s="30"/>
      <c r="D146" s="30"/>
      <c r="E146" s="30"/>
      <c r="F146" s="30"/>
      <c r="G146" s="30"/>
      <c r="H146" s="30"/>
    </row>
    <row r="147" spans="1:8" ht="14.25" customHeight="1">
      <c r="A147" s="1121" t="s">
        <v>6824</v>
      </c>
      <c r="B147" s="1126" t="s">
        <v>6825</v>
      </c>
      <c r="C147" s="30"/>
      <c r="D147" s="30"/>
      <c r="E147" s="30"/>
      <c r="F147" s="30"/>
      <c r="G147" s="30"/>
      <c r="H147" s="30"/>
    </row>
    <row r="148" spans="1:8" ht="23.25" customHeight="1">
      <c r="A148" s="1121" t="s">
        <v>6826</v>
      </c>
      <c r="B148" s="1126" t="s">
        <v>6827</v>
      </c>
      <c r="C148" s="30"/>
      <c r="D148" s="30"/>
      <c r="E148" s="30"/>
      <c r="F148" s="30"/>
      <c r="G148" s="30"/>
      <c r="H148" s="30"/>
    </row>
    <row r="149" spans="1:8" ht="12" customHeight="1">
      <c r="A149" s="1121" t="s">
        <v>6828</v>
      </c>
      <c r="B149" s="1126" t="s">
        <v>6829</v>
      </c>
      <c r="C149" s="30"/>
      <c r="D149" s="30"/>
      <c r="E149" s="30"/>
      <c r="F149" s="30"/>
      <c r="G149" s="30"/>
      <c r="H149" s="30"/>
    </row>
    <row r="150" spans="1:8" ht="17.25" customHeight="1">
      <c r="A150" s="1121" t="s">
        <v>6830</v>
      </c>
      <c r="B150" s="1126" t="s">
        <v>6831</v>
      </c>
      <c r="C150" s="30"/>
      <c r="D150" s="30"/>
      <c r="E150" s="30"/>
      <c r="F150" s="30"/>
      <c r="G150" s="30"/>
      <c r="H150" s="30"/>
    </row>
    <row r="151" spans="1:8" ht="25.5" customHeight="1">
      <c r="A151" s="1121" t="s">
        <v>6832</v>
      </c>
      <c r="B151" s="1126" t="s">
        <v>6833</v>
      </c>
      <c r="C151" s="30"/>
      <c r="D151" s="30"/>
      <c r="E151" s="30"/>
      <c r="F151" s="30"/>
      <c r="G151" s="30"/>
      <c r="H151" s="30"/>
    </row>
    <row r="152" spans="1:8" ht="12" customHeight="1">
      <c r="A152" s="1121" t="s">
        <v>6834</v>
      </c>
      <c r="B152" s="1118" t="s">
        <v>6835</v>
      </c>
      <c r="C152" s="30"/>
      <c r="D152" s="30"/>
      <c r="E152" s="30"/>
      <c r="F152" s="30"/>
      <c r="G152" s="30"/>
      <c r="H152" s="30"/>
    </row>
    <row r="153" spans="1:8" ht="13.5" customHeight="1">
      <c r="A153" s="1121" t="s">
        <v>6836</v>
      </c>
      <c r="B153" s="1126" t="s">
        <v>6837</v>
      </c>
      <c r="C153" s="30"/>
      <c r="D153" s="30"/>
      <c r="E153" s="30"/>
      <c r="F153" s="30"/>
      <c r="G153" s="30"/>
      <c r="H153" s="30"/>
    </row>
    <row r="154" spans="1:8" ht="12.75" customHeight="1">
      <c r="A154" s="1121" t="s">
        <v>6911</v>
      </c>
      <c r="B154" s="1126" t="s">
        <v>6960</v>
      </c>
      <c r="C154" s="30"/>
      <c r="D154" s="30"/>
      <c r="E154" s="30"/>
      <c r="F154" s="30"/>
      <c r="G154" s="30"/>
      <c r="H154" s="30"/>
    </row>
    <row r="155" spans="1:8" ht="11.25" customHeight="1">
      <c r="A155" s="1121" t="s">
        <v>6838</v>
      </c>
      <c r="B155" s="1126" t="s">
        <v>6839</v>
      </c>
      <c r="C155" s="30"/>
      <c r="D155" s="30"/>
      <c r="E155" s="30"/>
      <c r="F155" s="30"/>
      <c r="G155" s="30"/>
      <c r="H155" s="30"/>
    </row>
    <row r="156" spans="1:8" ht="12.75" customHeight="1">
      <c r="A156" s="1121" t="s">
        <v>6840</v>
      </c>
      <c r="B156" s="1126" t="s">
        <v>6841</v>
      </c>
      <c r="C156" s="30"/>
      <c r="D156" s="30"/>
      <c r="E156" s="30"/>
      <c r="F156" s="30"/>
      <c r="G156" s="30"/>
      <c r="H156" s="30"/>
    </row>
    <row r="157" spans="1:8" ht="15.75" customHeight="1">
      <c r="A157" s="1121" t="s">
        <v>6842</v>
      </c>
      <c r="B157" s="1126" t="s">
        <v>5313</v>
      </c>
      <c r="C157" s="30"/>
      <c r="D157" s="30"/>
      <c r="E157" s="30"/>
      <c r="F157" s="30"/>
      <c r="G157" s="30"/>
      <c r="H157" s="30"/>
    </row>
    <row r="158" spans="1:8" ht="13.5" customHeight="1">
      <c r="A158" s="1121" t="s">
        <v>5314</v>
      </c>
      <c r="B158" s="1126" t="s">
        <v>5315</v>
      </c>
      <c r="C158" s="30"/>
      <c r="D158" s="30"/>
      <c r="E158" s="30"/>
      <c r="F158" s="30"/>
      <c r="G158" s="30"/>
      <c r="H158" s="30"/>
    </row>
    <row r="159" spans="1:8" ht="12.75" customHeight="1">
      <c r="A159" s="1121" t="s">
        <v>7265</v>
      </c>
      <c r="B159" s="1126" t="s">
        <v>7266</v>
      </c>
      <c r="C159" s="30"/>
      <c r="D159" s="30"/>
      <c r="E159" s="30"/>
      <c r="F159" s="30"/>
      <c r="G159" s="30"/>
      <c r="H159" s="30"/>
    </row>
    <row r="160" spans="1:8" ht="15.75" customHeight="1">
      <c r="A160" s="1121" t="s">
        <v>5316</v>
      </c>
      <c r="B160" s="1126" t="s">
        <v>5317</v>
      </c>
      <c r="C160" s="30"/>
      <c r="D160" s="30"/>
      <c r="E160" s="30"/>
      <c r="F160" s="30"/>
      <c r="G160" s="30"/>
      <c r="H160" s="30"/>
    </row>
    <row r="161" spans="1:8" ht="14.25" customHeight="1">
      <c r="A161" s="1121" t="s">
        <v>5318</v>
      </c>
      <c r="B161" s="1126" t="s">
        <v>5319</v>
      </c>
      <c r="C161" s="30"/>
      <c r="D161" s="30"/>
      <c r="E161" s="30"/>
      <c r="F161" s="30"/>
      <c r="G161" s="30"/>
      <c r="H161" s="30"/>
    </row>
    <row r="162" spans="1:8" ht="13.5" customHeight="1">
      <c r="A162" s="1121" t="s">
        <v>5320</v>
      </c>
      <c r="B162" s="1126" t="s">
        <v>5321</v>
      </c>
      <c r="C162" s="30"/>
      <c r="D162" s="30"/>
      <c r="E162" s="30"/>
      <c r="F162" s="30"/>
      <c r="G162" s="30"/>
      <c r="H162" s="30"/>
    </row>
    <row r="163" spans="1:8" ht="11.25" customHeight="1">
      <c r="A163" s="1121" t="s">
        <v>5322</v>
      </c>
      <c r="B163" s="1126" t="s">
        <v>5323</v>
      </c>
      <c r="C163" s="30"/>
      <c r="D163" s="30"/>
      <c r="E163" s="30"/>
      <c r="F163" s="30"/>
      <c r="G163" s="30"/>
      <c r="H163" s="30"/>
    </row>
    <row r="164" spans="1:8" ht="14.25" customHeight="1">
      <c r="A164" s="1121" t="s">
        <v>7267</v>
      </c>
      <c r="B164" s="1126" t="s">
        <v>7268</v>
      </c>
      <c r="C164" s="30"/>
      <c r="D164" s="30"/>
      <c r="E164" s="30"/>
      <c r="F164" s="30"/>
      <c r="G164" s="30"/>
      <c r="H164" s="30"/>
    </row>
    <row r="165" spans="1:8" ht="14.25" customHeight="1">
      <c r="A165" s="1121" t="s">
        <v>7269</v>
      </c>
      <c r="B165" s="1126" t="s">
        <v>7270</v>
      </c>
      <c r="C165" s="30"/>
      <c r="D165" s="30"/>
      <c r="E165" s="30"/>
      <c r="F165" s="30"/>
      <c r="G165" s="30"/>
      <c r="H165" s="30"/>
    </row>
    <row r="166" spans="1:8" ht="12.75" customHeight="1">
      <c r="A166" s="1121" t="s">
        <v>5324</v>
      </c>
      <c r="B166" s="1126" t="s">
        <v>5325</v>
      </c>
      <c r="C166" s="30"/>
      <c r="D166" s="30"/>
      <c r="E166" s="30"/>
      <c r="F166" s="30"/>
      <c r="G166" s="30"/>
      <c r="H166" s="30"/>
    </row>
    <row r="167" spans="1:8" ht="15.75" customHeight="1">
      <c r="A167" s="1121" t="s">
        <v>5326</v>
      </c>
      <c r="B167" s="1126" t="s">
        <v>5327</v>
      </c>
      <c r="C167" s="30"/>
      <c r="D167" s="30"/>
      <c r="E167" s="30"/>
      <c r="F167" s="30"/>
      <c r="G167" s="30"/>
      <c r="H167" s="30"/>
    </row>
    <row r="168" spans="1:8" ht="14.25" customHeight="1">
      <c r="A168" s="1121" t="s">
        <v>5328</v>
      </c>
      <c r="B168" s="1126" t="s">
        <v>5329</v>
      </c>
      <c r="C168" s="30"/>
      <c r="D168" s="30"/>
      <c r="E168" s="30"/>
      <c r="F168" s="30"/>
      <c r="G168" s="30"/>
      <c r="H168" s="30"/>
    </row>
    <row r="169" spans="1:8" ht="13.5" customHeight="1">
      <c r="A169" s="1121" t="s">
        <v>5330</v>
      </c>
      <c r="B169" s="1126" t="s">
        <v>5331</v>
      </c>
      <c r="C169" s="30"/>
      <c r="D169" s="30"/>
      <c r="E169" s="30"/>
      <c r="F169" s="30"/>
      <c r="G169" s="30"/>
      <c r="H169" s="30"/>
    </row>
    <row r="170" spans="1:8" ht="12" customHeight="1">
      <c r="A170" s="1121" t="s">
        <v>5332</v>
      </c>
      <c r="B170" s="1126" t="s">
        <v>5333</v>
      </c>
      <c r="C170" s="30"/>
      <c r="D170" s="30"/>
      <c r="E170" s="30"/>
      <c r="F170" s="30"/>
      <c r="G170" s="30"/>
      <c r="H170" s="30"/>
    </row>
    <row r="171" spans="1:8" ht="15.75" customHeight="1">
      <c r="A171" s="1121" t="s">
        <v>5334</v>
      </c>
      <c r="B171" s="1126" t="s">
        <v>5335</v>
      </c>
      <c r="C171" s="30"/>
      <c r="D171" s="30"/>
      <c r="E171" s="30"/>
      <c r="F171" s="30"/>
      <c r="G171" s="30"/>
      <c r="H171" s="30"/>
    </row>
    <row r="172" spans="1:8" ht="14.25" customHeight="1">
      <c r="A172" s="1123">
        <v>320811</v>
      </c>
      <c r="B172" s="1126" t="s">
        <v>5336</v>
      </c>
      <c r="C172" s="30"/>
      <c r="D172" s="30"/>
      <c r="E172" s="30"/>
      <c r="F172" s="30"/>
      <c r="G172" s="30"/>
      <c r="H172" s="30"/>
    </row>
    <row r="173" spans="1:8" ht="12.75" customHeight="1">
      <c r="A173" s="1121" t="s">
        <v>5337</v>
      </c>
      <c r="B173" s="1126" t="s">
        <v>5338</v>
      </c>
      <c r="C173" s="30"/>
      <c r="D173" s="30"/>
      <c r="E173" s="30"/>
      <c r="F173" s="30"/>
      <c r="G173" s="30"/>
      <c r="H173" s="30"/>
    </row>
    <row r="174" spans="1:8" ht="12.75" customHeight="1">
      <c r="A174" s="1121" t="s">
        <v>6912</v>
      </c>
      <c r="B174" s="1126" t="s">
        <v>6961</v>
      </c>
      <c r="C174" s="30"/>
      <c r="D174" s="30"/>
      <c r="E174" s="30"/>
      <c r="F174" s="30"/>
      <c r="G174" s="30"/>
      <c r="H174" s="30"/>
    </row>
    <row r="175" spans="1:8" ht="12" customHeight="1">
      <c r="A175" s="1121" t="s">
        <v>5339</v>
      </c>
      <c r="B175" s="1126" t="s">
        <v>5340</v>
      </c>
      <c r="C175" s="30"/>
      <c r="D175" s="30"/>
      <c r="E175" s="30"/>
      <c r="F175" s="30"/>
      <c r="G175" s="30"/>
      <c r="H175" s="30"/>
    </row>
    <row r="176" spans="1:8" ht="15" customHeight="1">
      <c r="A176" s="1121" t="s">
        <v>6913</v>
      </c>
      <c r="B176" s="1126" t="s">
        <v>6962</v>
      </c>
      <c r="C176" s="30"/>
      <c r="D176" s="30"/>
      <c r="E176" s="30"/>
      <c r="F176" s="30"/>
      <c r="G176" s="30"/>
      <c r="H176" s="30"/>
    </row>
    <row r="177" spans="1:8" ht="13.5" customHeight="1">
      <c r="A177" s="1121" t="s">
        <v>6914</v>
      </c>
      <c r="B177" s="1118" t="s">
        <v>6963</v>
      </c>
      <c r="C177" s="30"/>
      <c r="D177" s="30"/>
      <c r="E177" s="30"/>
      <c r="F177" s="30"/>
      <c r="G177" s="30"/>
      <c r="H177" s="30"/>
    </row>
    <row r="178" spans="1:8" ht="14.25" customHeight="1">
      <c r="A178" s="1121" t="s">
        <v>5341</v>
      </c>
      <c r="B178" s="1126" t="s">
        <v>5342</v>
      </c>
      <c r="C178" s="30"/>
      <c r="D178" s="30"/>
      <c r="E178" s="30"/>
      <c r="F178" s="30"/>
      <c r="G178" s="30"/>
      <c r="H178" s="30"/>
    </row>
    <row r="179" spans="1:8" ht="12" customHeight="1">
      <c r="A179" s="1121" t="s">
        <v>6915</v>
      </c>
      <c r="B179" s="1126" t="s">
        <v>6964</v>
      </c>
      <c r="C179" s="30"/>
      <c r="D179" s="30"/>
      <c r="E179" s="30"/>
      <c r="F179" s="30"/>
      <c r="G179" s="30"/>
      <c r="H179" s="30"/>
    </row>
    <row r="180" spans="1:8" ht="11.25" customHeight="1">
      <c r="A180" s="1121" t="s">
        <v>7271</v>
      </c>
      <c r="B180" s="1126" t="s">
        <v>7272</v>
      </c>
      <c r="C180" s="30"/>
      <c r="D180" s="30"/>
      <c r="E180" s="30"/>
      <c r="F180" s="30"/>
      <c r="G180" s="30"/>
      <c r="H180" s="30"/>
    </row>
    <row r="181" spans="1:8" ht="9.75" customHeight="1">
      <c r="A181" s="1121" t="s">
        <v>6916</v>
      </c>
      <c r="B181" s="1126" t="s">
        <v>6965</v>
      </c>
      <c r="C181" s="30"/>
      <c r="D181" s="30"/>
      <c r="E181" s="30"/>
      <c r="F181" s="30"/>
      <c r="G181" s="30"/>
      <c r="H181" s="30"/>
    </row>
    <row r="182" spans="1:8" ht="12.75" customHeight="1">
      <c r="A182" s="1123">
        <v>340231</v>
      </c>
      <c r="B182" s="1126" t="s">
        <v>5343</v>
      </c>
      <c r="C182" s="30"/>
      <c r="D182" s="30"/>
      <c r="E182" s="30"/>
      <c r="F182" s="30"/>
      <c r="G182" s="30"/>
      <c r="H182" s="30"/>
    </row>
    <row r="183" spans="1:8" ht="14.25" customHeight="1">
      <c r="A183" s="1121" t="s">
        <v>6917</v>
      </c>
      <c r="B183" s="1126" t="s">
        <v>6966</v>
      </c>
      <c r="C183" s="30"/>
      <c r="D183" s="30"/>
      <c r="E183" s="30"/>
      <c r="F183" s="30"/>
      <c r="G183" s="30"/>
      <c r="H183" s="30"/>
    </row>
    <row r="184" spans="1:8" ht="25.5" customHeight="1">
      <c r="A184" s="1121" t="s">
        <v>7273</v>
      </c>
      <c r="B184" s="1126" t="s">
        <v>7274</v>
      </c>
      <c r="C184" s="30"/>
      <c r="D184" s="30"/>
      <c r="E184" s="30"/>
      <c r="F184" s="30"/>
      <c r="G184" s="30"/>
      <c r="H184" s="30"/>
    </row>
    <row r="185" spans="1:8" ht="15.75" customHeight="1">
      <c r="A185" s="1121" t="s">
        <v>6843</v>
      </c>
      <c r="B185" s="1118" t="s">
        <v>6844</v>
      </c>
      <c r="C185" s="30"/>
      <c r="D185" s="30"/>
      <c r="E185" s="30"/>
      <c r="F185" s="30"/>
      <c r="G185" s="30"/>
      <c r="H185" s="30"/>
    </row>
    <row r="186" spans="1:8" ht="25.5" customHeight="1">
      <c r="A186" s="1121" t="s">
        <v>6918</v>
      </c>
      <c r="B186" s="1126" t="s">
        <v>6967</v>
      </c>
      <c r="C186" s="30"/>
      <c r="D186" s="30"/>
      <c r="E186" s="30"/>
      <c r="F186" s="30"/>
      <c r="G186" s="30"/>
      <c r="H186" s="30"/>
    </row>
    <row r="187" spans="1:8" ht="13.5" customHeight="1">
      <c r="A187" s="1121" t="s">
        <v>6845</v>
      </c>
      <c r="B187" s="1126" t="s">
        <v>6846</v>
      </c>
      <c r="C187" s="30"/>
      <c r="D187" s="30"/>
      <c r="E187" s="30"/>
      <c r="F187" s="30"/>
      <c r="G187" s="30"/>
      <c r="H187" s="30"/>
    </row>
    <row r="188" spans="1:8" ht="14.25" customHeight="1">
      <c r="A188" s="1121" t="s">
        <v>6919</v>
      </c>
      <c r="B188" s="1126" t="s">
        <v>6968</v>
      </c>
      <c r="C188" s="30"/>
      <c r="D188" s="30"/>
      <c r="E188" s="30"/>
      <c r="F188" s="30"/>
      <c r="G188" s="30"/>
      <c r="H188" s="30"/>
    </row>
    <row r="189" spans="1:8" ht="15" customHeight="1">
      <c r="A189" s="1121" t="s">
        <v>6920</v>
      </c>
      <c r="B189" s="1126" t="s">
        <v>6969</v>
      </c>
      <c r="C189" s="30"/>
      <c r="D189" s="30"/>
      <c r="E189" s="30"/>
      <c r="F189" s="30"/>
      <c r="G189" s="30"/>
      <c r="H189" s="30"/>
    </row>
    <row r="190" spans="1:8" ht="12" customHeight="1">
      <c r="A190" s="1121" t="s">
        <v>6847</v>
      </c>
      <c r="B190" s="1126" t="s">
        <v>6848</v>
      </c>
      <c r="C190" s="30"/>
      <c r="D190" s="30"/>
      <c r="E190" s="30"/>
      <c r="F190" s="30"/>
      <c r="G190" s="30"/>
      <c r="H190" s="30"/>
    </row>
    <row r="191" spans="1:8" ht="25.5" customHeight="1">
      <c r="A191" s="1121" t="s">
        <v>6849</v>
      </c>
      <c r="B191" s="1126" t="s">
        <v>6850</v>
      </c>
      <c r="C191" s="30"/>
      <c r="D191" s="30"/>
      <c r="E191" s="30"/>
      <c r="F191" s="30"/>
      <c r="G191" s="30"/>
      <c r="H191" s="30"/>
    </row>
    <row r="192" spans="1:8" ht="25.5" customHeight="1">
      <c r="A192" s="1121" t="s">
        <v>6921</v>
      </c>
      <c r="B192" s="1126" t="s">
        <v>6970</v>
      </c>
      <c r="C192" s="30"/>
      <c r="D192" s="30"/>
      <c r="E192" s="30"/>
      <c r="F192" s="30"/>
      <c r="G192" s="30"/>
      <c r="H192" s="30"/>
    </row>
    <row r="193" spans="1:8" ht="14.25" customHeight="1">
      <c r="A193" s="1121" t="s">
        <v>6851</v>
      </c>
      <c r="B193" s="1126" t="s">
        <v>6852</v>
      </c>
      <c r="C193" s="30"/>
      <c r="D193" s="30"/>
      <c r="E193" s="30"/>
      <c r="F193" s="30"/>
      <c r="G193" s="30"/>
      <c r="H193" s="30"/>
    </row>
    <row r="194" spans="1:8" ht="14.25" customHeight="1">
      <c r="A194" s="1121" t="s">
        <v>7275</v>
      </c>
      <c r="B194" s="1126" t="s">
        <v>7276</v>
      </c>
      <c r="C194" s="30"/>
      <c r="D194" s="30"/>
      <c r="E194" s="30"/>
      <c r="F194" s="30"/>
      <c r="G194" s="30"/>
      <c r="H194" s="30"/>
    </row>
    <row r="195" spans="1:8" ht="15.75" customHeight="1">
      <c r="A195" s="1121" t="s">
        <v>7277</v>
      </c>
      <c r="B195" s="1126" t="s">
        <v>7278</v>
      </c>
      <c r="C195" s="30"/>
      <c r="D195" s="30"/>
      <c r="E195" s="30"/>
      <c r="F195" s="30"/>
      <c r="G195" s="30"/>
      <c r="H195" s="30"/>
    </row>
    <row r="196" spans="1:8" ht="16.5" customHeight="1">
      <c r="A196" s="1121" t="s">
        <v>6922</v>
      </c>
      <c r="B196" s="1126" t="s">
        <v>6971</v>
      </c>
      <c r="C196" s="30"/>
      <c r="D196" s="30"/>
      <c r="E196" s="30"/>
      <c r="F196" s="30"/>
      <c r="G196" s="30"/>
      <c r="H196" s="30"/>
    </row>
    <row r="197" spans="1:8" ht="12.75" customHeight="1">
      <c r="A197" s="1121" t="s">
        <v>6853</v>
      </c>
      <c r="B197" s="1118" t="s">
        <v>6854</v>
      </c>
      <c r="C197" s="30"/>
      <c r="D197" s="30"/>
      <c r="E197" s="30"/>
      <c r="F197" s="30"/>
      <c r="G197" s="30"/>
      <c r="H197" s="30"/>
    </row>
    <row r="198" spans="1:8" ht="14.25" customHeight="1">
      <c r="A198" s="1121" t="s">
        <v>7279</v>
      </c>
      <c r="B198" s="1126" t="s">
        <v>7280</v>
      </c>
      <c r="C198" s="30"/>
      <c r="D198" s="30"/>
      <c r="E198" s="30"/>
      <c r="F198" s="30"/>
      <c r="G198" s="30"/>
      <c r="H198" s="30"/>
    </row>
    <row r="199" spans="1:8" ht="14.25" customHeight="1">
      <c r="A199" s="1121" t="s">
        <v>6855</v>
      </c>
      <c r="B199" s="1126" t="s">
        <v>6856</v>
      </c>
      <c r="C199" s="30"/>
      <c r="D199" s="30"/>
      <c r="E199" s="30"/>
      <c r="F199" s="30"/>
      <c r="G199" s="30"/>
      <c r="H199" s="30"/>
    </row>
    <row r="200" spans="1:8" ht="12" customHeight="1">
      <c r="A200" s="1121" t="s">
        <v>6857</v>
      </c>
      <c r="B200" s="1126" t="s">
        <v>6858</v>
      </c>
      <c r="C200" s="30"/>
      <c r="D200" s="30"/>
      <c r="E200" s="30"/>
      <c r="F200" s="30"/>
      <c r="G200" s="30"/>
      <c r="H200" s="30"/>
    </row>
    <row r="201" spans="1:8" ht="15" customHeight="1">
      <c r="A201" s="1121" t="s">
        <v>6859</v>
      </c>
      <c r="B201" s="1126" t="s">
        <v>6860</v>
      </c>
      <c r="C201" s="30"/>
      <c r="D201" s="30"/>
      <c r="E201" s="30"/>
      <c r="F201" s="30"/>
      <c r="G201" s="30"/>
      <c r="H201" s="30"/>
    </row>
    <row r="202" spans="1:8" ht="15.75" customHeight="1">
      <c r="A202" s="1121" t="s">
        <v>7281</v>
      </c>
      <c r="B202" s="1126" t="s">
        <v>7282</v>
      </c>
      <c r="C202" s="30"/>
      <c r="D202" s="30"/>
      <c r="E202" s="30"/>
      <c r="F202" s="30"/>
      <c r="G202" s="30"/>
      <c r="H202" s="30"/>
    </row>
    <row r="203" spans="1:8" ht="14.25" customHeight="1">
      <c r="A203" s="1121" t="s">
        <v>6861</v>
      </c>
      <c r="B203" s="1126" t="s">
        <v>6862</v>
      </c>
      <c r="C203" s="30"/>
      <c r="D203" s="30"/>
      <c r="E203" s="30"/>
      <c r="F203" s="30"/>
      <c r="G203" s="30"/>
      <c r="H203" s="30"/>
    </row>
    <row r="204" spans="1:8" ht="12" customHeight="1">
      <c r="A204" s="1121" t="s">
        <v>6923</v>
      </c>
      <c r="B204" s="1126" t="s">
        <v>6972</v>
      </c>
      <c r="C204" s="30"/>
      <c r="D204" s="30"/>
      <c r="E204" s="30"/>
      <c r="F204" s="30"/>
      <c r="G204" s="30"/>
      <c r="H204" s="30"/>
    </row>
    <row r="205" spans="1:8" ht="14.25" customHeight="1">
      <c r="A205" s="1121" t="s">
        <v>6863</v>
      </c>
      <c r="B205" s="1126" t="s">
        <v>6864</v>
      </c>
      <c r="C205" s="30"/>
      <c r="D205" s="30"/>
      <c r="E205" s="30"/>
      <c r="F205" s="30"/>
      <c r="G205" s="30"/>
      <c r="H205" s="30"/>
    </row>
    <row r="206" spans="1:8" ht="13.5" customHeight="1">
      <c r="A206" s="1121" t="s">
        <v>6865</v>
      </c>
      <c r="B206" s="1126" t="s">
        <v>6866</v>
      </c>
      <c r="C206" s="30"/>
      <c r="D206" s="30"/>
      <c r="E206" s="30"/>
      <c r="F206" s="30"/>
      <c r="G206" s="30"/>
      <c r="H206" s="30"/>
    </row>
    <row r="207" spans="1:8" ht="12" customHeight="1">
      <c r="A207" s="1121" t="s">
        <v>6867</v>
      </c>
      <c r="B207" s="1126" t="s">
        <v>6868</v>
      </c>
      <c r="C207" s="30"/>
      <c r="D207" s="30"/>
      <c r="E207" s="30"/>
      <c r="F207" s="30"/>
      <c r="G207" s="30"/>
      <c r="H207" s="30"/>
    </row>
    <row r="208" spans="1:8" ht="13.5" customHeight="1">
      <c r="A208" s="1121" t="s">
        <v>6869</v>
      </c>
      <c r="B208" s="1126" t="s">
        <v>5379</v>
      </c>
      <c r="C208" s="30"/>
      <c r="D208" s="30"/>
      <c r="E208" s="30"/>
      <c r="F208" s="30"/>
      <c r="G208" s="30"/>
      <c r="H208" s="30"/>
    </row>
    <row r="209" spans="1:8" ht="12.75" customHeight="1">
      <c r="A209" s="1121" t="s">
        <v>5380</v>
      </c>
      <c r="B209" s="1126" t="s">
        <v>5381</v>
      </c>
      <c r="C209" s="30"/>
      <c r="D209" s="30"/>
      <c r="E209" s="30"/>
      <c r="F209" s="30"/>
      <c r="G209" s="30"/>
      <c r="H209" s="30"/>
    </row>
    <row r="210" spans="1:8" ht="11.25" customHeight="1">
      <c r="A210" s="1121" t="s">
        <v>5382</v>
      </c>
      <c r="B210" s="1126" t="s">
        <v>5383</v>
      </c>
      <c r="C210" s="30"/>
      <c r="D210" s="30"/>
      <c r="E210" s="30"/>
      <c r="F210" s="30"/>
      <c r="G210" s="30"/>
      <c r="H210" s="30"/>
    </row>
    <row r="211" spans="1:8" ht="15" customHeight="1">
      <c r="A211" s="1121" t="s">
        <v>5384</v>
      </c>
      <c r="B211" s="1126" t="s">
        <v>5385</v>
      </c>
      <c r="C211" s="30"/>
      <c r="D211" s="30"/>
      <c r="E211" s="30"/>
      <c r="F211" s="30"/>
      <c r="G211" s="30"/>
      <c r="H211" s="30"/>
    </row>
    <row r="212" spans="1:8">
      <c r="A212" s="1121" t="s">
        <v>5386</v>
      </c>
      <c r="B212" s="1126" t="s">
        <v>5387</v>
      </c>
      <c r="C212" s="30"/>
      <c r="D212" s="30"/>
      <c r="E212" s="30"/>
      <c r="F212" s="30"/>
      <c r="G212" s="30"/>
      <c r="H212" s="30"/>
    </row>
    <row r="213" spans="1:8" ht="12.75" customHeight="1">
      <c r="A213" s="1121" t="s">
        <v>5388</v>
      </c>
      <c r="B213" s="1126" t="s">
        <v>5389</v>
      </c>
      <c r="C213" s="30"/>
      <c r="D213" s="30"/>
      <c r="E213" s="30"/>
      <c r="F213" s="30"/>
      <c r="G213" s="30"/>
      <c r="H213" s="30"/>
    </row>
    <row r="214" spans="1:8" ht="13.5" customHeight="1">
      <c r="A214" s="1121" t="s">
        <v>7283</v>
      </c>
      <c r="B214" s="1126" t="s">
        <v>7284</v>
      </c>
      <c r="C214" s="30"/>
      <c r="D214" s="30"/>
      <c r="E214" s="30"/>
      <c r="F214" s="30"/>
      <c r="G214" s="30"/>
      <c r="H214" s="30"/>
    </row>
    <row r="215" spans="1:8">
      <c r="A215" s="1121" t="s">
        <v>7285</v>
      </c>
      <c r="B215" s="1126" t="s">
        <v>7286</v>
      </c>
      <c r="C215" s="30"/>
      <c r="D215" s="30"/>
      <c r="E215" s="30"/>
      <c r="F215" s="30"/>
      <c r="G215" s="30"/>
      <c r="H215" s="30"/>
    </row>
    <row r="216" spans="1:8" ht="12.75" customHeight="1">
      <c r="A216" s="1121" t="s">
        <v>7287</v>
      </c>
      <c r="B216" s="1126" t="s">
        <v>7288</v>
      </c>
      <c r="C216" s="30"/>
      <c r="D216" s="30"/>
      <c r="E216" s="30"/>
      <c r="F216" s="30"/>
      <c r="G216" s="30"/>
      <c r="H216" s="30"/>
    </row>
    <row r="217" spans="1:8" ht="16.5" customHeight="1">
      <c r="A217" s="1121" t="s">
        <v>7289</v>
      </c>
      <c r="B217" s="1126" t="s">
        <v>7290</v>
      </c>
      <c r="C217" s="30"/>
      <c r="D217" s="30"/>
      <c r="E217" s="30"/>
      <c r="F217" s="30"/>
      <c r="G217" s="30"/>
      <c r="H217" s="30"/>
    </row>
    <row r="218" spans="1:8" ht="14.25" customHeight="1">
      <c r="A218" s="1121" t="s">
        <v>7291</v>
      </c>
      <c r="B218" s="1118" t="s">
        <v>7292</v>
      </c>
      <c r="C218" s="30"/>
      <c r="D218" s="30"/>
      <c r="E218" s="30"/>
      <c r="F218" s="30"/>
      <c r="G218" s="30"/>
      <c r="H218" s="30"/>
    </row>
    <row r="219" spans="1:8" ht="13.5" customHeight="1">
      <c r="A219" s="1121" t="s">
        <v>5390</v>
      </c>
      <c r="B219" s="1126" t="s">
        <v>5391</v>
      </c>
      <c r="C219" s="30"/>
      <c r="D219" s="30"/>
      <c r="E219" s="30"/>
      <c r="F219" s="30"/>
      <c r="G219" s="30"/>
      <c r="H219" s="30"/>
    </row>
    <row r="220" spans="1:8" ht="14.25" customHeight="1">
      <c r="A220" s="1121" t="s">
        <v>5392</v>
      </c>
      <c r="B220" s="1126" t="s">
        <v>5393</v>
      </c>
      <c r="C220" s="30"/>
      <c r="D220" s="30"/>
      <c r="E220" s="30"/>
      <c r="F220" s="30"/>
      <c r="G220" s="30"/>
      <c r="H220" s="30"/>
    </row>
    <row r="221" spans="1:8" ht="15" customHeight="1">
      <c r="A221" s="1121" t="s">
        <v>5394</v>
      </c>
      <c r="B221" s="1126" t="s">
        <v>5395</v>
      </c>
      <c r="C221" s="30"/>
      <c r="D221" s="30"/>
      <c r="E221" s="30"/>
      <c r="F221" s="30"/>
      <c r="G221" s="30"/>
      <c r="H221" s="30"/>
    </row>
    <row r="222" spans="1:8" ht="14.25" customHeight="1">
      <c r="A222" s="1121" t="s">
        <v>7293</v>
      </c>
      <c r="B222" s="1126" t="s">
        <v>7294</v>
      </c>
      <c r="C222" s="30"/>
      <c r="D222" s="30"/>
      <c r="E222" s="30"/>
      <c r="F222" s="30"/>
      <c r="G222" s="30"/>
      <c r="H222" s="30"/>
    </row>
    <row r="223" spans="1:8" ht="15.75" customHeight="1">
      <c r="A223" s="1121" t="s">
        <v>5396</v>
      </c>
      <c r="B223" s="1126" t="s">
        <v>5397</v>
      </c>
      <c r="C223" s="30"/>
      <c r="D223" s="30"/>
      <c r="E223" s="30"/>
      <c r="F223" s="30"/>
      <c r="G223" s="30"/>
      <c r="H223" s="30"/>
    </row>
    <row r="224" spans="1:8" ht="24" customHeight="1">
      <c r="A224" s="1121" t="s">
        <v>5398</v>
      </c>
      <c r="B224" s="1126" t="s">
        <v>5399</v>
      </c>
      <c r="C224" s="30"/>
      <c r="D224" s="30"/>
      <c r="E224" s="30"/>
      <c r="F224" s="30"/>
      <c r="G224" s="30"/>
      <c r="H224" s="30"/>
    </row>
    <row r="225" spans="1:8" ht="13.5" customHeight="1">
      <c r="A225" s="1121" t="s">
        <v>5400</v>
      </c>
      <c r="B225" s="1126" t="s">
        <v>6872</v>
      </c>
      <c r="C225" s="30"/>
      <c r="D225" s="30"/>
      <c r="E225" s="30"/>
      <c r="F225" s="30"/>
      <c r="G225" s="30"/>
      <c r="H225" s="30"/>
    </row>
    <row r="226" spans="1:8" ht="14.25" customHeight="1">
      <c r="A226" s="1121" t="s">
        <v>6873</v>
      </c>
      <c r="B226" s="1126" t="s">
        <v>6874</v>
      </c>
      <c r="C226" s="30"/>
      <c r="D226" s="30"/>
      <c r="E226" s="30"/>
      <c r="F226" s="30"/>
      <c r="G226" s="30"/>
      <c r="H226" s="30"/>
    </row>
    <row r="227" spans="1:8" ht="12" customHeight="1">
      <c r="A227" s="1121" t="s">
        <v>6924</v>
      </c>
      <c r="B227" s="1126" t="s">
        <v>6973</v>
      </c>
      <c r="C227" s="30"/>
      <c r="D227" s="30"/>
      <c r="E227" s="30"/>
      <c r="F227" s="30"/>
      <c r="G227" s="30"/>
      <c r="H227" s="30"/>
    </row>
    <row r="228" spans="1:8" ht="14.25" customHeight="1">
      <c r="A228" s="1121" t="s">
        <v>6925</v>
      </c>
      <c r="B228" s="1126" t="s">
        <v>6974</v>
      </c>
      <c r="C228" s="30"/>
      <c r="D228" s="30"/>
      <c r="E228" s="30"/>
      <c r="F228" s="30"/>
      <c r="G228" s="30"/>
      <c r="H228" s="30"/>
    </row>
    <row r="229" spans="1:8" ht="13.5" customHeight="1">
      <c r="A229" s="1121" t="s">
        <v>6875</v>
      </c>
      <c r="B229" s="1126" t="s">
        <v>6876</v>
      </c>
      <c r="C229" s="30"/>
      <c r="D229" s="30"/>
      <c r="E229" s="30"/>
      <c r="F229" s="30"/>
      <c r="G229" s="30"/>
      <c r="H229" s="30"/>
    </row>
    <row r="230" spans="1:8" ht="15.75" customHeight="1">
      <c r="A230" s="1121" t="s">
        <v>7295</v>
      </c>
      <c r="B230" s="1126" t="s">
        <v>7296</v>
      </c>
      <c r="C230" s="30"/>
      <c r="D230" s="30"/>
      <c r="E230" s="30"/>
      <c r="F230" s="30"/>
      <c r="G230" s="30"/>
      <c r="H230" s="30"/>
    </row>
    <row r="231" spans="1:8" ht="13.5" customHeight="1">
      <c r="A231" s="1121" t="s">
        <v>7297</v>
      </c>
      <c r="B231" s="1126" t="s">
        <v>7298</v>
      </c>
      <c r="C231" s="30"/>
      <c r="D231" s="30"/>
      <c r="E231" s="30"/>
      <c r="F231" s="30"/>
      <c r="G231" s="30"/>
      <c r="H231" s="30"/>
    </row>
    <row r="232" spans="1:8" ht="15" customHeight="1">
      <c r="A232" s="1121" t="s">
        <v>6926</v>
      </c>
      <c r="B232" s="1126" t="s">
        <v>6975</v>
      </c>
      <c r="C232" s="30"/>
      <c r="D232" s="30"/>
      <c r="E232" s="30"/>
      <c r="F232" s="30"/>
      <c r="G232" s="30"/>
      <c r="H232" s="30"/>
    </row>
    <row r="233" spans="1:8" ht="12.75" customHeight="1">
      <c r="A233" s="1121" t="s">
        <v>6927</v>
      </c>
      <c r="B233" s="1126" t="s">
        <v>6976</v>
      </c>
      <c r="C233" s="30"/>
      <c r="D233" s="30"/>
      <c r="E233" s="30"/>
      <c r="F233" s="30"/>
      <c r="G233" s="30"/>
      <c r="H233" s="30"/>
    </row>
    <row r="234" spans="1:8" ht="12.75" customHeight="1">
      <c r="A234" s="1121" t="s">
        <v>7299</v>
      </c>
      <c r="B234" s="1126" t="s">
        <v>7300</v>
      </c>
      <c r="C234" s="30"/>
      <c r="D234" s="30"/>
      <c r="E234" s="30"/>
      <c r="F234" s="30"/>
      <c r="G234" s="30"/>
      <c r="H234" s="30"/>
    </row>
    <row r="235" spans="1:8" ht="15" customHeight="1">
      <c r="A235" s="1121" t="s">
        <v>6877</v>
      </c>
      <c r="B235" s="1126" t="s">
        <v>6878</v>
      </c>
      <c r="C235" s="30"/>
      <c r="D235" s="30"/>
      <c r="E235" s="30"/>
      <c r="F235" s="30"/>
      <c r="G235" s="30"/>
      <c r="H235" s="30"/>
    </row>
    <row r="236" spans="1:8" ht="14.25" customHeight="1">
      <c r="A236" s="1121" t="s">
        <v>6879</v>
      </c>
      <c r="B236" s="1126" t="s">
        <v>6880</v>
      </c>
      <c r="C236" s="30"/>
      <c r="D236" s="30"/>
      <c r="E236" s="30"/>
      <c r="F236" s="30"/>
      <c r="G236" s="30"/>
      <c r="H236" s="30"/>
    </row>
    <row r="237" spans="1:8" ht="17.25" customHeight="1">
      <c r="A237" s="1121" t="s">
        <v>6881</v>
      </c>
      <c r="B237" s="1126" t="s">
        <v>6882</v>
      </c>
      <c r="C237" s="30"/>
      <c r="D237" s="30"/>
      <c r="E237" s="30"/>
      <c r="F237" s="30"/>
      <c r="G237" s="30"/>
      <c r="H237" s="30"/>
    </row>
    <row r="238" spans="1:8" ht="12" customHeight="1">
      <c r="A238" s="1121" t="s">
        <v>6883</v>
      </c>
      <c r="B238" s="1126" t="s">
        <v>6884</v>
      </c>
      <c r="C238" s="30"/>
      <c r="D238" s="30"/>
      <c r="E238" s="30"/>
      <c r="F238" s="30"/>
      <c r="G238" s="30"/>
      <c r="H238" s="30"/>
    </row>
    <row r="239" spans="1:8" ht="15.75" customHeight="1">
      <c r="A239" s="1121" t="s">
        <v>6928</v>
      </c>
      <c r="B239" s="1126" t="s">
        <v>6977</v>
      </c>
      <c r="C239" s="30"/>
      <c r="D239" s="30"/>
      <c r="E239" s="30"/>
      <c r="F239" s="30"/>
      <c r="G239" s="30"/>
      <c r="H239" s="30"/>
    </row>
    <row r="240" spans="1:8" ht="13.5" customHeight="1">
      <c r="A240" s="1121" t="s">
        <v>6929</v>
      </c>
      <c r="B240" s="1126" t="s">
        <v>6978</v>
      </c>
      <c r="C240" s="30"/>
      <c r="D240" s="30"/>
      <c r="E240" s="30"/>
      <c r="F240" s="30"/>
      <c r="G240" s="30"/>
      <c r="H240" s="30"/>
    </row>
    <row r="241" spans="1:8" ht="12" customHeight="1">
      <c r="A241" s="1121" t="s">
        <v>6930</v>
      </c>
      <c r="B241" s="1126" t="s">
        <v>6979</v>
      </c>
      <c r="C241" s="30"/>
      <c r="D241" s="30"/>
      <c r="E241" s="30"/>
      <c r="F241" s="30"/>
      <c r="G241" s="30"/>
      <c r="H241" s="30"/>
    </row>
    <row r="242" spans="1:8" ht="13.5" customHeight="1">
      <c r="A242" s="1121" t="s">
        <v>6931</v>
      </c>
      <c r="B242" s="1126" t="s">
        <v>6980</v>
      </c>
      <c r="C242" s="30"/>
      <c r="D242" s="30"/>
      <c r="E242" s="30"/>
      <c r="F242" s="30"/>
      <c r="G242" s="30"/>
      <c r="H242" s="30"/>
    </row>
    <row r="243" spans="1:8" ht="15" customHeight="1">
      <c r="A243" s="1121" t="s">
        <v>7301</v>
      </c>
      <c r="B243" s="1126" t="s">
        <v>7302</v>
      </c>
      <c r="C243" s="30"/>
      <c r="D243" s="30"/>
      <c r="E243" s="30"/>
      <c r="F243" s="30"/>
      <c r="G243" s="30"/>
      <c r="H243" s="30"/>
    </row>
    <row r="244" spans="1:8" ht="13.5" customHeight="1">
      <c r="A244" s="1121" t="s">
        <v>6885</v>
      </c>
      <c r="B244" s="1126" t="s">
        <v>6886</v>
      </c>
      <c r="C244" s="30"/>
      <c r="D244" s="30"/>
      <c r="E244" s="30"/>
      <c r="F244" s="30"/>
      <c r="G244" s="30"/>
      <c r="H244" s="30"/>
    </row>
    <row r="245" spans="1:8" ht="15.75" customHeight="1">
      <c r="A245" s="1121" t="s">
        <v>6887</v>
      </c>
      <c r="B245" s="1126" t="s">
        <v>6888</v>
      </c>
      <c r="C245" s="30"/>
      <c r="D245" s="30"/>
      <c r="E245" s="30"/>
      <c r="F245" s="30"/>
      <c r="G245" s="30"/>
      <c r="H245" s="30"/>
    </row>
    <row r="246" spans="1:8" ht="13.5" customHeight="1">
      <c r="A246" s="1121" t="s">
        <v>6889</v>
      </c>
      <c r="B246" s="1126" t="s">
        <v>6890</v>
      </c>
      <c r="C246" s="30"/>
      <c r="D246" s="30"/>
      <c r="E246" s="30"/>
      <c r="F246" s="30"/>
      <c r="G246" s="30"/>
      <c r="H246" s="30"/>
    </row>
    <row r="247" spans="1:8">
      <c r="A247" s="1121" t="s">
        <v>7303</v>
      </c>
      <c r="B247" s="1126" t="s">
        <v>7304</v>
      </c>
      <c r="C247" s="30"/>
      <c r="D247" s="30"/>
      <c r="E247" s="30"/>
      <c r="F247" s="30"/>
      <c r="G247" s="30"/>
      <c r="H247" s="30"/>
    </row>
    <row r="248" spans="1:8" ht="12.75" customHeight="1">
      <c r="A248" s="1121" t="s">
        <v>6891</v>
      </c>
      <c r="B248" s="1126" t="s">
        <v>6892</v>
      </c>
      <c r="C248" s="30"/>
      <c r="D248" s="30"/>
      <c r="E248" s="30"/>
      <c r="F248" s="30"/>
      <c r="G248" s="30"/>
      <c r="H248" s="30"/>
    </row>
    <row r="249" spans="1:8" ht="25.5" customHeight="1">
      <c r="A249" s="1121" t="s">
        <v>7305</v>
      </c>
      <c r="B249" s="1126" t="s">
        <v>7306</v>
      </c>
      <c r="C249" s="30"/>
      <c r="D249" s="30"/>
      <c r="E249" s="30"/>
      <c r="F249" s="30"/>
      <c r="G249" s="30"/>
      <c r="H249" s="30"/>
    </row>
    <row r="250" spans="1:8" ht="15" customHeight="1">
      <c r="A250" s="1121" t="s">
        <v>6893</v>
      </c>
      <c r="B250" s="1126" t="s">
        <v>5441</v>
      </c>
      <c r="C250" s="30"/>
      <c r="D250" s="30"/>
      <c r="E250" s="30"/>
      <c r="F250" s="30"/>
      <c r="G250" s="30"/>
      <c r="H250" s="30"/>
    </row>
    <row r="251" spans="1:8" ht="15" customHeight="1">
      <c r="A251" s="1121" t="s">
        <v>5442</v>
      </c>
      <c r="B251" s="1126" t="s">
        <v>5443</v>
      </c>
      <c r="C251" s="30"/>
      <c r="D251" s="30"/>
      <c r="E251" s="30"/>
      <c r="F251" s="30"/>
      <c r="G251" s="30"/>
      <c r="H251" s="30"/>
    </row>
    <row r="252" spans="1:8" ht="15.75" customHeight="1">
      <c r="A252" s="1121" t="s">
        <v>7307</v>
      </c>
      <c r="B252" s="1126" t="s">
        <v>7308</v>
      </c>
      <c r="C252" s="30"/>
      <c r="D252" s="30"/>
      <c r="E252" s="30"/>
      <c r="F252" s="30"/>
      <c r="G252" s="30"/>
      <c r="H252" s="30"/>
    </row>
    <row r="253" spans="1:8" ht="15.75" customHeight="1">
      <c r="A253" s="1121" t="s">
        <v>5444</v>
      </c>
      <c r="B253" s="1126" t="s">
        <v>5445</v>
      </c>
      <c r="C253" s="30"/>
      <c r="D253" s="30"/>
      <c r="E253" s="30"/>
      <c r="F253" s="30"/>
      <c r="G253" s="30"/>
      <c r="H253" s="30"/>
    </row>
    <row r="254" spans="1:8" ht="15" customHeight="1">
      <c r="A254" s="1121" t="s">
        <v>5446</v>
      </c>
      <c r="B254" s="1126" t="s">
        <v>5447</v>
      </c>
      <c r="C254" s="30"/>
      <c r="D254" s="30"/>
      <c r="E254" s="30"/>
      <c r="F254" s="30"/>
      <c r="G254" s="30"/>
      <c r="H254" s="30"/>
    </row>
    <row r="255" spans="1:8">
      <c r="A255" s="1121" t="s">
        <v>5448</v>
      </c>
      <c r="B255" s="1126" t="s">
        <v>5449</v>
      </c>
      <c r="C255" s="30"/>
      <c r="D255" s="30"/>
      <c r="E255" s="30"/>
      <c r="F255" s="30"/>
      <c r="G255" s="30"/>
      <c r="H255" s="30"/>
    </row>
    <row r="256" spans="1:8" ht="11.25" customHeight="1">
      <c r="A256" s="1121" t="s">
        <v>7309</v>
      </c>
      <c r="B256" s="1118" t="s">
        <v>7310</v>
      </c>
      <c r="C256" s="30"/>
      <c r="D256" s="30"/>
      <c r="E256" s="30"/>
      <c r="F256" s="30"/>
      <c r="G256" s="30"/>
      <c r="H256" s="30"/>
    </row>
    <row r="257" spans="1:8" ht="15" customHeight="1">
      <c r="A257" s="1121" t="s">
        <v>7311</v>
      </c>
      <c r="B257" s="1126" t="s">
        <v>7312</v>
      </c>
      <c r="C257" s="30"/>
      <c r="D257" s="30"/>
      <c r="E257" s="30"/>
      <c r="F257" s="30"/>
      <c r="G257" s="30"/>
      <c r="H257" s="30"/>
    </row>
    <row r="258" spans="1:8" ht="15.75" customHeight="1">
      <c r="A258" s="1121" t="s">
        <v>5450</v>
      </c>
      <c r="B258" s="1126" t="s">
        <v>5451</v>
      </c>
      <c r="C258" s="30"/>
      <c r="D258" s="30"/>
      <c r="E258" s="30"/>
      <c r="F258" s="30"/>
      <c r="G258" s="30"/>
      <c r="H258" s="30"/>
    </row>
    <row r="259" spans="1:8" ht="12.75" customHeight="1">
      <c r="A259" s="1121" t="s">
        <v>5452</v>
      </c>
      <c r="B259" s="1126" t="s">
        <v>5453</v>
      </c>
      <c r="C259" s="30"/>
      <c r="D259" s="30"/>
      <c r="E259" s="30"/>
      <c r="F259" s="30"/>
      <c r="G259" s="30"/>
      <c r="H259" s="30"/>
    </row>
    <row r="260" spans="1:8" ht="14.25" customHeight="1">
      <c r="A260" s="1121" t="s">
        <v>5454</v>
      </c>
      <c r="B260" s="1118" t="s">
        <v>5455</v>
      </c>
      <c r="C260" s="30"/>
      <c r="D260" s="30"/>
      <c r="E260" s="30"/>
      <c r="F260" s="30"/>
      <c r="G260" s="30"/>
      <c r="H260" s="30"/>
    </row>
    <row r="261" spans="1:8" ht="12" customHeight="1">
      <c r="A261" s="1121" t="s">
        <v>7313</v>
      </c>
      <c r="B261" s="1126" t="s">
        <v>7314</v>
      </c>
      <c r="C261" s="30"/>
      <c r="D261" s="30"/>
      <c r="E261" s="30"/>
      <c r="F261" s="30"/>
      <c r="G261" s="30"/>
      <c r="H261" s="30"/>
    </row>
    <row r="262" spans="1:8" ht="12.75" customHeight="1">
      <c r="A262" s="1121" t="s">
        <v>5456</v>
      </c>
      <c r="B262" s="1126" t="s">
        <v>5457</v>
      </c>
      <c r="C262" s="30"/>
      <c r="D262" s="30"/>
      <c r="E262" s="30"/>
      <c r="F262" s="30"/>
      <c r="G262" s="30"/>
      <c r="H262" s="30"/>
    </row>
    <row r="263" spans="1:8" ht="15" customHeight="1">
      <c r="A263" s="1121" t="s">
        <v>5458</v>
      </c>
      <c r="B263" s="1126" t="s">
        <v>5459</v>
      </c>
      <c r="C263" s="30"/>
      <c r="D263" s="30"/>
      <c r="E263" s="30"/>
      <c r="F263" s="30"/>
      <c r="G263" s="30"/>
      <c r="H263" s="30"/>
    </row>
    <row r="264" spans="1:8" ht="15" customHeight="1">
      <c r="A264" s="1121" t="s">
        <v>6932</v>
      </c>
      <c r="B264" s="1126" t="s">
        <v>6981</v>
      </c>
      <c r="C264" s="30"/>
      <c r="D264" s="30"/>
      <c r="E264" s="30"/>
      <c r="F264" s="30"/>
      <c r="G264" s="30"/>
      <c r="H264" s="30"/>
    </row>
    <row r="265" spans="1:8" ht="13.5" customHeight="1">
      <c r="A265" s="1121" t="s">
        <v>7315</v>
      </c>
      <c r="B265" s="1126" t="s">
        <v>7316</v>
      </c>
      <c r="C265" s="30"/>
      <c r="D265" s="30"/>
      <c r="E265" s="30"/>
      <c r="F265" s="30"/>
      <c r="G265" s="30"/>
      <c r="H265" s="30"/>
    </row>
    <row r="266" spans="1:8" ht="14.25" customHeight="1">
      <c r="A266" s="1121" t="s">
        <v>5460</v>
      </c>
      <c r="B266" s="1126" t="s">
        <v>5461</v>
      </c>
      <c r="C266" s="30"/>
      <c r="D266" s="30"/>
      <c r="E266" s="30"/>
      <c r="F266" s="30"/>
      <c r="G266" s="30"/>
      <c r="H266" s="30"/>
    </row>
    <row r="267" spans="1:8" ht="14.25" customHeight="1">
      <c r="A267" s="1121" t="s">
        <v>5462</v>
      </c>
      <c r="B267" s="1126" t="s">
        <v>5463</v>
      </c>
      <c r="C267" s="30"/>
      <c r="D267" s="30"/>
      <c r="E267" s="30"/>
      <c r="F267" s="30"/>
      <c r="G267" s="30"/>
      <c r="H267" s="30"/>
    </row>
    <row r="268" spans="1:8" ht="25.5" customHeight="1">
      <c r="A268" s="1121" t="s">
        <v>5464</v>
      </c>
      <c r="B268" s="1126" t="s">
        <v>5465</v>
      </c>
      <c r="C268" s="30"/>
      <c r="D268" s="30"/>
      <c r="E268" s="30"/>
      <c r="F268" s="30"/>
      <c r="G268" s="30"/>
      <c r="H268" s="30"/>
    </row>
    <row r="269" spans="1:8" ht="15" customHeight="1">
      <c r="A269" s="1121" t="s">
        <v>6897</v>
      </c>
      <c r="B269" s="1126" t="s">
        <v>6898</v>
      </c>
      <c r="C269" s="30"/>
      <c r="D269" s="30"/>
      <c r="E269" s="30"/>
      <c r="F269" s="30"/>
      <c r="G269" s="30"/>
      <c r="H269" s="30"/>
    </row>
    <row r="270" spans="1:8" ht="14.25" customHeight="1">
      <c r="A270" s="1121" t="s">
        <v>6899</v>
      </c>
      <c r="B270" s="1126" t="s">
        <v>6900</v>
      </c>
      <c r="C270" s="30"/>
      <c r="D270" s="30"/>
      <c r="E270" s="30"/>
      <c r="F270" s="30"/>
      <c r="G270" s="30"/>
      <c r="H270" s="30"/>
    </row>
    <row r="271" spans="1:8" ht="15" customHeight="1">
      <c r="A271" s="1121" t="s">
        <v>6901</v>
      </c>
      <c r="B271" s="1126" t="s">
        <v>6902</v>
      </c>
      <c r="C271" s="30"/>
      <c r="D271" s="30"/>
      <c r="E271" s="30"/>
      <c r="F271" s="30"/>
      <c r="G271" s="30"/>
      <c r="H271" s="30"/>
    </row>
    <row r="272" spans="1:8" ht="12.75" customHeight="1">
      <c r="A272" s="1121" t="s">
        <v>6903</v>
      </c>
      <c r="B272" s="1126" t="s">
        <v>5479</v>
      </c>
      <c r="C272" s="30"/>
      <c r="D272" s="30"/>
      <c r="E272" s="30"/>
      <c r="F272" s="30"/>
      <c r="G272" s="30"/>
      <c r="H272" s="30"/>
    </row>
    <row r="273" spans="1:8" ht="11.25" customHeight="1">
      <c r="A273" s="1121" t="s">
        <v>5480</v>
      </c>
      <c r="B273" s="1126" t="s">
        <v>5481</v>
      </c>
      <c r="C273" s="30"/>
      <c r="D273" s="30"/>
      <c r="E273" s="30"/>
      <c r="F273" s="30"/>
      <c r="G273" s="30"/>
      <c r="H273" s="30"/>
    </row>
    <row r="274" spans="1:8" ht="15" customHeight="1">
      <c r="A274" s="1121" t="s">
        <v>5482</v>
      </c>
      <c r="B274" s="1126" t="s">
        <v>5483</v>
      </c>
      <c r="C274" s="30"/>
      <c r="D274" s="30"/>
      <c r="E274" s="30"/>
      <c r="F274" s="30"/>
      <c r="G274" s="30"/>
      <c r="H274" s="30"/>
    </row>
    <row r="275" spans="1:8" ht="15.75" customHeight="1">
      <c r="A275" s="1121" t="s">
        <v>5484</v>
      </c>
      <c r="B275" s="1126" t="s">
        <v>5485</v>
      </c>
      <c r="C275" s="30"/>
      <c r="D275" s="30"/>
      <c r="E275" s="30"/>
      <c r="F275" s="30"/>
      <c r="G275" s="30"/>
      <c r="H275" s="30"/>
    </row>
    <row r="276" spans="1:8" ht="16.5" customHeight="1">
      <c r="A276" s="1121" t="s">
        <v>5486</v>
      </c>
      <c r="B276" s="1126" t="s">
        <v>5487</v>
      </c>
      <c r="C276" s="30"/>
      <c r="D276" s="30"/>
      <c r="E276" s="30"/>
      <c r="F276" s="30"/>
      <c r="G276" s="30"/>
      <c r="H276" s="30"/>
    </row>
    <row r="277" spans="1:8" ht="15" customHeight="1">
      <c r="A277" s="1121" t="s">
        <v>5488</v>
      </c>
      <c r="B277" s="1126" t="s">
        <v>5489</v>
      </c>
      <c r="C277" s="30"/>
      <c r="D277" s="30"/>
      <c r="E277" s="30"/>
      <c r="F277" s="30"/>
      <c r="G277" s="30"/>
      <c r="H277" s="30"/>
    </row>
    <row r="278" spans="1:8" ht="17.25" customHeight="1">
      <c r="A278" s="1121" t="s">
        <v>5490</v>
      </c>
      <c r="B278" s="1126" t="s">
        <v>5491</v>
      </c>
      <c r="C278" s="30"/>
      <c r="D278" s="30"/>
      <c r="E278" s="30"/>
      <c r="F278" s="30"/>
      <c r="G278" s="30"/>
      <c r="H278" s="30"/>
    </row>
    <row r="279" spans="1:8" ht="15" customHeight="1">
      <c r="A279" s="1121" t="s">
        <v>7317</v>
      </c>
      <c r="B279" s="1126" t="s">
        <v>7318</v>
      </c>
      <c r="C279" s="30"/>
      <c r="D279" s="30"/>
      <c r="E279" s="30"/>
      <c r="F279" s="30"/>
      <c r="G279" s="30"/>
      <c r="H279" s="30"/>
    </row>
    <row r="280" spans="1:8" ht="14.25" customHeight="1">
      <c r="A280" s="1121" t="s">
        <v>7319</v>
      </c>
      <c r="B280" s="1126" t="s">
        <v>7320</v>
      </c>
      <c r="C280" s="30"/>
      <c r="D280" s="30"/>
      <c r="E280" s="30"/>
      <c r="F280" s="30"/>
      <c r="G280" s="30"/>
      <c r="H280" s="30"/>
    </row>
    <row r="281" spans="1:8" ht="13.5" customHeight="1">
      <c r="A281" s="1121" t="s">
        <v>5492</v>
      </c>
      <c r="B281" s="1126" t="s">
        <v>5493</v>
      </c>
      <c r="C281" s="30"/>
      <c r="D281" s="30"/>
      <c r="E281" s="30"/>
      <c r="F281" s="30"/>
      <c r="G281" s="30"/>
      <c r="H281" s="30"/>
    </row>
    <row r="282" spans="1:8" ht="14.25" customHeight="1">
      <c r="A282" s="1121" t="s">
        <v>5494</v>
      </c>
      <c r="B282" s="1126" t="s">
        <v>5495</v>
      </c>
      <c r="C282" s="30"/>
      <c r="D282" s="30"/>
      <c r="E282" s="30"/>
      <c r="F282" s="30"/>
      <c r="G282" s="30"/>
      <c r="H282" s="30"/>
    </row>
    <row r="283" spans="1:8" ht="15.75" customHeight="1">
      <c r="A283" s="1121" t="s">
        <v>5496</v>
      </c>
      <c r="B283" s="1126" t="s">
        <v>5497</v>
      </c>
      <c r="C283" s="30"/>
      <c r="D283" s="30"/>
      <c r="E283" s="30"/>
      <c r="F283" s="30"/>
      <c r="G283" s="30"/>
      <c r="H283" s="30"/>
    </row>
    <row r="284" spans="1:8" ht="16.5" customHeight="1">
      <c r="A284" s="1121" t="s">
        <v>7321</v>
      </c>
      <c r="B284" s="1126" t="s">
        <v>7322</v>
      </c>
      <c r="C284" s="30"/>
      <c r="D284" s="30"/>
      <c r="E284" s="30"/>
      <c r="F284" s="30"/>
      <c r="G284" s="30"/>
      <c r="H284" s="30"/>
    </row>
    <row r="285" spans="1:8" ht="12" customHeight="1">
      <c r="A285" s="1121" t="s">
        <v>5498</v>
      </c>
      <c r="B285" s="1126" t="s">
        <v>5499</v>
      </c>
      <c r="C285" s="30"/>
      <c r="D285" s="30"/>
      <c r="E285" s="30"/>
      <c r="F285" s="30"/>
      <c r="G285" s="30"/>
      <c r="H285" s="30"/>
    </row>
    <row r="286" spans="1:8" ht="15.75" customHeight="1">
      <c r="A286" s="1121" t="s">
        <v>5500</v>
      </c>
      <c r="B286" s="1126" t="s">
        <v>5501</v>
      </c>
      <c r="C286" s="30"/>
      <c r="D286" s="30"/>
      <c r="E286" s="30"/>
      <c r="F286" s="30"/>
      <c r="G286" s="30"/>
      <c r="H286" s="30"/>
    </row>
    <row r="287" spans="1:8" ht="18" customHeight="1">
      <c r="A287" s="1121" t="s">
        <v>5502</v>
      </c>
      <c r="B287" s="1126" t="s">
        <v>5503</v>
      </c>
      <c r="C287" s="30"/>
      <c r="D287" s="30"/>
      <c r="E287" s="30"/>
      <c r="F287" s="30"/>
      <c r="G287" s="30"/>
      <c r="H287" s="30"/>
    </row>
    <row r="288" spans="1:8" ht="15.75" customHeight="1">
      <c r="A288" s="1121" t="s">
        <v>5504</v>
      </c>
      <c r="B288" s="1126" t="s">
        <v>5505</v>
      </c>
      <c r="C288" s="30"/>
      <c r="D288" s="30"/>
      <c r="E288" s="30"/>
      <c r="F288" s="30"/>
      <c r="G288" s="30"/>
      <c r="H288" s="30"/>
    </row>
    <row r="289" spans="1:8" ht="12.75" customHeight="1">
      <c r="A289" s="1121" t="s">
        <v>5506</v>
      </c>
      <c r="B289" s="1126" t="s">
        <v>5507</v>
      </c>
      <c r="C289" s="30"/>
      <c r="D289" s="30"/>
      <c r="E289" s="30"/>
      <c r="F289" s="30"/>
      <c r="G289" s="30"/>
      <c r="H289" s="30"/>
    </row>
    <row r="290" spans="1:8" ht="12.75" customHeight="1">
      <c r="A290" s="1121" t="s">
        <v>5508</v>
      </c>
      <c r="B290" s="1126" t="s">
        <v>5509</v>
      </c>
      <c r="C290" s="30"/>
      <c r="D290" s="30"/>
      <c r="E290" s="30"/>
      <c r="F290" s="30"/>
      <c r="G290" s="30"/>
      <c r="H290" s="30"/>
    </row>
    <row r="291" spans="1:8" ht="16.5" customHeight="1">
      <c r="A291" s="1121" t="s">
        <v>5510</v>
      </c>
      <c r="B291" s="1126" t="s">
        <v>5511</v>
      </c>
      <c r="C291" s="30"/>
      <c r="D291" s="30"/>
      <c r="E291" s="30"/>
      <c r="F291" s="30"/>
      <c r="G291" s="30"/>
      <c r="H291" s="30"/>
    </row>
    <row r="292" spans="1:8" ht="17.25" customHeight="1">
      <c r="A292" s="1121" t="s">
        <v>5512</v>
      </c>
      <c r="B292" s="1126" t="s">
        <v>5513</v>
      </c>
      <c r="C292" s="30"/>
      <c r="D292" s="30"/>
      <c r="E292" s="30"/>
      <c r="F292" s="30"/>
      <c r="G292" s="30"/>
      <c r="H292" s="30"/>
    </row>
    <row r="293" spans="1:8" ht="16.5" customHeight="1">
      <c r="A293" s="1121" t="s">
        <v>7323</v>
      </c>
      <c r="B293" s="1126" t="s">
        <v>7324</v>
      </c>
      <c r="C293" s="30"/>
      <c r="D293" s="30"/>
      <c r="E293" s="30"/>
      <c r="F293" s="30"/>
      <c r="G293" s="30"/>
      <c r="H293" s="30"/>
    </row>
    <row r="294" spans="1:8" ht="14.25" customHeight="1">
      <c r="A294" s="1121" t="s">
        <v>5514</v>
      </c>
      <c r="B294" s="1126" t="s">
        <v>5515</v>
      </c>
      <c r="C294" s="30"/>
      <c r="D294" s="30"/>
      <c r="E294" s="30"/>
      <c r="F294" s="30"/>
      <c r="G294" s="30"/>
      <c r="H294" s="30"/>
    </row>
    <row r="295" spans="1:8" ht="14.25" customHeight="1">
      <c r="A295" s="1121" t="s">
        <v>7325</v>
      </c>
      <c r="B295" s="1126" t="s">
        <v>7326</v>
      </c>
      <c r="C295" s="30"/>
      <c r="D295" s="30"/>
      <c r="E295" s="30"/>
      <c r="F295" s="30"/>
      <c r="G295" s="30"/>
      <c r="H295" s="30"/>
    </row>
    <row r="296" spans="1:8" ht="15" customHeight="1">
      <c r="A296" s="1121" t="s">
        <v>5516</v>
      </c>
      <c r="B296" s="1126" t="s">
        <v>5517</v>
      </c>
      <c r="C296" s="30"/>
      <c r="D296" s="30"/>
      <c r="E296" s="30"/>
      <c r="F296" s="30"/>
      <c r="G296" s="30"/>
      <c r="H296" s="30"/>
    </row>
    <row r="297" spans="1:8" ht="25.5" customHeight="1">
      <c r="A297" s="1121" t="s">
        <v>5518</v>
      </c>
      <c r="B297" s="1126" t="s">
        <v>5519</v>
      </c>
      <c r="C297" s="30"/>
      <c r="D297" s="30"/>
      <c r="E297" s="30"/>
      <c r="F297" s="30"/>
      <c r="G297" s="30"/>
      <c r="H297" s="30"/>
    </row>
    <row r="298" spans="1:8" ht="14.25" customHeight="1">
      <c r="A298" s="1121" t="s">
        <v>5520</v>
      </c>
      <c r="B298" s="1126" t="s">
        <v>5521</v>
      </c>
      <c r="C298" s="30"/>
      <c r="D298" s="30"/>
      <c r="E298" s="30"/>
      <c r="F298" s="30"/>
      <c r="G298" s="30"/>
      <c r="H298" s="30"/>
    </row>
    <row r="299" spans="1:8" ht="12" customHeight="1">
      <c r="A299" s="1121" t="s">
        <v>5522</v>
      </c>
      <c r="B299" s="1126" t="s">
        <v>5523</v>
      </c>
      <c r="C299" s="30"/>
      <c r="D299" s="30"/>
      <c r="E299" s="30"/>
      <c r="F299" s="30"/>
      <c r="G299" s="30"/>
      <c r="H299" s="30"/>
    </row>
    <row r="300" spans="1:8" ht="13.5" customHeight="1">
      <c r="A300" s="1121" t="s">
        <v>5524</v>
      </c>
      <c r="B300" s="1126" t="s">
        <v>5525</v>
      </c>
      <c r="C300" s="30"/>
      <c r="D300" s="30"/>
      <c r="E300" s="30"/>
      <c r="F300" s="30"/>
      <c r="G300" s="30"/>
      <c r="H300" s="30"/>
    </row>
    <row r="301" spans="1:8" ht="10.5" customHeight="1">
      <c r="A301" s="1121" t="s">
        <v>5526</v>
      </c>
      <c r="B301" s="1126" t="s">
        <v>5527</v>
      </c>
      <c r="C301" s="30"/>
      <c r="D301" s="30"/>
      <c r="E301" s="30"/>
      <c r="F301" s="30"/>
      <c r="G301" s="30"/>
      <c r="H301" s="30"/>
    </row>
    <row r="302" spans="1:8" ht="13.5" customHeight="1">
      <c r="A302" s="1121" t="s">
        <v>5528</v>
      </c>
      <c r="B302" s="1126" t="s">
        <v>5529</v>
      </c>
      <c r="C302" s="30"/>
      <c r="D302" s="30"/>
      <c r="E302" s="30"/>
      <c r="F302" s="30"/>
      <c r="G302" s="30"/>
      <c r="H302" s="30"/>
    </row>
    <row r="303" spans="1:8" ht="14.25" customHeight="1">
      <c r="A303" s="1121" t="s">
        <v>5530</v>
      </c>
      <c r="B303" s="1126" t="s">
        <v>5531</v>
      </c>
      <c r="C303" s="30"/>
      <c r="D303" s="30"/>
      <c r="E303" s="30"/>
      <c r="F303" s="30"/>
      <c r="G303" s="30"/>
      <c r="H303" s="30"/>
    </row>
    <row r="304" spans="1:8" ht="25.5" customHeight="1">
      <c r="A304" s="1121" t="s">
        <v>6933</v>
      </c>
      <c r="B304" s="1126" t="s">
        <v>6982</v>
      </c>
      <c r="C304" s="30"/>
      <c r="D304" s="30"/>
      <c r="E304" s="30"/>
      <c r="F304" s="30"/>
      <c r="G304" s="30"/>
      <c r="H304" s="30"/>
    </row>
    <row r="305" spans="1:8" ht="25.5" customHeight="1">
      <c r="A305" s="1121" t="s">
        <v>7327</v>
      </c>
      <c r="B305" s="1126" t="s">
        <v>7328</v>
      </c>
      <c r="C305" s="30"/>
      <c r="D305" s="30"/>
      <c r="E305" s="30"/>
      <c r="F305" s="30"/>
      <c r="G305" s="30"/>
      <c r="H305" s="30"/>
    </row>
    <row r="306" spans="1:8" ht="16.5" customHeight="1">
      <c r="A306" s="1121" t="s">
        <v>5532</v>
      </c>
      <c r="B306" s="1126" t="s">
        <v>5533</v>
      </c>
      <c r="C306" s="30"/>
      <c r="D306" s="30"/>
      <c r="E306" s="30"/>
      <c r="F306" s="30"/>
      <c r="G306" s="30"/>
      <c r="H306" s="30"/>
    </row>
    <row r="307" spans="1:8" ht="15" customHeight="1">
      <c r="A307" s="1121" t="s">
        <v>7329</v>
      </c>
      <c r="B307" s="1118" t="s">
        <v>7330</v>
      </c>
      <c r="C307" s="30"/>
      <c r="D307" s="28"/>
      <c r="E307" s="28"/>
      <c r="F307" s="28"/>
      <c r="G307" s="28"/>
      <c r="H307" s="32"/>
    </row>
    <row r="308" spans="1:8" ht="15" customHeight="1">
      <c r="A308" s="1121" t="s">
        <v>6934</v>
      </c>
      <c r="B308" s="1118" t="s">
        <v>6983</v>
      </c>
      <c r="C308" s="30"/>
      <c r="D308" s="25"/>
      <c r="E308" s="25"/>
      <c r="F308" s="25"/>
      <c r="G308" s="25"/>
      <c r="H308" s="26"/>
    </row>
    <row r="309" spans="1:8" ht="13.5" customHeight="1">
      <c r="A309" s="1121" t="s">
        <v>5534</v>
      </c>
      <c r="B309" s="1126" t="s">
        <v>5535</v>
      </c>
      <c r="C309" s="30"/>
      <c r="D309" s="25"/>
      <c r="E309" s="25"/>
      <c r="F309" s="25"/>
      <c r="G309" s="25"/>
      <c r="H309" s="26"/>
    </row>
    <row r="310" spans="1:8" ht="16.5" customHeight="1">
      <c r="A310" s="1121" t="s">
        <v>5536</v>
      </c>
      <c r="B310" s="1126" t="s">
        <v>5537</v>
      </c>
      <c r="C310" s="30"/>
      <c r="D310" s="25"/>
      <c r="E310" s="25"/>
      <c r="F310" s="25"/>
      <c r="G310" s="25"/>
      <c r="H310" s="26"/>
    </row>
    <row r="311" spans="1:8" ht="13.5" customHeight="1">
      <c r="A311" s="1121" t="s">
        <v>5538</v>
      </c>
      <c r="B311" s="1126" t="s">
        <v>5539</v>
      </c>
      <c r="C311" s="30"/>
      <c r="D311" s="25"/>
      <c r="E311" s="25"/>
      <c r="F311" s="25"/>
      <c r="G311" s="25"/>
      <c r="H311" s="26"/>
    </row>
    <row r="312" spans="1:8" ht="15" customHeight="1">
      <c r="A312" s="1121" t="s">
        <v>5540</v>
      </c>
      <c r="B312" s="1126" t="s">
        <v>5541</v>
      </c>
      <c r="C312" s="30"/>
      <c r="D312" s="25"/>
      <c r="E312" s="25"/>
      <c r="F312" s="25"/>
      <c r="G312" s="25"/>
      <c r="H312" s="26"/>
    </row>
    <row r="313" spans="1:8" ht="13.5" customHeight="1">
      <c r="A313" s="1121" t="s">
        <v>7331</v>
      </c>
      <c r="B313" s="1126" t="s">
        <v>7332</v>
      </c>
      <c r="C313" s="30"/>
      <c r="D313" s="25"/>
      <c r="E313" s="25"/>
      <c r="F313" s="25"/>
      <c r="G313" s="25"/>
      <c r="H313" s="26"/>
    </row>
    <row r="314" spans="1:8" ht="12" customHeight="1">
      <c r="A314" s="1121" t="s">
        <v>5542</v>
      </c>
      <c r="B314" s="1126" t="s">
        <v>5543</v>
      </c>
      <c r="C314" s="30"/>
      <c r="D314" s="25"/>
      <c r="E314" s="25"/>
      <c r="F314" s="25"/>
      <c r="G314" s="25"/>
      <c r="H314" s="26"/>
    </row>
    <row r="315" spans="1:8" ht="14.25" customHeight="1">
      <c r="A315" s="1121" t="s">
        <v>5544</v>
      </c>
      <c r="B315" s="1126" t="s">
        <v>5545</v>
      </c>
      <c r="C315" s="30"/>
      <c r="D315" s="25"/>
      <c r="E315" s="25"/>
      <c r="F315" s="25"/>
      <c r="G315" s="25"/>
      <c r="H315" s="26"/>
    </row>
    <row r="316" spans="1:8" ht="15.75" customHeight="1">
      <c r="A316" s="1121" t="s">
        <v>5546</v>
      </c>
      <c r="B316" s="1126" t="s">
        <v>5547</v>
      </c>
      <c r="C316" s="30"/>
      <c r="D316" s="25"/>
      <c r="E316" s="25"/>
      <c r="F316" s="25"/>
      <c r="G316" s="25"/>
      <c r="H316" s="26"/>
    </row>
    <row r="317" spans="1:8" ht="16.5" customHeight="1">
      <c r="A317" s="1121" t="s">
        <v>5548</v>
      </c>
      <c r="B317" s="1118" t="s">
        <v>5549</v>
      </c>
      <c r="C317" s="30"/>
      <c r="D317" s="25"/>
      <c r="E317" s="25"/>
      <c r="F317" s="25"/>
      <c r="G317" s="25"/>
      <c r="H317" s="26"/>
    </row>
    <row r="318" spans="1:8" ht="16.5" customHeight="1">
      <c r="A318" s="1121" t="s">
        <v>7333</v>
      </c>
      <c r="B318" s="1126" t="s">
        <v>7334</v>
      </c>
      <c r="C318" s="30"/>
      <c r="D318" s="25"/>
      <c r="E318" s="25"/>
      <c r="F318" s="25"/>
      <c r="G318" s="25"/>
      <c r="H318" s="26"/>
    </row>
    <row r="319" spans="1:8" ht="15" customHeight="1">
      <c r="A319" s="1121" t="s">
        <v>5550</v>
      </c>
      <c r="B319" s="1126" t="s">
        <v>5551</v>
      </c>
      <c r="C319" s="30"/>
      <c r="D319" s="25"/>
      <c r="E319" s="25"/>
      <c r="F319" s="25"/>
      <c r="G319" s="25"/>
      <c r="H319" s="26"/>
    </row>
    <row r="320" spans="1:8" ht="14.25" customHeight="1">
      <c r="A320" s="1121" t="s">
        <v>5552</v>
      </c>
      <c r="B320" s="1126" t="s">
        <v>5553</v>
      </c>
      <c r="C320" s="30"/>
      <c r="D320" s="25"/>
      <c r="E320" s="25"/>
      <c r="F320" s="25"/>
      <c r="G320" s="25"/>
      <c r="H320" s="26"/>
    </row>
    <row r="321" spans="1:8" ht="15.75" customHeight="1">
      <c r="A321" s="1121" t="s">
        <v>5554</v>
      </c>
      <c r="B321" s="1126" t="s">
        <v>5555</v>
      </c>
      <c r="C321" s="30"/>
      <c r="D321" s="25"/>
      <c r="E321" s="25"/>
      <c r="F321" s="25"/>
      <c r="G321" s="25"/>
      <c r="H321" s="26"/>
    </row>
    <row r="322" spans="1:8" ht="12.75" customHeight="1">
      <c r="A322" s="1121" t="s">
        <v>5556</v>
      </c>
      <c r="B322" s="1126" t="s">
        <v>5557</v>
      </c>
      <c r="C322" s="30"/>
      <c r="D322" s="25"/>
      <c r="E322" s="25"/>
      <c r="F322" s="25"/>
      <c r="G322" s="25"/>
      <c r="H322" s="26"/>
    </row>
    <row r="323" spans="1:8" ht="16.5" customHeight="1">
      <c r="A323" s="1121" t="s">
        <v>7335</v>
      </c>
      <c r="B323" s="1126" t="s">
        <v>7336</v>
      </c>
      <c r="C323" s="30"/>
      <c r="D323" s="25"/>
      <c r="E323" s="25"/>
      <c r="F323" s="25"/>
      <c r="G323" s="25"/>
      <c r="H323" s="26"/>
    </row>
    <row r="324" spans="1:8" ht="16.5" customHeight="1">
      <c r="A324" s="1121" t="s">
        <v>5558</v>
      </c>
      <c r="B324" s="1126" t="s">
        <v>5559</v>
      </c>
      <c r="C324" s="30"/>
      <c r="D324" s="25"/>
      <c r="E324" s="25"/>
      <c r="F324" s="25"/>
      <c r="G324" s="25"/>
      <c r="H324" s="26"/>
    </row>
    <row r="325" spans="1:8" ht="15.75" customHeight="1">
      <c r="A325" s="1121" t="s">
        <v>5560</v>
      </c>
      <c r="B325" s="1118" t="s">
        <v>5561</v>
      </c>
      <c r="C325" s="30"/>
      <c r="D325" s="25"/>
      <c r="E325" s="25"/>
      <c r="F325" s="25"/>
      <c r="G325" s="25"/>
      <c r="H325" s="26"/>
    </row>
    <row r="326" spans="1:8" ht="12.75" customHeight="1">
      <c r="A326" s="1121" t="s">
        <v>5562</v>
      </c>
      <c r="B326" s="1126" t="s">
        <v>5563</v>
      </c>
      <c r="C326" s="30"/>
      <c r="D326" s="25"/>
      <c r="E326" s="25"/>
      <c r="F326" s="25"/>
      <c r="G326" s="25"/>
      <c r="H326" s="26"/>
    </row>
    <row r="327" spans="1:8" ht="15" customHeight="1">
      <c r="A327" s="1121" t="s">
        <v>6935</v>
      </c>
      <c r="B327" s="1118" t="s">
        <v>6984</v>
      </c>
      <c r="C327" s="30"/>
      <c r="D327" s="25"/>
      <c r="E327" s="25"/>
      <c r="F327" s="25"/>
      <c r="G327" s="25"/>
      <c r="H327" s="26"/>
    </row>
    <row r="328" spans="1:8" ht="13.5" customHeight="1" thickBot="1">
      <c r="A328" s="1121" t="s">
        <v>5564</v>
      </c>
      <c r="B328" s="1126" t="s">
        <v>5565</v>
      </c>
      <c r="C328" s="30"/>
      <c r="D328" s="33"/>
      <c r="E328" s="33"/>
      <c r="F328" s="33"/>
      <c r="G328" s="33"/>
      <c r="H328" s="34"/>
    </row>
    <row r="329" spans="1:8" ht="15.75" customHeight="1" thickTop="1">
      <c r="A329" s="1121" t="s">
        <v>7337</v>
      </c>
      <c r="B329" s="1126" t="s">
        <v>7338</v>
      </c>
      <c r="C329" s="30"/>
      <c r="D329" s="35"/>
      <c r="E329" s="35"/>
      <c r="F329" s="35"/>
      <c r="G329" s="35"/>
      <c r="H329" s="36"/>
    </row>
    <row r="330" spans="1:8" ht="11.25" customHeight="1">
      <c r="A330" s="1121" t="s">
        <v>6936</v>
      </c>
      <c r="B330" s="1126" t="s">
        <v>6985</v>
      </c>
      <c r="C330" s="30"/>
      <c r="D330" s="25"/>
      <c r="E330" s="25"/>
      <c r="F330" s="25"/>
      <c r="G330" s="25"/>
      <c r="H330" s="26"/>
    </row>
    <row r="331" spans="1:8" ht="14.25" customHeight="1">
      <c r="A331" s="1121" t="s">
        <v>5566</v>
      </c>
      <c r="B331" s="1126" t="s">
        <v>5567</v>
      </c>
      <c r="C331" s="30"/>
      <c r="D331" s="25"/>
      <c r="E331" s="25"/>
      <c r="F331" s="25"/>
      <c r="G331" s="25"/>
      <c r="H331" s="26"/>
    </row>
    <row r="332" spans="1:8" ht="15.75" customHeight="1">
      <c r="A332" s="1121" t="s">
        <v>5568</v>
      </c>
      <c r="B332" s="1126" t="s">
        <v>5569</v>
      </c>
      <c r="C332" s="30"/>
      <c r="D332" s="25"/>
      <c r="E332" s="25"/>
      <c r="F332" s="25"/>
      <c r="G332" s="25"/>
      <c r="H332" s="26"/>
    </row>
    <row r="333" spans="1:8" ht="15" customHeight="1">
      <c r="A333" s="1121" t="s">
        <v>7339</v>
      </c>
      <c r="B333" s="1126" t="s">
        <v>7340</v>
      </c>
      <c r="C333" s="30"/>
      <c r="D333" s="25"/>
      <c r="E333" s="25"/>
      <c r="F333" s="25"/>
      <c r="G333" s="25"/>
      <c r="H333" s="26"/>
    </row>
    <row r="334" spans="1:8" ht="15" customHeight="1">
      <c r="A334" s="1121" t="s">
        <v>5570</v>
      </c>
      <c r="B334" s="1126" t="s">
        <v>5571</v>
      </c>
      <c r="C334" s="30"/>
      <c r="D334" s="25"/>
      <c r="E334" s="25"/>
      <c r="F334" s="25"/>
      <c r="G334" s="25"/>
      <c r="H334" s="26"/>
    </row>
    <row r="335" spans="1:8" ht="15" customHeight="1">
      <c r="A335" s="1121" t="s">
        <v>5572</v>
      </c>
      <c r="B335" s="1126" t="s">
        <v>5573</v>
      </c>
      <c r="C335" s="30"/>
      <c r="D335" s="25"/>
      <c r="E335" s="25"/>
      <c r="F335" s="25"/>
      <c r="G335" s="25"/>
      <c r="H335" s="26"/>
    </row>
    <row r="336" spans="1:8" ht="12" customHeight="1">
      <c r="A336" s="1121" t="s">
        <v>7341</v>
      </c>
      <c r="B336" s="1126" t="s">
        <v>7342</v>
      </c>
      <c r="C336" s="30"/>
      <c r="D336" s="25"/>
      <c r="E336" s="25"/>
      <c r="F336" s="25"/>
      <c r="G336" s="25"/>
      <c r="H336" s="26"/>
    </row>
    <row r="337" spans="1:8" ht="14.25" customHeight="1">
      <c r="A337" s="1121" t="s">
        <v>5574</v>
      </c>
      <c r="B337" s="1126" t="s">
        <v>5575</v>
      </c>
      <c r="C337" s="30"/>
      <c r="D337" s="25"/>
      <c r="E337" s="25"/>
      <c r="F337" s="25"/>
      <c r="G337" s="25"/>
      <c r="H337" s="26"/>
    </row>
    <row r="338" spans="1:8" ht="25.5" customHeight="1">
      <c r="A338" s="1121" t="s">
        <v>5576</v>
      </c>
      <c r="B338" s="1126" t="s">
        <v>5577</v>
      </c>
      <c r="C338" s="30"/>
      <c r="D338" s="25"/>
      <c r="E338" s="25"/>
      <c r="F338" s="25"/>
      <c r="G338" s="25"/>
      <c r="H338" s="26"/>
    </row>
    <row r="339" spans="1:8" ht="14.25" customHeight="1">
      <c r="A339" s="1121" t="s">
        <v>5578</v>
      </c>
      <c r="B339" s="1126" t="s">
        <v>5579</v>
      </c>
      <c r="C339" s="30"/>
      <c r="D339" s="25"/>
      <c r="E339" s="25"/>
      <c r="F339" s="25"/>
      <c r="G339" s="25"/>
      <c r="H339" s="26"/>
    </row>
    <row r="340" spans="1:8" ht="14.25" customHeight="1">
      <c r="A340" s="1121" t="s">
        <v>5580</v>
      </c>
      <c r="B340" s="1126" t="s">
        <v>5581</v>
      </c>
      <c r="C340" s="30"/>
      <c r="D340" s="25"/>
      <c r="E340" s="25"/>
      <c r="F340" s="25"/>
      <c r="G340" s="25"/>
      <c r="H340" s="26"/>
    </row>
    <row r="341" spans="1:8" ht="15.75" customHeight="1">
      <c r="A341" s="1121" t="s">
        <v>5582</v>
      </c>
      <c r="B341" s="1126" t="s">
        <v>5583</v>
      </c>
      <c r="C341" s="30"/>
      <c r="D341" s="25"/>
      <c r="E341" s="25"/>
      <c r="F341" s="25"/>
      <c r="G341" s="25"/>
      <c r="H341" s="26"/>
    </row>
    <row r="342" spans="1:8" ht="12" customHeight="1">
      <c r="A342" s="1121" t="s">
        <v>5584</v>
      </c>
      <c r="B342" s="1126" t="s">
        <v>5585</v>
      </c>
      <c r="C342" s="30"/>
      <c r="D342" s="25"/>
      <c r="E342" s="25"/>
      <c r="F342" s="25"/>
      <c r="G342" s="25"/>
      <c r="H342" s="26"/>
    </row>
    <row r="343" spans="1:8" ht="12" customHeight="1">
      <c r="A343" s="1121" t="s">
        <v>5586</v>
      </c>
      <c r="B343" s="1118" t="s">
        <v>5587</v>
      </c>
      <c r="C343" s="30"/>
      <c r="D343" s="25"/>
      <c r="E343" s="25"/>
      <c r="F343" s="25"/>
      <c r="G343" s="25"/>
      <c r="H343" s="26"/>
    </row>
    <row r="344" spans="1:8" ht="15" customHeight="1">
      <c r="A344" s="1121" t="s">
        <v>5588</v>
      </c>
      <c r="B344" s="1118" t="s">
        <v>5589</v>
      </c>
      <c r="C344" s="30"/>
      <c r="D344" s="25"/>
      <c r="E344" s="25"/>
      <c r="F344" s="25"/>
      <c r="G344" s="25"/>
      <c r="H344" s="26"/>
    </row>
    <row r="345" spans="1:8" ht="11.25" customHeight="1">
      <c r="A345" s="1121" t="s">
        <v>5590</v>
      </c>
      <c r="B345" s="1126" t="s">
        <v>5591</v>
      </c>
      <c r="C345" s="30"/>
      <c r="D345" s="25"/>
      <c r="E345" s="25"/>
      <c r="F345" s="25"/>
      <c r="G345" s="25"/>
      <c r="H345" s="26"/>
    </row>
    <row r="346" spans="1:8" ht="13.5" customHeight="1">
      <c r="A346" s="1121" t="s">
        <v>5592</v>
      </c>
      <c r="B346" s="1126" t="s">
        <v>5593</v>
      </c>
      <c r="C346" s="30"/>
      <c r="D346" s="25"/>
      <c r="E346" s="25"/>
      <c r="F346" s="25"/>
      <c r="G346" s="25"/>
      <c r="H346" s="26"/>
    </row>
    <row r="347" spans="1:8" ht="13.5" customHeight="1">
      <c r="A347" s="1121" t="s">
        <v>5594</v>
      </c>
      <c r="B347" s="1126" t="s">
        <v>5595</v>
      </c>
      <c r="C347" s="30"/>
      <c r="D347" s="25"/>
      <c r="E347" s="25"/>
      <c r="F347" s="25"/>
      <c r="G347" s="25"/>
      <c r="H347" s="26"/>
    </row>
    <row r="348" spans="1:8" ht="13.5" customHeight="1">
      <c r="A348" s="1121" t="s">
        <v>6937</v>
      </c>
      <c r="B348" s="1126" t="s">
        <v>6986</v>
      </c>
      <c r="C348" s="30"/>
      <c r="D348" s="25"/>
      <c r="E348" s="25"/>
      <c r="F348" s="25"/>
      <c r="G348" s="25"/>
      <c r="H348" s="26"/>
    </row>
    <row r="349" spans="1:8" ht="14.25" customHeight="1">
      <c r="A349" s="1121" t="s">
        <v>5596</v>
      </c>
      <c r="B349" s="1126" t="s">
        <v>5597</v>
      </c>
      <c r="C349" s="30"/>
      <c r="D349" s="25"/>
      <c r="E349" s="25"/>
      <c r="F349" s="25"/>
      <c r="G349" s="25"/>
      <c r="H349" s="26"/>
    </row>
    <row r="350" spans="1:8" ht="15.75" customHeight="1">
      <c r="A350" s="1121" t="s">
        <v>5598</v>
      </c>
      <c r="B350" s="1126" t="s">
        <v>5599</v>
      </c>
      <c r="C350" s="30"/>
      <c r="D350" s="25"/>
      <c r="E350" s="25"/>
      <c r="F350" s="25"/>
      <c r="G350" s="25"/>
      <c r="H350" s="26"/>
    </row>
    <row r="351" spans="1:8" ht="13.5" customHeight="1">
      <c r="A351" s="1121" t="s">
        <v>5600</v>
      </c>
      <c r="B351" s="1118" t="s">
        <v>5601</v>
      </c>
      <c r="C351" s="30"/>
      <c r="D351" s="25"/>
      <c r="E351" s="25"/>
      <c r="F351" s="25"/>
      <c r="G351" s="25"/>
      <c r="H351" s="26"/>
    </row>
    <row r="352" spans="1:8" ht="15" customHeight="1">
      <c r="A352" s="1121" t="s">
        <v>5602</v>
      </c>
      <c r="B352" s="1118" t="s">
        <v>5603</v>
      </c>
      <c r="C352" s="30"/>
      <c r="D352" s="25"/>
      <c r="E352" s="25"/>
      <c r="F352" s="25"/>
      <c r="G352" s="25"/>
      <c r="H352" s="26"/>
    </row>
    <row r="353" spans="1:8" ht="12.75" customHeight="1">
      <c r="A353" s="1121" t="s">
        <v>5604</v>
      </c>
      <c r="B353" s="1126" t="s">
        <v>5605</v>
      </c>
      <c r="C353" s="30"/>
      <c r="D353" s="25"/>
      <c r="E353" s="25"/>
      <c r="F353" s="25"/>
      <c r="G353" s="25"/>
      <c r="H353" s="26"/>
    </row>
    <row r="354" spans="1:8" ht="12.75" customHeight="1">
      <c r="A354" s="1121" t="s">
        <v>5606</v>
      </c>
      <c r="B354" s="1126" t="s">
        <v>5607</v>
      </c>
      <c r="C354" s="30"/>
      <c r="D354" s="25"/>
      <c r="E354" s="25"/>
      <c r="F354" s="25"/>
      <c r="G354" s="25"/>
      <c r="H354" s="26"/>
    </row>
    <row r="355" spans="1:8" ht="10.5" customHeight="1" thickBot="1">
      <c r="A355" s="1121" t="s">
        <v>5608</v>
      </c>
      <c r="B355" s="1126" t="s">
        <v>5609</v>
      </c>
      <c r="C355" s="30"/>
      <c r="D355" s="33"/>
      <c r="E355" s="33"/>
      <c r="F355" s="33"/>
      <c r="G355" s="33"/>
      <c r="H355" s="34"/>
    </row>
    <row r="356" spans="1:8" ht="25.5" customHeight="1" thickTop="1">
      <c r="A356" s="1121" t="s">
        <v>5610</v>
      </c>
      <c r="B356" s="1126" t="s">
        <v>5611</v>
      </c>
      <c r="C356" s="30"/>
      <c r="D356" s="35"/>
      <c r="E356" s="35"/>
      <c r="F356" s="35"/>
      <c r="G356" s="35"/>
      <c r="H356" s="36"/>
    </row>
    <row r="357" spans="1:8" ht="12.75" customHeight="1">
      <c r="A357" s="1121" t="s">
        <v>5612</v>
      </c>
      <c r="B357" s="1126" t="s">
        <v>5613</v>
      </c>
      <c r="C357" s="30"/>
      <c r="D357" s="25"/>
      <c r="E357" s="25"/>
      <c r="F357" s="25"/>
      <c r="G357" s="25"/>
      <c r="H357" s="26"/>
    </row>
    <row r="358" spans="1:8" ht="12.75" customHeight="1">
      <c r="A358" s="1121" t="s">
        <v>5614</v>
      </c>
      <c r="B358" s="1126" t="s">
        <v>5615</v>
      </c>
      <c r="C358" s="30"/>
      <c r="D358" s="25"/>
      <c r="E358" s="25"/>
      <c r="F358" s="25"/>
      <c r="G358" s="25"/>
      <c r="H358" s="26"/>
    </row>
    <row r="359" spans="1:8" ht="12.75" customHeight="1">
      <c r="A359" s="1121" t="s">
        <v>5616</v>
      </c>
      <c r="B359" s="1126" t="s">
        <v>5617</v>
      </c>
      <c r="C359" s="30"/>
      <c r="D359" s="25"/>
      <c r="E359" s="25"/>
      <c r="F359" s="25"/>
      <c r="G359" s="25"/>
      <c r="H359" s="26"/>
    </row>
    <row r="360" spans="1:8" ht="14.25" customHeight="1">
      <c r="A360" s="1121" t="s">
        <v>5618</v>
      </c>
      <c r="B360" s="1126" t="s">
        <v>5619</v>
      </c>
      <c r="C360" s="30"/>
      <c r="D360" s="25"/>
      <c r="E360" s="25"/>
      <c r="F360" s="25"/>
      <c r="G360" s="25"/>
      <c r="H360" s="26"/>
    </row>
    <row r="361" spans="1:8" ht="25.5" customHeight="1">
      <c r="A361" s="1121" t="s">
        <v>5620</v>
      </c>
      <c r="B361" s="1118" t="s">
        <v>5621</v>
      </c>
      <c r="C361" s="30"/>
      <c r="D361" s="25"/>
      <c r="E361" s="25"/>
      <c r="F361" s="25"/>
      <c r="G361" s="25"/>
      <c r="H361" s="26"/>
    </row>
    <row r="362" spans="1:8" ht="14.25" customHeight="1">
      <c r="A362" s="1121" t="s">
        <v>5622</v>
      </c>
      <c r="B362" s="1118" t="s">
        <v>5623</v>
      </c>
      <c r="C362" s="30"/>
      <c r="D362" s="25"/>
      <c r="E362" s="25"/>
      <c r="F362" s="25"/>
      <c r="G362" s="25"/>
      <c r="H362" s="26"/>
    </row>
    <row r="363" spans="1:8" ht="12.75" customHeight="1">
      <c r="A363" s="1121" t="s">
        <v>5624</v>
      </c>
      <c r="B363" s="1126" t="s">
        <v>5625</v>
      </c>
      <c r="C363" s="30"/>
      <c r="D363" s="25"/>
      <c r="E363" s="25"/>
      <c r="F363" s="25"/>
      <c r="G363" s="25"/>
      <c r="H363" s="26"/>
    </row>
    <row r="364" spans="1:8" ht="15" customHeight="1">
      <c r="A364" s="1121" t="s">
        <v>5626</v>
      </c>
      <c r="B364" s="1118" t="s">
        <v>5627</v>
      </c>
      <c r="C364" s="30"/>
      <c r="D364" s="25"/>
      <c r="E364" s="25"/>
      <c r="F364" s="25"/>
      <c r="G364" s="25"/>
      <c r="H364" s="26"/>
    </row>
    <row r="365" spans="1:8" ht="10.5" customHeight="1">
      <c r="A365" s="1121" t="s">
        <v>7343</v>
      </c>
      <c r="B365" s="1118" t="s">
        <v>7344</v>
      </c>
      <c r="C365" s="30"/>
      <c r="D365" s="25"/>
      <c r="E365" s="25"/>
      <c r="F365" s="25"/>
      <c r="G365" s="25"/>
      <c r="H365" s="26"/>
    </row>
    <row r="366" spans="1:8" ht="15" customHeight="1">
      <c r="A366" s="1121" t="s">
        <v>5628</v>
      </c>
      <c r="B366" s="1126" t="s">
        <v>5629</v>
      </c>
      <c r="C366" s="30"/>
      <c r="D366" s="25"/>
      <c r="E366" s="25"/>
      <c r="F366" s="25"/>
      <c r="G366" s="25"/>
      <c r="H366" s="26"/>
    </row>
    <row r="367" spans="1:8" ht="12.75" customHeight="1">
      <c r="A367" s="1121" t="s">
        <v>5630</v>
      </c>
      <c r="B367" s="1126" t="s">
        <v>5631</v>
      </c>
      <c r="C367" s="30"/>
      <c r="D367" s="25"/>
      <c r="E367" s="25"/>
      <c r="F367" s="25"/>
      <c r="G367" s="25"/>
      <c r="H367" s="26"/>
    </row>
    <row r="368" spans="1:8" ht="10.5" customHeight="1">
      <c r="A368" s="1121" t="s">
        <v>5632</v>
      </c>
      <c r="B368" s="1126" t="s">
        <v>5633</v>
      </c>
      <c r="C368" s="30"/>
      <c r="D368" s="25"/>
      <c r="E368" s="25"/>
      <c r="F368" s="25"/>
      <c r="G368" s="25"/>
      <c r="H368" s="26"/>
    </row>
    <row r="369" spans="1:8" ht="13.5" customHeight="1">
      <c r="A369" s="1121" t="s">
        <v>5634</v>
      </c>
      <c r="B369" s="1126" t="s">
        <v>5635</v>
      </c>
      <c r="C369" s="30"/>
      <c r="D369" s="25"/>
      <c r="E369" s="25"/>
      <c r="F369" s="25"/>
      <c r="G369" s="25"/>
      <c r="H369" s="26"/>
    </row>
    <row r="370" spans="1:8" ht="15" customHeight="1">
      <c r="A370" s="1121" t="s">
        <v>5636</v>
      </c>
      <c r="B370" s="1126" t="s">
        <v>5637</v>
      </c>
      <c r="C370" s="30"/>
      <c r="D370" s="25"/>
      <c r="E370" s="25"/>
      <c r="F370" s="25"/>
      <c r="G370" s="25"/>
      <c r="H370" s="26"/>
    </row>
    <row r="371" spans="1:8" ht="14.25" customHeight="1">
      <c r="A371" s="1121" t="s">
        <v>7345</v>
      </c>
      <c r="B371" s="1126" t="s">
        <v>7346</v>
      </c>
      <c r="C371" s="30"/>
      <c r="D371" s="25"/>
      <c r="E371" s="25"/>
      <c r="F371" s="25"/>
      <c r="G371" s="25"/>
      <c r="H371" s="26"/>
    </row>
    <row r="372" spans="1:8" ht="15" customHeight="1">
      <c r="A372" s="1121" t="s">
        <v>5638</v>
      </c>
      <c r="B372" s="1126" t="s">
        <v>5639</v>
      </c>
      <c r="C372" s="30"/>
      <c r="D372" s="25"/>
      <c r="E372" s="25"/>
      <c r="F372" s="25"/>
      <c r="G372" s="25"/>
      <c r="H372" s="26"/>
    </row>
    <row r="373" spans="1:8" ht="11.25" customHeight="1">
      <c r="A373" s="1121" t="s">
        <v>7347</v>
      </c>
      <c r="B373" s="1126" t="s">
        <v>7348</v>
      </c>
      <c r="C373" s="30"/>
      <c r="D373" s="25"/>
      <c r="E373" s="25"/>
      <c r="F373" s="25"/>
      <c r="G373" s="25"/>
      <c r="H373" s="26"/>
    </row>
    <row r="374" spans="1:8" ht="15" customHeight="1">
      <c r="A374" s="1121" t="s">
        <v>5640</v>
      </c>
      <c r="B374" s="1126" t="s">
        <v>5641</v>
      </c>
      <c r="C374" s="30"/>
      <c r="D374" s="25"/>
      <c r="E374" s="25"/>
      <c r="F374" s="25"/>
      <c r="G374" s="25"/>
      <c r="H374" s="26"/>
    </row>
    <row r="375" spans="1:8" ht="12.75" customHeight="1">
      <c r="A375" s="1121" t="s">
        <v>5642</v>
      </c>
      <c r="B375" s="1126" t="s">
        <v>5643</v>
      </c>
      <c r="C375" s="30"/>
      <c r="D375" s="25"/>
      <c r="E375" s="25"/>
      <c r="F375" s="25"/>
      <c r="G375" s="25"/>
      <c r="H375" s="26"/>
    </row>
    <row r="376" spans="1:8" ht="14.25" customHeight="1">
      <c r="A376" s="1121" t="s">
        <v>5644</v>
      </c>
      <c r="B376" s="1126" t="s">
        <v>5645</v>
      </c>
      <c r="C376" s="30"/>
      <c r="D376" s="25"/>
      <c r="E376" s="25"/>
      <c r="F376" s="25"/>
      <c r="G376" s="25"/>
      <c r="H376" s="26"/>
    </row>
    <row r="377" spans="1:8" ht="12" customHeight="1">
      <c r="A377" s="1121" t="s">
        <v>5646</v>
      </c>
      <c r="B377" s="1126" t="s">
        <v>5647</v>
      </c>
      <c r="C377" s="30"/>
      <c r="D377" s="25"/>
      <c r="E377" s="25"/>
      <c r="F377" s="25"/>
      <c r="G377" s="25"/>
      <c r="H377" s="26"/>
    </row>
    <row r="378" spans="1:8" ht="15.75" customHeight="1">
      <c r="A378" s="1121" t="s">
        <v>5648</v>
      </c>
      <c r="B378" s="1126" t="s">
        <v>5649</v>
      </c>
      <c r="C378" s="30"/>
      <c r="D378" s="25"/>
      <c r="E378" s="25"/>
      <c r="F378" s="25"/>
      <c r="G378" s="25"/>
      <c r="H378" s="26"/>
    </row>
    <row r="379" spans="1:8" ht="15.75" customHeight="1">
      <c r="A379" s="1121" t="s">
        <v>5650</v>
      </c>
      <c r="B379" s="1126" t="s">
        <v>5651</v>
      </c>
      <c r="C379" s="30"/>
      <c r="D379" s="25"/>
      <c r="E379" s="25"/>
      <c r="F379" s="25"/>
      <c r="G379" s="25"/>
      <c r="H379" s="26"/>
    </row>
    <row r="380" spans="1:8" ht="17.25" customHeight="1">
      <c r="A380" s="1121" t="s">
        <v>5652</v>
      </c>
      <c r="B380" s="1118" t="s">
        <v>5653</v>
      </c>
      <c r="C380" s="30"/>
      <c r="D380" s="25"/>
      <c r="E380" s="25"/>
      <c r="F380" s="25"/>
      <c r="G380" s="25"/>
      <c r="H380" s="26"/>
    </row>
    <row r="381" spans="1:8" ht="16.5" customHeight="1">
      <c r="A381" s="1121" t="s">
        <v>7349</v>
      </c>
      <c r="B381" s="1126" t="s">
        <v>7350</v>
      </c>
      <c r="C381" s="30"/>
      <c r="D381" s="25"/>
      <c r="E381" s="25"/>
      <c r="F381" s="25"/>
      <c r="G381" s="25"/>
      <c r="H381" s="26"/>
    </row>
    <row r="382" spans="1:8" ht="16.5" customHeight="1" thickBot="1">
      <c r="A382" s="1121" t="s">
        <v>7351</v>
      </c>
      <c r="B382" s="1118" t="s">
        <v>7352</v>
      </c>
      <c r="C382" s="30"/>
      <c r="D382" s="33"/>
      <c r="E382" s="33"/>
      <c r="F382" s="33"/>
      <c r="G382" s="33"/>
      <c r="H382" s="34"/>
    </row>
    <row r="383" spans="1:8" ht="16.5" customHeight="1" thickTop="1">
      <c r="A383" s="1121" t="s">
        <v>5654</v>
      </c>
      <c r="B383" s="1126" t="s">
        <v>5655</v>
      </c>
      <c r="C383" s="30"/>
      <c r="D383" s="35"/>
      <c r="E383" s="35"/>
      <c r="F383" s="35"/>
      <c r="G383" s="35"/>
      <c r="H383" s="36"/>
    </row>
    <row r="384" spans="1:8" ht="14.25" customHeight="1">
      <c r="A384" s="1121" t="s">
        <v>5656</v>
      </c>
      <c r="B384" s="1118" t="s">
        <v>5657</v>
      </c>
      <c r="C384" s="30"/>
      <c r="D384" s="25"/>
      <c r="E384" s="25"/>
      <c r="F384" s="25"/>
      <c r="G384" s="25"/>
      <c r="H384" s="26"/>
    </row>
    <row r="385" spans="1:8" ht="13.5" customHeight="1">
      <c r="A385" s="1121" t="s">
        <v>5658</v>
      </c>
      <c r="B385" s="1118" t="s">
        <v>7353</v>
      </c>
      <c r="C385" s="30"/>
      <c r="D385" s="25"/>
      <c r="E385" s="25"/>
      <c r="F385" s="25"/>
      <c r="G385" s="25"/>
      <c r="H385" s="26"/>
    </row>
    <row r="386" spans="1:8" ht="12.75" customHeight="1">
      <c r="A386" s="1121" t="s">
        <v>5659</v>
      </c>
      <c r="B386" s="1126" t="s">
        <v>5660</v>
      </c>
      <c r="C386" s="30"/>
      <c r="D386" s="25"/>
      <c r="E386" s="25"/>
      <c r="F386" s="25"/>
      <c r="G386" s="25"/>
      <c r="H386" s="26"/>
    </row>
    <row r="387" spans="1:8" ht="25.5" customHeight="1">
      <c r="A387" s="1121" t="s">
        <v>5661</v>
      </c>
      <c r="B387" s="1118" t="s">
        <v>5662</v>
      </c>
      <c r="C387" s="30"/>
      <c r="D387" s="25"/>
      <c r="E387" s="25"/>
      <c r="F387" s="25"/>
      <c r="G387" s="25"/>
      <c r="H387" s="26"/>
    </row>
    <row r="388" spans="1:8" ht="15.75" customHeight="1">
      <c r="A388" s="1121" t="s">
        <v>5663</v>
      </c>
      <c r="B388" s="1126" t="s">
        <v>5664</v>
      </c>
      <c r="C388" s="30"/>
      <c r="D388" s="25"/>
      <c r="E388" s="25"/>
      <c r="F388" s="25"/>
      <c r="G388" s="25"/>
      <c r="H388" s="26"/>
    </row>
    <row r="389" spans="1:8" ht="15.75" customHeight="1">
      <c r="A389" s="1121" t="s">
        <v>5665</v>
      </c>
      <c r="B389" s="1126" t="s">
        <v>5666</v>
      </c>
      <c r="C389" s="30"/>
      <c r="D389" s="25"/>
      <c r="E389" s="25"/>
      <c r="F389" s="25"/>
      <c r="G389" s="25"/>
      <c r="H389" s="26"/>
    </row>
    <row r="390" spans="1:8" ht="12.75" customHeight="1">
      <c r="A390" s="1121" t="s">
        <v>5667</v>
      </c>
      <c r="B390" s="1126" t="s">
        <v>5668</v>
      </c>
      <c r="C390" s="30"/>
      <c r="D390" s="25"/>
      <c r="E390" s="25"/>
      <c r="F390" s="25"/>
      <c r="G390" s="25"/>
      <c r="H390" s="26"/>
    </row>
    <row r="391" spans="1:8" ht="16.5" customHeight="1">
      <c r="A391" s="1121" t="s">
        <v>5669</v>
      </c>
      <c r="B391" s="1118" t="s">
        <v>5670</v>
      </c>
      <c r="C391" s="30"/>
      <c r="D391" s="25"/>
      <c r="E391" s="25"/>
      <c r="F391" s="25"/>
      <c r="G391" s="25"/>
      <c r="H391" s="26"/>
    </row>
    <row r="392" spans="1:8" ht="13.5" customHeight="1">
      <c r="A392" s="1121" t="s">
        <v>5671</v>
      </c>
      <c r="B392" s="1118" t="s">
        <v>5672</v>
      </c>
      <c r="C392" s="30"/>
      <c r="D392" s="25"/>
      <c r="E392" s="25"/>
      <c r="F392" s="25"/>
      <c r="G392" s="25"/>
      <c r="H392" s="26"/>
    </row>
    <row r="393" spans="1:8" ht="15.75" customHeight="1">
      <c r="A393" s="1124">
        <v>56401003</v>
      </c>
      <c r="B393" s="1126" t="s">
        <v>7354</v>
      </c>
      <c r="C393" s="30"/>
      <c r="D393" s="25"/>
      <c r="E393" s="25"/>
      <c r="F393" s="25"/>
      <c r="G393" s="25"/>
      <c r="H393" s="26"/>
    </row>
    <row r="394" spans="1:8" ht="12" customHeight="1">
      <c r="A394" s="1121" t="s">
        <v>5673</v>
      </c>
      <c r="B394" s="1118" t="s">
        <v>5674</v>
      </c>
      <c r="C394" s="30"/>
      <c r="D394" s="25"/>
      <c r="E394" s="25"/>
      <c r="F394" s="25"/>
      <c r="G394" s="25"/>
      <c r="H394" s="26"/>
    </row>
    <row r="395" spans="1:8" ht="25.5" customHeight="1">
      <c r="A395" s="1121" t="s">
        <v>5675</v>
      </c>
      <c r="B395" s="1118" t="s">
        <v>5676</v>
      </c>
      <c r="C395" s="30"/>
      <c r="D395" s="25"/>
      <c r="E395" s="25"/>
      <c r="F395" s="25"/>
      <c r="G395" s="25"/>
      <c r="H395" s="26"/>
    </row>
    <row r="396" spans="1:8" ht="15" customHeight="1">
      <c r="A396" s="1121" t="s">
        <v>5677</v>
      </c>
      <c r="B396" s="1118" t="s">
        <v>5678</v>
      </c>
      <c r="C396" s="30"/>
      <c r="D396" s="25"/>
      <c r="E396" s="25"/>
      <c r="F396" s="25"/>
      <c r="G396" s="25"/>
      <c r="H396" s="26"/>
    </row>
    <row r="397" spans="1:8" ht="14.25" customHeight="1">
      <c r="A397" s="1121" t="s">
        <v>5679</v>
      </c>
      <c r="B397" s="1126" t="s">
        <v>5680</v>
      </c>
      <c r="C397" s="30"/>
      <c r="D397" s="25"/>
      <c r="E397" s="25"/>
      <c r="F397" s="25"/>
      <c r="G397" s="25"/>
      <c r="H397" s="26"/>
    </row>
    <row r="398" spans="1:8" ht="15.75" customHeight="1">
      <c r="A398" s="1121" t="s">
        <v>5681</v>
      </c>
      <c r="B398" s="1126" t="s">
        <v>5682</v>
      </c>
      <c r="C398" s="30"/>
      <c r="D398" s="25"/>
      <c r="E398" s="25"/>
      <c r="F398" s="25"/>
      <c r="G398" s="25"/>
      <c r="H398" s="26"/>
    </row>
    <row r="399" spans="1:8" ht="13.5" customHeight="1">
      <c r="A399" s="1121" t="s">
        <v>5683</v>
      </c>
      <c r="B399" s="1118" t="s">
        <v>5684</v>
      </c>
      <c r="C399" s="30"/>
      <c r="D399" s="25"/>
      <c r="E399" s="25"/>
      <c r="F399" s="25"/>
      <c r="G399" s="25"/>
      <c r="H399" s="26"/>
    </row>
    <row r="400" spans="1:8" ht="15" customHeight="1">
      <c r="A400" s="1124">
        <v>56625003</v>
      </c>
      <c r="B400" s="1118" t="s">
        <v>6987</v>
      </c>
      <c r="C400" s="30"/>
      <c r="D400" s="25"/>
      <c r="E400" s="25"/>
      <c r="F400" s="25"/>
      <c r="G400" s="25"/>
      <c r="H400" s="26"/>
    </row>
    <row r="401" spans="1:8" ht="15.75" customHeight="1">
      <c r="A401" s="1121" t="s">
        <v>5685</v>
      </c>
      <c r="B401" s="1118" t="s">
        <v>5686</v>
      </c>
      <c r="C401" s="30"/>
      <c r="D401" s="25"/>
      <c r="E401" s="25"/>
      <c r="F401" s="25"/>
      <c r="G401" s="25"/>
      <c r="H401" s="26"/>
    </row>
    <row r="402" spans="1:8" ht="14.25" customHeight="1">
      <c r="A402" s="1121" t="s">
        <v>7355</v>
      </c>
      <c r="B402" s="1126" t="s">
        <v>7356</v>
      </c>
      <c r="C402" s="30"/>
      <c r="D402" s="25"/>
      <c r="E402" s="25"/>
      <c r="F402" s="25"/>
      <c r="G402" s="25"/>
      <c r="H402" s="26"/>
    </row>
    <row r="403" spans="1:8" ht="15" customHeight="1">
      <c r="A403" s="1121" t="s">
        <v>5687</v>
      </c>
      <c r="B403" s="1118" t="s">
        <v>5688</v>
      </c>
      <c r="C403" s="30"/>
      <c r="D403" s="25"/>
      <c r="E403" s="25"/>
      <c r="F403" s="25"/>
      <c r="G403" s="25"/>
      <c r="H403" s="26"/>
    </row>
    <row r="404" spans="1:8" ht="16.5" customHeight="1">
      <c r="A404" s="1121" t="s">
        <v>5689</v>
      </c>
      <c r="B404" s="1118" t="s">
        <v>5690</v>
      </c>
      <c r="C404" s="30"/>
      <c r="D404" s="25"/>
      <c r="E404" s="25"/>
      <c r="F404" s="25"/>
      <c r="G404" s="25"/>
      <c r="H404" s="26"/>
    </row>
    <row r="405" spans="1:8" ht="15" customHeight="1">
      <c r="A405" s="1121" t="s">
        <v>5691</v>
      </c>
      <c r="B405" s="1118" t="s">
        <v>5692</v>
      </c>
      <c r="C405" s="30"/>
      <c r="D405" s="25"/>
      <c r="E405" s="25"/>
      <c r="F405" s="25"/>
      <c r="G405" s="25"/>
      <c r="H405" s="26"/>
    </row>
    <row r="406" spans="1:8" ht="13.5" customHeight="1">
      <c r="A406" s="1121" t="s">
        <v>5693</v>
      </c>
      <c r="B406" s="1118" t="s">
        <v>5694</v>
      </c>
      <c r="C406" s="30"/>
      <c r="D406" s="25"/>
      <c r="E406" s="25"/>
      <c r="F406" s="25"/>
      <c r="G406" s="25"/>
      <c r="H406" s="26"/>
    </row>
    <row r="407" spans="1:8" ht="15" customHeight="1">
      <c r="A407" s="1121" t="s">
        <v>5695</v>
      </c>
      <c r="B407" s="1126" t="s">
        <v>5696</v>
      </c>
      <c r="C407" s="30"/>
      <c r="D407" s="25"/>
      <c r="E407" s="25"/>
      <c r="F407" s="25"/>
      <c r="G407" s="25"/>
      <c r="H407" s="26"/>
    </row>
    <row r="408" spans="1:8" ht="16.5" customHeight="1">
      <c r="A408" s="1121" t="s">
        <v>5697</v>
      </c>
      <c r="B408" s="1126" t="s">
        <v>5698</v>
      </c>
      <c r="C408" s="30"/>
      <c r="D408" s="25"/>
      <c r="E408" s="25"/>
      <c r="F408" s="25"/>
      <c r="G408" s="25"/>
      <c r="H408" s="26"/>
    </row>
    <row r="409" spans="1:8" ht="14.25" customHeight="1" thickBot="1">
      <c r="A409" s="1121" t="s">
        <v>5699</v>
      </c>
      <c r="B409" s="1126" t="s">
        <v>5700</v>
      </c>
      <c r="C409" s="30"/>
      <c r="D409" s="33"/>
      <c r="E409" s="33"/>
      <c r="F409" s="33"/>
      <c r="G409" s="33"/>
      <c r="H409" s="34"/>
    </row>
    <row r="410" spans="1:8" ht="12" customHeight="1" thickTop="1">
      <c r="A410" s="1121" t="s">
        <v>7357</v>
      </c>
      <c r="B410" s="1126" t="s">
        <v>5701</v>
      </c>
      <c r="C410" s="30"/>
      <c r="D410" s="35"/>
      <c r="E410" s="35"/>
      <c r="F410" s="35"/>
      <c r="G410" s="35"/>
      <c r="H410" s="36"/>
    </row>
    <row r="411" spans="1:8" ht="15" customHeight="1">
      <c r="A411" s="1121" t="s">
        <v>5702</v>
      </c>
      <c r="B411" s="1126" t="s">
        <v>5703</v>
      </c>
      <c r="C411" s="30"/>
      <c r="D411" s="25"/>
      <c r="E411" s="25"/>
      <c r="F411" s="25"/>
      <c r="G411" s="25"/>
      <c r="H411" s="26"/>
    </row>
    <row r="412" spans="1:8" ht="15" customHeight="1">
      <c r="A412" s="1124">
        <v>57506001</v>
      </c>
      <c r="B412" s="1126" t="s">
        <v>5704</v>
      </c>
      <c r="C412" s="30"/>
      <c r="D412" s="25"/>
      <c r="E412" s="25"/>
      <c r="F412" s="25"/>
      <c r="G412" s="25"/>
      <c r="H412" s="26"/>
    </row>
    <row r="413" spans="1:8" ht="12.75" customHeight="1">
      <c r="A413" s="1124">
        <v>57506011</v>
      </c>
      <c r="B413" s="1126" t="s">
        <v>5705</v>
      </c>
      <c r="C413" s="30"/>
      <c r="D413" s="25"/>
      <c r="E413" s="25"/>
      <c r="F413" s="25"/>
      <c r="G413" s="25"/>
      <c r="H413" s="26"/>
    </row>
    <row r="414" spans="1:8" ht="25.5" customHeight="1">
      <c r="A414" s="1124">
        <v>57506021</v>
      </c>
      <c r="B414" s="1126" t="s">
        <v>5706</v>
      </c>
      <c r="C414" s="30"/>
      <c r="D414" s="25"/>
      <c r="E414" s="25"/>
      <c r="F414" s="25"/>
      <c r="G414" s="25"/>
      <c r="H414" s="26"/>
    </row>
    <row r="415" spans="1:8" ht="15" customHeight="1">
      <c r="A415" s="1124">
        <v>57506031</v>
      </c>
      <c r="B415" s="1126" t="s">
        <v>5707</v>
      </c>
      <c r="C415" s="30"/>
      <c r="D415" s="25"/>
      <c r="E415" s="25"/>
      <c r="F415" s="25"/>
      <c r="G415" s="25"/>
      <c r="H415" s="26"/>
    </row>
    <row r="416" spans="1:8" ht="18" customHeight="1">
      <c r="A416" s="1124">
        <v>57506041</v>
      </c>
      <c r="B416" s="1126" t="s">
        <v>5708</v>
      </c>
      <c r="C416" s="30"/>
      <c r="D416" s="25"/>
      <c r="E416" s="25"/>
      <c r="F416" s="25"/>
      <c r="G416" s="25"/>
      <c r="H416" s="26"/>
    </row>
    <row r="417" spans="1:8" ht="12" customHeight="1">
      <c r="A417" s="1121" t="s">
        <v>5709</v>
      </c>
      <c r="B417" s="1126" t="s">
        <v>5710</v>
      </c>
      <c r="C417" s="30"/>
      <c r="D417" s="25"/>
      <c r="E417" s="25"/>
      <c r="F417" s="25"/>
      <c r="G417" s="25"/>
      <c r="H417" s="26"/>
    </row>
    <row r="418" spans="1:8" ht="14.25" customHeight="1">
      <c r="A418" s="1121" t="s">
        <v>5711</v>
      </c>
      <c r="B418" s="1126" t="s">
        <v>5712</v>
      </c>
      <c r="C418" s="30"/>
      <c r="D418" s="25"/>
      <c r="E418" s="25"/>
      <c r="F418" s="25"/>
      <c r="G418" s="25"/>
      <c r="H418" s="26"/>
    </row>
    <row r="419" spans="1:8" ht="17.25" customHeight="1">
      <c r="A419" s="1121" t="s">
        <v>5713</v>
      </c>
      <c r="B419" s="1126" t="s">
        <v>5714</v>
      </c>
      <c r="C419" s="30"/>
      <c r="D419" s="25"/>
      <c r="E419" s="25"/>
      <c r="F419" s="25"/>
      <c r="G419" s="25"/>
      <c r="H419" s="26"/>
    </row>
    <row r="420" spans="1:8" ht="13.5" customHeight="1">
      <c r="A420" s="1121" t="s">
        <v>5715</v>
      </c>
      <c r="B420" s="1126" t="s">
        <v>5716</v>
      </c>
      <c r="C420" s="30"/>
      <c r="D420" s="25"/>
      <c r="E420" s="25"/>
      <c r="F420" s="25"/>
      <c r="G420" s="25"/>
      <c r="H420" s="26"/>
    </row>
    <row r="421" spans="1:8" ht="15.75" customHeight="1">
      <c r="A421" s="1121" t="s">
        <v>5717</v>
      </c>
      <c r="B421" s="1126" t="s">
        <v>5718</v>
      </c>
      <c r="C421" s="30"/>
      <c r="D421" s="25"/>
      <c r="E421" s="25"/>
      <c r="F421" s="25"/>
      <c r="G421" s="25"/>
      <c r="H421" s="26"/>
    </row>
    <row r="422" spans="1:8" ht="15.75" customHeight="1">
      <c r="A422" s="1124">
        <v>57518001</v>
      </c>
      <c r="B422" s="1126" t="s">
        <v>7358</v>
      </c>
      <c r="C422" s="30"/>
      <c r="D422" s="25"/>
      <c r="E422" s="25"/>
      <c r="F422" s="25"/>
      <c r="G422" s="25"/>
      <c r="H422" s="26"/>
    </row>
    <row r="423" spans="1:8" ht="25.5" customHeight="1">
      <c r="A423" s="1124">
        <v>57518011</v>
      </c>
      <c r="B423" s="1126" t="s">
        <v>5719</v>
      </c>
      <c r="C423" s="30"/>
      <c r="D423" s="25"/>
      <c r="E423" s="25"/>
      <c r="F423" s="25"/>
      <c r="G423" s="25"/>
      <c r="H423" s="26"/>
    </row>
    <row r="424" spans="1:8" ht="16.5" customHeight="1">
      <c r="A424" s="1124">
        <v>57518021</v>
      </c>
      <c r="B424" s="1126" t="s">
        <v>5720</v>
      </c>
      <c r="C424" s="30"/>
      <c r="D424" s="25"/>
      <c r="E424" s="25"/>
      <c r="F424" s="25"/>
      <c r="G424" s="25"/>
      <c r="H424" s="26"/>
    </row>
    <row r="425" spans="1:8" ht="17.25" customHeight="1">
      <c r="A425" s="1124">
        <v>57518031</v>
      </c>
      <c r="B425" s="1126" t="s">
        <v>5721</v>
      </c>
      <c r="C425" s="30"/>
      <c r="D425" s="25"/>
      <c r="E425" s="25"/>
      <c r="F425" s="25"/>
      <c r="G425" s="25"/>
      <c r="H425" s="26"/>
    </row>
    <row r="426" spans="1:8" ht="18" customHeight="1">
      <c r="A426" s="1124">
        <v>57518041</v>
      </c>
      <c r="B426" s="1126" t="s">
        <v>5722</v>
      </c>
      <c r="C426" s="30"/>
      <c r="D426" s="25"/>
      <c r="E426" s="25"/>
      <c r="F426" s="25"/>
      <c r="G426" s="25"/>
      <c r="H426" s="26"/>
    </row>
    <row r="427" spans="1:8" ht="15.75" customHeight="1">
      <c r="A427" s="1121" t="s">
        <v>6938</v>
      </c>
      <c r="B427" s="1126" t="s">
        <v>6309</v>
      </c>
      <c r="C427" s="30"/>
      <c r="D427" s="25"/>
      <c r="E427" s="25"/>
      <c r="F427" s="25"/>
      <c r="G427" s="25"/>
      <c r="H427" s="26"/>
    </row>
    <row r="428" spans="1:8" ht="17.25" customHeight="1">
      <c r="A428" s="1124">
        <v>57524021</v>
      </c>
      <c r="B428" s="1126" t="s">
        <v>5723</v>
      </c>
      <c r="C428" s="30"/>
      <c r="D428" s="25"/>
      <c r="E428" s="25"/>
      <c r="F428" s="25"/>
      <c r="G428" s="25"/>
      <c r="H428" s="26"/>
    </row>
    <row r="429" spans="1:8" ht="16.5" customHeight="1">
      <c r="A429" s="1121" t="s">
        <v>5724</v>
      </c>
      <c r="B429" s="1126" t="s">
        <v>5725</v>
      </c>
      <c r="C429" s="30"/>
      <c r="D429" s="25"/>
      <c r="E429" s="25"/>
      <c r="F429" s="25"/>
      <c r="G429" s="25"/>
      <c r="H429" s="26"/>
    </row>
    <row r="430" spans="1:8" ht="17.25" customHeight="1">
      <c r="A430" s="1124">
        <v>57700001</v>
      </c>
      <c r="B430" s="1126" t="s">
        <v>5726</v>
      </c>
      <c r="C430" s="30"/>
      <c r="D430" s="25"/>
      <c r="E430" s="25"/>
      <c r="F430" s="25"/>
      <c r="G430" s="25"/>
      <c r="H430" s="26"/>
    </row>
    <row r="431" spans="1:8" ht="13.5" customHeight="1">
      <c r="A431" s="1121" t="s">
        <v>5727</v>
      </c>
      <c r="B431" s="1126" t="s">
        <v>5728</v>
      </c>
      <c r="C431" s="30"/>
      <c r="D431" s="25"/>
      <c r="E431" s="25"/>
      <c r="F431" s="25"/>
      <c r="G431" s="25"/>
      <c r="H431" s="26"/>
    </row>
    <row r="432" spans="1:8" ht="24.75" customHeight="1">
      <c r="A432" s="1124">
        <v>57712001</v>
      </c>
      <c r="B432" s="1126" t="s">
        <v>5729</v>
      </c>
      <c r="C432" s="30"/>
      <c r="D432" s="25"/>
      <c r="E432" s="25"/>
      <c r="F432" s="25"/>
      <c r="G432" s="25"/>
      <c r="H432" s="26"/>
    </row>
    <row r="433" spans="1:8" ht="16.5" customHeight="1">
      <c r="A433" s="1121" t="s">
        <v>5730</v>
      </c>
      <c r="B433" s="1126" t="s">
        <v>5731</v>
      </c>
      <c r="C433" s="30"/>
      <c r="D433" s="25"/>
      <c r="E433" s="25"/>
      <c r="F433" s="25"/>
      <c r="G433" s="25"/>
      <c r="H433" s="26"/>
    </row>
    <row r="434" spans="1:8" ht="25.5" customHeight="1">
      <c r="A434" s="1124">
        <v>57715001</v>
      </c>
      <c r="B434" s="1126" t="s">
        <v>5732</v>
      </c>
      <c r="C434" s="30"/>
      <c r="D434" s="25"/>
      <c r="E434" s="25"/>
      <c r="F434" s="25"/>
      <c r="G434" s="25"/>
      <c r="H434" s="26"/>
    </row>
    <row r="435" spans="1:8" ht="16.5" customHeight="1">
      <c r="A435" s="1121" t="s">
        <v>5733</v>
      </c>
      <c r="B435" s="1126" t="s">
        <v>5734</v>
      </c>
      <c r="C435" s="30"/>
      <c r="D435" s="25"/>
      <c r="E435" s="25"/>
      <c r="F435" s="25"/>
      <c r="G435" s="25"/>
      <c r="H435" s="26"/>
    </row>
    <row r="436" spans="1:8" ht="25.5" customHeight="1" thickBot="1">
      <c r="A436" s="1124">
        <v>57901001</v>
      </c>
      <c r="B436" s="1126" t="s">
        <v>5735</v>
      </c>
      <c r="C436" s="30"/>
      <c r="D436" s="33"/>
      <c r="E436" s="33"/>
      <c r="F436" s="33"/>
      <c r="G436" s="33"/>
      <c r="H436" s="34"/>
    </row>
    <row r="437" spans="1:8" ht="17.25" customHeight="1" thickTop="1">
      <c r="A437" s="1121" t="s">
        <v>5736</v>
      </c>
      <c r="B437" s="1126" t="s">
        <v>5737</v>
      </c>
      <c r="C437" s="30"/>
      <c r="D437" s="35"/>
      <c r="E437" s="35"/>
      <c r="F437" s="35"/>
      <c r="G437" s="35"/>
      <c r="H437" s="36"/>
    </row>
    <row r="438" spans="1:8" ht="14.25" customHeight="1">
      <c r="A438" s="1124">
        <v>57903001</v>
      </c>
      <c r="B438" s="1126" t="s">
        <v>5738</v>
      </c>
      <c r="C438" s="30"/>
      <c r="D438" s="25"/>
      <c r="E438" s="25"/>
      <c r="F438" s="25"/>
      <c r="G438" s="25"/>
      <c r="H438" s="26"/>
    </row>
    <row r="439" spans="1:8" ht="17.25" customHeight="1">
      <c r="A439" s="1121" t="s">
        <v>5739</v>
      </c>
      <c r="B439" s="1126" t="s">
        <v>5740</v>
      </c>
      <c r="C439" s="30"/>
      <c r="D439" s="25"/>
      <c r="E439" s="25"/>
      <c r="F439" s="25"/>
      <c r="G439" s="25"/>
      <c r="H439" s="26"/>
    </row>
    <row r="440" spans="1:8" ht="17.25" customHeight="1">
      <c r="A440" s="1124">
        <v>57906001</v>
      </c>
      <c r="B440" s="1126" t="s">
        <v>5741</v>
      </c>
      <c r="C440" s="30"/>
      <c r="D440" s="25"/>
      <c r="E440" s="25"/>
      <c r="F440" s="25"/>
      <c r="G440" s="25"/>
      <c r="H440" s="26"/>
    </row>
    <row r="441" spans="1:8" ht="18" customHeight="1">
      <c r="A441" s="1121" t="s">
        <v>5742</v>
      </c>
      <c r="B441" s="1126" t="s">
        <v>5743</v>
      </c>
      <c r="C441" s="30"/>
      <c r="D441" s="25"/>
      <c r="E441" s="25"/>
      <c r="F441" s="25"/>
      <c r="G441" s="25"/>
      <c r="H441" s="26"/>
    </row>
    <row r="442" spans="1:8" ht="17.25" customHeight="1">
      <c r="A442" s="1124">
        <v>57915001</v>
      </c>
      <c r="B442" s="1126" t="s">
        <v>7359</v>
      </c>
      <c r="C442" s="30"/>
      <c r="D442" s="25"/>
      <c r="E442" s="25"/>
      <c r="F442" s="25"/>
      <c r="G442" s="25"/>
      <c r="H442" s="26"/>
    </row>
    <row r="443" spans="1:8" ht="15" customHeight="1">
      <c r="A443" s="1124">
        <v>57921001</v>
      </c>
      <c r="B443" s="1126" t="s">
        <v>5745</v>
      </c>
      <c r="C443" s="30"/>
      <c r="D443" s="25"/>
      <c r="E443" s="25"/>
      <c r="F443" s="25"/>
      <c r="G443" s="25"/>
      <c r="H443" s="26"/>
    </row>
    <row r="444" spans="1:8" ht="15.75" customHeight="1">
      <c r="A444" s="1121" t="s">
        <v>5747</v>
      </c>
      <c r="B444" s="1126" t="s">
        <v>5748</v>
      </c>
      <c r="C444" s="30"/>
      <c r="D444" s="25"/>
      <c r="E444" s="25"/>
      <c r="F444" s="25"/>
      <c r="G444" s="25"/>
      <c r="H444" s="26"/>
    </row>
    <row r="445" spans="1:8" ht="16.5" customHeight="1">
      <c r="A445" s="1124">
        <v>58100001</v>
      </c>
      <c r="B445" s="1126" t="s">
        <v>5749</v>
      </c>
      <c r="C445" s="30"/>
      <c r="D445" s="25"/>
      <c r="E445" s="25"/>
      <c r="F445" s="25"/>
      <c r="G445" s="25"/>
      <c r="H445" s="26"/>
    </row>
    <row r="446" spans="1:8" ht="15.75" customHeight="1">
      <c r="A446" s="1121" t="s">
        <v>5750</v>
      </c>
      <c r="B446" s="1126" t="s">
        <v>5751</v>
      </c>
      <c r="C446" s="30"/>
      <c r="D446" s="25"/>
      <c r="E446" s="25"/>
      <c r="F446" s="25"/>
      <c r="G446" s="25"/>
      <c r="H446" s="26"/>
    </row>
    <row r="447" spans="1:8" ht="15.75" customHeight="1">
      <c r="A447" s="1124">
        <v>58103001</v>
      </c>
      <c r="B447" s="1126" t="s">
        <v>5752</v>
      </c>
      <c r="C447" s="30"/>
      <c r="D447" s="25"/>
      <c r="E447" s="25"/>
      <c r="F447" s="25"/>
      <c r="G447" s="25"/>
      <c r="H447" s="26"/>
    </row>
    <row r="448" spans="1:8" ht="16.5" customHeight="1">
      <c r="A448" s="1121" t="s">
        <v>5753</v>
      </c>
      <c r="B448" s="1126" t="s">
        <v>5754</v>
      </c>
      <c r="C448" s="30"/>
      <c r="D448" s="25"/>
      <c r="E448" s="25"/>
      <c r="F448" s="25"/>
      <c r="G448" s="25"/>
      <c r="H448" s="26"/>
    </row>
    <row r="449" spans="1:8" ht="25.5" customHeight="1">
      <c r="A449" s="1124">
        <v>58106001</v>
      </c>
      <c r="B449" s="1126" t="s">
        <v>5755</v>
      </c>
      <c r="C449" s="30"/>
      <c r="D449" s="25"/>
      <c r="E449" s="25"/>
      <c r="F449" s="25"/>
      <c r="G449" s="25"/>
      <c r="H449" s="26"/>
    </row>
    <row r="450" spans="1:8" ht="17.25" customHeight="1">
      <c r="A450" s="1121" t="s">
        <v>5756</v>
      </c>
      <c r="B450" s="1126" t="s">
        <v>5757</v>
      </c>
      <c r="C450" s="30"/>
      <c r="D450" s="25"/>
      <c r="E450" s="25"/>
      <c r="F450" s="25"/>
      <c r="G450" s="25"/>
      <c r="H450" s="26"/>
    </row>
    <row r="451" spans="1:8" ht="17.25" customHeight="1">
      <c r="A451" s="1124">
        <v>58500001</v>
      </c>
      <c r="B451" s="1126" t="s">
        <v>5758</v>
      </c>
      <c r="C451" s="30"/>
      <c r="D451" s="25"/>
      <c r="E451" s="25"/>
      <c r="F451" s="25"/>
      <c r="G451" s="25"/>
      <c r="H451" s="26"/>
    </row>
    <row r="452" spans="1:8" ht="18.75" customHeight="1">
      <c r="A452" s="1124">
        <v>58521001</v>
      </c>
      <c r="B452" s="1126" t="s">
        <v>5761</v>
      </c>
      <c r="C452" s="30"/>
      <c r="D452" s="25"/>
      <c r="E452" s="25"/>
      <c r="F452" s="25"/>
      <c r="G452" s="25"/>
      <c r="H452" s="26"/>
    </row>
    <row r="453" spans="1:8" ht="17.25" customHeight="1">
      <c r="A453" s="1124">
        <v>58521011</v>
      </c>
      <c r="B453" s="1126" t="s">
        <v>6988</v>
      </c>
      <c r="C453" s="30"/>
      <c r="D453" s="25"/>
      <c r="E453" s="25"/>
      <c r="F453" s="25"/>
      <c r="G453" s="25"/>
      <c r="H453" s="26"/>
    </row>
    <row r="454" spans="1:8" ht="15.75" customHeight="1">
      <c r="A454" s="1121" t="s">
        <v>5762</v>
      </c>
      <c r="B454" s="1126" t="s">
        <v>5763</v>
      </c>
      <c r="C454" s="30"/>
      <c r="D454" s="25"/>
      <c r="E454" s="25"/>
      <c r="F454" s="25"/>
      <c r="G454" s="25"/>
      <c r="H454" s="26"/>
    </row>
    <row r="455" spans="1:8" ht="15.75" customHeight="1">
      <c r="A455" s="1124">
        <v>58524001</v>
      </c>
      <c r="B455" s="1126" t="s">
        <v>5764</v>
      </c>
      <c r="C455" s="30"/>
      <c r="D455" s="25"/>
      <c r="E455" s="25"/>
      <c r="F455" s="25"/>
      <c r="G455" s="25"/>
      <c r="H455" s="26"/>
    </row>
    <row r="456" spans="1:8" ht="17.25" customHeight="1">
      <c r="A456" s="1121" t="s">
        <v>5765</v>
      </c>
      <c r="B456" s="1126" t="s">
        <v>5766</v>
      </c>
      <c r="C456" s="30"/>
      <c r="D456" s="25"/>
      <c r="E456" s="25"/>
      <c r="F456" s="25"/>
      <c r="G456" s="25"/>
      <c r="H456" s="26"/>
    </row>
    <row r="457" spans="1:8" ht="17.25" customHeight="1">
      <c r="A457" s="1124">
        <v>58700001</v>
      </c>
      <c r="B457" s="1126" t="s">
        <v>5767</v>
      </c>
      <c r="C457" s="30"/>
      <c r="D457" s="25"/>
      <c r="E457" s="25"/>
      <c r="F457" s="25"/>
      <c r="G457" s="25"/>
      <c r="H457" s="26"/>
    </row>
    <row r="458" spans="1:8" ht="25.5" customHeight="1">
      <c r="A458" s="1124">
        <v>58718001</v>
      </c>
      <c r="B458" s="1126" t="s">
        <v>7360</v>
      </c>
      <c r="C458" s="30"/>
      <c r="D458" s="25"/>
      <c r="E458" s="25"/>
      <c r="F458" s="25"/>
      <c r="G458" s="25"/>
      <c r="H458" s="26"/>
    </row>
    <row r="459" spans="1:8" ht="17.25" customHeight="1">
      <c r="A459" s="1121" t="s">
        <v>5768</v>
      </c>
      <c r="B459" s="1126" t="s">
        <v>5769</v>
      </c>
      <c r="C459" s="30"/>
      <c r="D459" s="25"/>
      <c r="E459" s="25"/>
      <c r="F459" s="25"/>
      <c r="G459" s="25"/>
      <c r="H459" s="26"/>
    </row>
    <row r="460" spans="1:8" ht="19.5" customHeight="1">
      <c r="A460" s="1124">
        <v>58900001</v>
      </c>
      <c r="B460" s="1126" t="s">
        <v>5770</v>
      </c>
      <c r="C460" s="30"/>
      <c r="D460" s="25"/>
      <c r="E460" s="25"/>
      <c r="F460" s="25"/>
      <c r="G460" s="25"/>
      <c r="H460" s="26"/>
    </row>
    <row r="461" spans="1:8" ht="16.5" customHeight="1">
      <c r="A461" s="1121" t="s">
        <v>7361</v>
      </c>
      <c r="B461" s="1118" t="s">
        <v>5771</v>
      </c>
      <c r="C461" s="30"/>
      <c r="D461" s="25"/>
      <c r="E461" s="25"/>
      <c r="F461" s="25"/>
      <c r="G461" s="25"/>
      <c r="H461" s="26"/>
    </row>
    <row r="462" spans="1:8" ht="24.75" customHeight="1">
      <c r="A462" s="1124">
        <v>58909001</v>
      </c>
      <c r="B462" s="1118" t="s">
        <v>5772</v>
      </c>
      <c r="C462" s="30"/>
      <c r="D462" s="25"/>
      <c r="E462" s="25"/>
      <c r="F462" s="25"/>
      <c r="G462" s="25"/>
      <c r="H462" s="26"/>
    </row>
    <row r="463" spans="1:8" ht="25.5" customHeight="1" thickBot="1">
      <c r="A463" s="1121" t="s">
        <v>5773</v>
      </c>
      <c r="B463" s="1126" t="s">
        <v>5774</v>
      </c>
      <c r="C463" s="30"/>
      <c r="D463" s="33"/>
      <c r="E463" s="33"/>
      <c r="F463" s="33"/>
      <c r="G463" s="33"/>
      <c r="H463" s="34"/>
    </row>
    <row r="464" spans="1:8" ht="12.75" customHeight="1" thickTop="1">
      <c r="A464" s="1121" t="s">
        <v>5775</v>
      </c>
      <c r="B464" s="1126" t="s">
        <v>5776</v>
      </c>
      <c r="C464" s="30"/>
      <c r="D464" s="35"/>
      <c r="E464" s="35"/>
      <c r="F464" s="35"/>
      <c r="G464" s="35"/>
      <c r="H464" s="36"/>
    </row>
    <row r="465" spans="1:8" ht="25.5" customHeight="1">
      <c r="A465" s="1121" t="s">
        <v>5777</v>
      </c>
      <c r="B465" s="1126" t="s">
        <v>5778</v>
      </c>
      <c r="C465" s="30"/>
      <c r="D465" s="25"/>
      <c r="E465" s="25"/>
      <c r="F465" s="25"/>
      <c r="G465" s="25"/>
      <c r="H465" s="26"/>
    </row>
    <row r="466" spans="1:8" ht="12" customHeight="1">
      <c r="A466" s="1121" t="s">
        <v>7362</v>
      </c>
      <c r="B466" s="1126" t="s">
        <v>7363</v>
      </c>
      <c r="C466" s="30"/>
      <c r="D466" s="25"/>
      <c r="E466" s="25"/>
      <c r="F466" s="25"/>
      <c r="G466" s="25"/>
      <c r="H466" s="26"/>
    </row>
    <row r="467" spans="1:8" ht="14.25" customHeight="1">
      <c r="A467" s="1123">
        <v>600001</v>
      </c>
      <c r="B467" s="1126" t="s">
        <v>5780</v>
      </c>
      <c r="C467" s="30"/>
      <c r="D467" s="25"/>
      <c r="E467" s="25"/>
      <c r="F467" s="25"/>
      <c r="G467" s="25"/>
      <c r="H467" s="26"/>
    </row>
    <row r="468" spans="1:8" ht="15" customHeight="1">
      <c r="A468" s="1123">
        <v>600002</v>
      </c>
      <c r="B468" s="1126" t="s">
        <v>5781</v>
      </c>
      <c r="C468" s="30"/>
      <c r="D468" s="25"/>
      <c r="E468" s="25"/>
      <c r="F468" s="25"/>
      <c r="G468" s="25"/>
      <c r="H468" s="26"/>
    </row>
    <row r="469" spans="1:8" ht="17.25" customHeight="1">
      <c r="A469" s="1123">
        <v>600011</v>
      </c>
      <c r="B469" s="1126" t="s">
        <v>5782</v>
      </c>
      <c r="C469" s="30"/>
      <c r="D469" s="25"/>
      <c r="E469" s="25"/>
      <c r="F469" s="25"/>
      <c r="G469" s="25"/>
      <c r="H469" s="26"/>
    </row>
    <row r="470" spans="1:8" ht="25.5" customHeight="1">
      <c r="A470" s="1123">
        <v>600012</v>
      </c>
      <c r="B470" s="1126" t="s">
        <v>5783</v>
      </c>
      <c r="C470" s="30"/>
      <c r="D470" s="25"/>
      <c r="E470" s="25"/>
      <c r="F470" s="25"/>
      <c r="G470" s="25"/>
      <c r="H470" s="26"/>
    </row>
    <row r="471" spans="1:8" ht="25.5" customHeight="1">
      <c r="A471" s="1123">
        <v>600015</v>
      </c>
      <c r="B471" s="1126" t="s">
        <v>5784</v>
      </c>
      <c r="C471" s="30"/>
      <c r="D471" s="25"/>
      <c r="E471" s="25"/>
      <c r="F471" s="25"/>
      <c r="G471" s="25"/>
      <c r="H471" s="26"/>
    </row>
    <row r="472" spans="1:8" ht="15.75" customHeight="1">
      <c r="A472" s="1123">
        <v>600016</v>
      </c>
      <c r="B472" s="1126" t="s">
        <v>5785</v>
      </c>
      <c r="C472" s="30"/>
      <c r="D472" s="25"/>
      <c r="E472" s="25"/>
      <c r="F472" s="25"/>
      <c r="G472" s="25"/>
      <c r="H472" s="26"/>
    </row>
    <row r="473" spans="1:8" ht="18" customHeight="1">
      <c r="A473" s="1123">
        <v>600023</v>
      </c>
      <c r="B473" s="1126" t="s">
        <v>5786</v>
      </c>
      <c r="C473" s="30"/>
      <c r="D473" s="25"/>
      <c r="E473" s="25"/>
      <c r="F473" s="25"/>
      <c r="G473" s="25"/>
      <c r="H473" s="26"/>
    </row>
    <row r="474" spans="1:8" ht="15.75" customHeight="1">
      <c r="A474" s="1123">
        <v>600103</v>
      </c>
      <c r="B474" s="1126" t="s">
        <v>5787</v>
      </c>
      <c r="C474" s="30"/>
      <c r="D474" s="25"/>
      <c r="E474" s="25"/>
      <c r="F474" s="25"/>
      <c r="G474" s="25"/>
      <c r="H474" s="26"/>
    </row>
    <row r="475" spans="1:8" ht="15.75" customHeight="1">
      <c r="A475" s="1123">
        <v>600105</v>
      </c>
      <c r="B475" s="1126" t="s">
        <v>6989</v>
      </c>
      <c r="C475" s="30"/>
      <c r="D475" s="25"/>
      <c r="E475" s="25"/>
      <c r="F475" s="25"/>
      <c r="G475" s="25"/>
      <c r="H475" s="26"/>
    </row>
    <row r="476" spans="1:8" ht="17.25" customHeight="1">
      <c r="A476" s="1123">
        <v>600108</v>
      </c>
      <c r="B476" s="1126" t="s">
        <v>7364</v>
      </c>
      <c r="C476" s="30"/>
      <c r="D476" s="25"/>
      <c r="E476" s="25"/>
      <c r="F476" s="25"/>
      <c r="G476" s="25"/>
      <c r="H476" s="26"/>
    </row>
    <row r="477" spans="1:8" ht="18.75" customHeight="1">
      <c r="A477" s="1123">
        <v>600111</v>
      </c>
      <c r="B477" s="1126" t="s">
        <v>5788</v>
      </c>
      <c r="C477" s="30"/>
      <c r="D477" s="25"/>
      <c r="E477" s="25"/>
      <c r="F477" s="25"/>
      <c r="G477" s="25"/>
      <c r="H477" s="26"/>
    </row>
    <row r="478" spans="1:8" ht="18" customHeight="1">
      <c r="A478" s="1123">
        <v>600112</v>
      </c>
      <c r="B478" s="1126" t="s">
        <v>5789</v>
      </c>
      <c r="C478" s="30"/>
      <c r="D478" s="25"/>
      <c r="E478" s="25"/>
      <c r="F478" s="25"/>
      <c r="G478" s="25"/>
      <c r="H478" s="26"/>
    </row>
    <row r="479" spans="1:8" ht="16.5" customHeight="1">
      <c r="A479" s="1123">
        <v>600114</v>
      </c>
      <c r="B479" s="1126" t="s">
        <v>5790</v>
      </c>
      <c r="C479" s="30"/>
      <c r="D479" s="25"/>
      <c r="E479" s="25"/>
      <c r="F479" s="25"/>
      <c r="G479" s="25"/>
      <c r="H479" s="26"/>
    </row>
    <row r="480" spans="1:8" ht="16.5" customHeight="1">
      <c r="A480" s="1123">
        <v>600115</v>
      </c>
      <c r="B480" s="1126" t="s">
        <v>5791</v>
      </c>
      <c r="C480" s="30"/>
      <c r="D480" s="25"/>
      <c r="E480" s="25"/>
      <c r="F480" s="25"/>
      <c r="G480" s="25"/>
      <c r="H480" s="26"/>
    </row>
    <row r="481" spans="1:8" ht="16.5" customHeight="1">
      <c r="A481" s="1123">
        <v>600120</v>
      </c>
      <c r="B481" s="1126" t="s">
        <v>5792</v>
      </c>
      <c r="C481" s="30"/>
      <c r="D481" s="25"/>
      <c r="E481" s="25"/>
      <c r="F481" s="25"/>
      <c r="G481" s="25"/>
      <c r="H481" s="26"/>
    </row>
    <row r="482" spans="1:8" ht="15" customHeight="1">
      <c r="A482" s="1123">
        <v>600121</v>
      </c>
      <c r="B482" s="1126" t="s">
        <v>7365</v>
      </c>
      <c r="C482" s="30"/>
      <c r="D482" s="25"/>
      <c r="E482" s="25"/>
      <c r="F482" s="25"/>
      <c r="G482" s="25"/>
      <c r="H482" s="26"/>
    </row>
    <row r="483" spans="1:8" ht="25.5" customHeight="1">
      <c r="A483" s="1123">
        <v>600122</v>
      </c>
      <c r="B483" s="1126" t="s">
        <v>5793</v>
      </c>
      <c r="C483" s="30"/>
      <c r="D483" s="25"/>
      <c r="E483" s="25"/>
      <c r="F483" s="25"/>
      <c r="G483" s="25"/>
      <c r="H483" s="26"/>
    </row>
    <row r="484" spans="1:8" ht="15" customHeight="1">
      <c r="A484" s="1123">
        <v>600123</v>
      </c>
      <c r="B484" s="1126" t="s">
        <v>5794</v>
      </c>
      <c r="C484" s="30"/>
      <c r="D484" s="25"/>
      <c r="E484" s="25"/>
      <c r="F484" s="25"/>
      <c r="G484" s="25"/>
      <c r="H484" s="26"/>
    </row>
    <row r="485" spans="1:8" ht="25.5" customHeight="1">
      <c r="A485" s="1123">
        <v>600124</v>
      </c>
      <c r="B485" s="1126" t="s">
        <v>5795</v>
      </c>
      <c r="C485" s="30"/>
      <c r="D485" s="25"/>
      <c r="E485" s="25"/>
      <c r="F485" s="25"/>
      <c r="G485" s="25"/>
      <c r="H485" s="26"/>
    </row>
    <row r="486" spans="1:8" ht="15" customHeight="1">
      <c r="A486" s="1123">
        <v>600170</v>
      </c>
      <c r="B486" s="1126" t="s">
        <v>5796</v>
      </c>
      <c r="C486" s="30"/>
      <c r="D486" s="25"/>
      <c r="E486" s="25"/>
      <c r="F486" s="25"/>
      <c r="G486" s="25"/>
      <c r="H486" s="26"/>
    </row>
    <row r="487" spans="1:8" ht="16.5" customHeight="1">
      <c r="A487" s="1123">
        <v>600173</v>
      </c>
      <c r="B487" s="1126" t="s">
        <v>5797</v>
      </c>
      <c r="C487" s="30"/>
      <c r="D487" s="25"/>
      <c r="E487" s="25"/>
      <c r="F487" s="25"/>
      <c r="G487" s="25"/>
      <c r="H487" s="26"/>
    </row>
    <row r="488" spans="1:8" ht="14.25" customHeight="1">
      <c r="A488" s="1123">
        <v>600307</v>
      </c>
      <c r="B488" s="1126" t="s">
        <v>5798</v>
      </c>
      <c r="C488" s="30"/>
      <c r="D488" s="25"/>
      <c r="E488" s="25"/>
      <c r="F488" s="25"/>
      <c r="G488" s="25"/>
      <c r="H488" s="26"/>
    </row>
    <row r="489" spans="1:8" ht="18" customHeight="1">
      <c r="A489" s="1123">
        <v>600312</v>
      </c>
      <c r="B489" s="1126" t="s">
        <v>5799</v>
      </c>
      <c r="C489" s="30"/>
      <c r="D489" s="25"/>
      <c r="E489" s="25"/>
      <c r="F489" s="25"/>
      <c r="G489" s="25"/>
      <c r="H489" s="26"/>
    </row>
    <row r="490" spans="1:8" ht="16.5" customHeight="1" thickBot="1">
      <c r="A490" s="1123">
        <v>600313</v>
      </c>
      <c r="B490" s="1126" t="s">
        <v>5800</v>
      </c>
      <c r="C490" s="30"/>
      <c r="D490" s="33"/>
      <c r="E490" s="33"/>
      <c r="F490" s="33"/>
      <c r="G490" s="33"/>
      <c r="H490" s="34"/>
    </row>
    <row r="491" spans="1:8" ht="16.5" customHeight="1" thickTop="1">
      <c r="A491" s="1123">
        <v>600331</v>
      </c>
      <c r="B491" s="1126" t="s">
        <v>5801</v>
      </c>
      <c r="C491" s="30"/>
      <c r="D491" s="35"/>
      <c r="E491" s="35"/>
      <c r="F491" s="35"/>
      <c r="G491" s="35"/>
      <c r="H491" s="36"/>
    </row>
    <row r="492" spans="1:8" ht="15.75" customHeight="1">
      <c r="A492" s="1123">
        <v>600348</v>
      </c>
      <c r="B492" s="1126" t="s">
        <v>5802</v>
      </c>
      <c r="C492" s="30"/>
      <c r="D492" s="25"/>
      <c r="E492" s="25"/>
      <c r="F492" s="25"/>
      <c r="G492" s="25"/>
      <c r="H492" s="26"/>
    </row>
    <row r="493" spans="1:8" ht="15.75" customHeight="1">
      <c r="A493" s="1123">
        <v>600349</v>
      </c>
      <c r="B493" s="1126" t="s">
        <v>5803</v>
      </c>
      <c r="C493" s="30"/>
      <c r="D493" s="25"/>
      <c r="E493" s="25"/>
      <c r="F493" s="25"/>
      <c r="G493" s="25"/>
      <c r="H493" s="26"/>
    </row>
    <row r="494" spans="1:8" ht="14.25" customHeight="1">
      <c r="A494" s="1123">
        <v>600351</v>
      </c>
      <c r="B494" s="1126" t="s">
        <v>5804</v>
      </c>
      <c r="C494" s="30"/>
      <c r="D494" s="25"/>
      <c r="E494" s="25"/>
      <c r="F494" s="25"/>
      <c r="G494" s="25"/>
      <c r="H494" s="26"/>
    </row>
    <row r="495" spans="1:8" ht="18.75" customHeight="1">
      <c r="A495" s="1123">
        <v>600808</v>
      </c>
      <c r="B495" s="1118" t="s">
        <v>5805</v>
      </c>
      <c r="C495" s="30"/>
      <c r="D495" s="25"/>
      <c r="E495" s="25"/>
      <c r="F495" s="25"/>
      <c r="G495" s="25"/>
      <c r="H495" s="26"/>
    </row>
    <row r="496" spans="1:8" ht="15.75" customHeight="1">
      <c r="A496" s="1121" t="s">
        <v>5806</v>
      </c>
      <c r="B496" s="1126" t="s">
        <v>5807</v>
      </c>
      <c r="C496" s="30"/>
      <c r="D496" s="25"/>
      <c r="E496" s="25"/>
      <c r="F496" s="25"/>
      <c r="G496" s="25"/>
      <c r="H496" s="26"/>
    </row>
    <row r="497" spans="1:8" ht="15" customHeight="1">
      <c r="A497" s="1121" t="s">
        <v>7366</v>
      </c>
      <c r="B497" s="1126" t="s">
        <v>7367</v>
      </c>
      <c r="C497" s="30"/>
      <c r="D497" s="25"/>
      <c r="E497" s="25"/>
      <c r="F497" s="25"/>
      <c r="G497" s="25"/>
      <c r="H497" s="26"/>
    </row>
    <row r="498" spans="1:8" ht="16.5" customHeight="1">
      <c r="A498" s="1121" t="s">
        <v>7368</v>
      </c>
      <c r="B498" s="1126" t="s">
        <v>7369</v>
      </c>
      <c r="C498" s="30"/>
      <c r="D498" s="25"/>
      <c r="E498" s="25"/>
      <c r="F498" s="25"/>
      <c r="G498" s="25"/>
      <c r="H498" s="26"/>
    </row>
    <row r="499" spans="1:8" ht="25.5" customHeight="1">
      <c r="A499" s="1121" t="s">
        <v>5808</v>
      </c>
      <c r="B499" s="1126" t="s">
        <v>5809</v>
      </c>
      <c r="C499" s="30"/>
      <c r="D499" s="25"/>
      <c r="E499" s="25"/>
      <c r="F499" s="25"/>
      <c r="G499" s="25"/>
      <c r="H499" s="26"/>
    </row>
    <row r="500" spans="1:8" ht="25.5" customHeight="1">
      <c r="A500" s="1121" t="s">
        <v>5810</v>
      </c>
      <c r="B500" s="1126" t="s">
        <v>5811</v>
      </c>
      <c r="C500" s="30"/>
      <c r="D500" s="25"/>
      <c r="E500" s="25"/>
      <c r="F500" s="25"/>
      <c r="G500" s="25"/>
      <c r="H500" s="26"/>
    </row>
    <row r="501" spans="1:8" ht="25.5" customHeight="1">
      <c r="A501" s="1121" t="s">
        <v>5812</v>
      </c>
      <c r="B501" s="1126" t="s">
        <v>5813</v>
      </c>
      <c r="C501" s="30"/>
      <c r="D501" s="25"/>
      <c r="E501" s="25"/>
      <c r="F501" s="25"/>
      <c r="G501" s="25"/>
      <c r="H501" s="26"/>
    </row>
    <row r="502" spans="1:8" ht="16.5" customHeight="1">
      <c r="A502" s="1121" t="s">
        <v>7370</v>
      </c>
      <c r="B502" s="1126" t="s">
        <v>7371</v>
      </c>
      <c r="C502" s="30"/>
      <c r="D502" s="25"/>
      <c r="E502" s="25"/>
      <c r="F502" s="25"/>
      <c r="G502" s="25"/>
      <c r="H502" s="26"/>
    </row>
    <row r="503" spans="1:8" ht="12" customHeight="1">
      <c r="A503" s="1121" t="s">
        <v>5814</v>
      </c>
      <c r="B503" s="1126" t="s">
        <v>5815</v>
      </c>
      <c r="C503" s="30"/>
      <c r="D503" s="25"/>
      <c r="E503" s="25"/>
      <c r="F503" s="25"/>
      <c r="G503" s="25"/>
      <c r="H503" s="26"/>
    </row>
    <row r="504" spans="1:8" ht="15.75" customHeight="1">
      <c r="A504" s="1121" t="s">
        <v>7372</v>
      </c>
      <c r="B504" s="1126" t="s">
        <v>7373</v>
      </c>
      <c r="C504" s="30"/>
      <c r="D504" s="25"/>
      <c r="E504" s="25"/>
      <c r="F504" s="25"/>
      <c r="G504" s="25"/>
      <c r="H504" s="26"/>
    </row>
    <row r="505" spans="1:8" ht="16.5" customHeight="1">
      <c r="A505" s="1121" t="s">
        <v>7374</v>
      </c>
      <c r="B505" s="1126" t="s">
        <v>7375</v>
      </c>
      <c r="C505" s="30"/>
      <c r="D505" s="25"/>
      <c r="E505" s="25"/>
      <c r="F505" s="25"/>
      <c r="G505" s="25"/>
      <c r="H505" s="26"/>
    </row>
    <row r="506" spans="1:8" ht="13.5" customHeight="1">
      <c r="A506" s="1121" t="s">
        <v>7376</v>
      </c>
      <c r="B506" s="1126" t="s">
        <v>7377</v>
      </c>
      <c r="C506" s="30"/>
      <c r="D506" s="25"/>
      <c r="E506" s="25"/>
      <c r="F506" s="25"/>
      <c r="G506" s="25"/>
      <c r="H506" s="26"/>
    </row>
    <row r="507" spans="1:8" ht="14.25" customHeight="1">
      <c r="A507" s="1121" t="s">
        <v>6939</v>
      </c>
      <c r="B507" s="1126" t="s">
        <v>6990</v>
      </c>
      <c r="C507" s="30"/>
      <c r="D507" s="25"/>
      <c r="E507" s="25"/>
      <c r="F507" s="25"/>
      <c r="G507" s="25"/>
      <c r="H507" s="26"/>
    </row>
    <row r="508" spans="1:8" ht="14.25" customHeight="1">
      <c r="A508" s="1121" t="s">
        <v>6940</v>
      </c>
      <c r="B508" s="1126" t="s">
        <v>6991</v>
      </c>
      <c r="C508" s="30"/>
      <c r="D508" s="25"/>
      <c r="E508" s="25"/>
      <c r="F508" s="25"/>
      <c r="G508" s="25"/>
      <c r="H508" s="26"/>
    </row>
    <row r="509" spans="1:8" ht="18" customHeight="1">
      <c r="A509" s="1121" t="s">
        <v>6941</v>
      </c>
      <c r="B509" s="1126" t="s">
        <v>6992</v>
      </c>
      <c r="C509" s="30"/>
      <c r="D509" s="25"/>
      <c r="E509" s="25"/>
      <c r="F509" s="25"/>
      <c r="G509" s="25"/>
      <c r="H509" s="26"/>
    </row>
    <row r="510" spans="1:8" ht="15" customHeight="1">
      <c r="A510" s="1121" t="s">
        <v>6942</v>
      </c>
      <c r="B510" s="1126" t="s">
        <v>6993</v>
      </c>
      <c r="C510" s="30"/>
      <c r="D510" s="25"/>
      <c r="E510" s="25"/>
      <c r="F510" s="25"/>
      <c r="G510" s="25"/>
      <c r="H510" s="26"/>
    </row>
    <row r="511" spans="1:8" ht="25.5" customHeight="1">
      <c r="A511" s="1121" t="s">
        <v>7378</v>
      </c>
      <c r="B511" s="1126" t="s">
        <v>7379</v>
      </c>
      <c r="C511" s="30"/>
      <c r="D511" s="25"/>
      <c r="E511" s="25"/>
      <c r="F511" s="25"/>
      <c r="G511" s="25"/>
      <c r="H511" s="26"/>
    </row>
    <row r="512" spans="1:8" ht="25.5" customHeight="1">
      <c r="A512" s="1121" t="s">
        <v>7380</v>
      </c>
      <c r="B512" s="1126" t="s">
        <v>7381</v>
      </c>
      <c r="C512" s="30"/>
      <c r="D512" s="25"/>
      <c r="E512" s="25"/>
      <c r="F512" s="25"/>
      <c r="G512" s="25"/>
      <c r="H512" s="26"/>
    </row>
    <row r="513" spans="1:8" ht="25.5" customHeight="1">
      <c r="A513" s="1121" t="s">
        <v>7382</v>
      </c>
      <c r="B513" s="1126" t="s">
        <v>7383</v>
      </c>
      <c r="C513" s="30"/>
      <c r="D513" s="25"/>
      <c r="E513" s="25"/>
      <c r="F513" s="25"/>
      <c r="G513" s="25"/>
      <c r="H513" s="26"/>
    </row>
    <row r="514" spans="1:8" ht="25.5" customHeight="1">
      <c r="A514" s="1121" t="s">
        <v>5816</v>
      </c>
      <c r="B514" s="1126" t="s">
        <v>5817</v>
      </c>
      <c r="C514" s="30"/>
      <c r="D514" s="25"/>
      <c r="E514" s="25"/>
      <c r="F514" s="25"/>
      <c r="G514" s="25"/>
      <c r="H514" s="26"/>
    </row>
    <row r="515" spans="1:8" ht="16.5" customHeight="1">
      <c r="A515" s="1121" t="s">
        <v>5818</v>
      </c>
      <c r="B515" s="1126" t="s">
        <v>5819</v>
      </c>
      <c r="C515" s="30"/>
      <c r="D515" s="25"/>
      <c r="E515" s="25"/>
      <c r="F515" s="25"/>
      <c r="G515" s="25"/>
      <c r="H515" s="26"/>
    </row>
    <row r="516" spans="1:8" ht="25.5" customHeight="1">
      <c r="A516" s="1121" t="s">
        <v>5820</v>
      </c>
      <c r="B516" s="1126" t="s">
        <v>5821</v>
      </c>
      <c r="C516" s="30"/>
      <c r="D516" s="25"/>
      <c r="E516" s="25"/>
      <c r="F516" s="25"/>
      <c r="G516" s="25"/>
      <c r="H516" s="26"/>
    </row>
    <row r="517" spans="1:8" ht="25.5" customHeight="1" thickBot="1">
      <c r="A517" s="1121" t="s">
        <v>5822</v>
      </c>
      <c r="B517" s="1126" t="s">
        <v>5823</v>
      </c>
      <c r="C517" s="30"/>
      <c r="D517" s="33"/>
      <c r="E517" s="33"/>
      <c r="F517" s="33"/>
      <c r="G517" s="33"/>
      <c r="H517" s="34"/>
    </row>
    <row r="518" spans="1:8" ht="25.5" customHeight="1" thickTop="1">
      <c r="A518" s="1121" t="s">
        <v>5824</v>
      </c>
      <c r="B518" s="1126" t="s">
        <v>5825</v>
      </c>
      <c r="C518" s="30"/>
      <c r="D518" s="35"/>
      <c r="E518" s="35"/>
      <c r="F518" s="35"/>
      <c r="G518" s="35"/>
      <c r="H518" s="36"/>
    </row>
    <row r="519" spans="1:8" ht="25.5" customHeight="1">
      <c r="A519" s="1121" t="s">
        <v>7384</v>
      </c>
      <c r="B519" s="1126" t="s">
        <v>7385</v>
      </c>
      <c r="C519" s="30"/>
      <c r="D519" s="25"/>
      <c r="E519" s="25"/>
      <c r="F519" s="25"/>
      <c r="G519" s="25"/>
      <c r="H519" s="26"/>
    </row>
    <row r="520" spans="1:8" ht="15" customHeight="1">
      <c r="A520" s="1121" t="s">
        <v>5826</v>
      </c>
      <c r="B520" s="1126" t="s">
        <v>5827</v>
      </c>
      <c r="C520" s="30"/>
      <c r="D520" s="25"/>
      <c r="E520" s="25"/>
      <c r="F520" s="25"/>
      <c r="G520" s="25"/>
      <c r="H520" s="26"/>
    </row>
    <row r="521" spans="1:8" ht="25.5" customHeight="1">
      <c r="A521" s="1121" t="s">
        <v>5828</v>
      </c>
      <c r="B521" s="1126" t="s">
        <v>5829</v>
      </c>
      <c r="C521" s="30"/>
      <c r="D521" s="25"/>
      <c r="E521" s="25"/>
      <c r="F521" s="25"/>
      <c r="G521" s="25"/>
      <c r="H521" s="26"/>
    </row>
    <row r="522" spans="1:8" ht="15.75" customHeight="1">
      <c r="A522" s="1121" t="s">
        <v>5830</v>
      </c>
      <c r="B522" s="1126" t="s">
        <v>5831</v>
      </c>
      <c r="C522" s="30"/>
      <c r="D522" s="25"/>
      <c r="E522" s="25"/>
      <c r="F522" s="25"/>
      <c r="G522" s="25"/>
      <c r="H522" s="26"/>
    </row>
    <row r="523" spans="1:8" ht="16.5" customHeight="1">
      <c r="A523" s="1121" t="s">
        <v>5832</v>
      </c>
      <c r="B523" s="1126" t="s">
        <v>5833</v>
      </c>
      <c r="C523" s="30"/>
      <c r="D523" s="25"/>
      <c r="E523" s="25"/>
      <c r="F523" s="25"/>
      <c r="G523" s="25"/>
      <c r="H523" s="26"/>
    </row>
    <row r="524" spans="1:8" ht="16.5" customHeight="1">
      <c r="A524" s="1121" t="s">
        <v>5834</v>
      </c>
      <c r="B524" s="1126" t="s">
        <v>5835</v>
      </c>
      <c r="C524" s="30"/>
      <c r="D524" s="25"/>
      <c r="E524" s="25"/>
      <c r="F524" s="25"/>
      <c r="G524" s="25"/>
      <c r="H524" s="26"/>
    </row>
    <row r="525" spans="1:8" ht="16.5" customHeight="1">
      <c r="A525" s="1121" t="s">
        <v>5836</v>
      </c>
      <c r="B525" s="1126" t="s">
        <v>5837</v>
      </c>
      <c r="C525" s="30"/>
      <c r="D525" s="25"/>
      <c r="E525" s="25"/>
      <c r="F525" s="25"/>
      <c r="G525" s="25"/>
      <c r="H525" s="26"/>
    </row>
    <row r="526" spans="1:8" ht="18.75" customHeight="1">
      <c r="A526" s="1121" t="s">
        <v>6943</v>
      </c>
      <c r="B526" s="1126" t="s">
        <v>6994</v>
      </c>
      <c r="C526" s="30"/>
      <c r="D526" s="25"/>
      <c r="E526" s="25"/>
      <c r="F526" s="25"/>
      <c r="G526" s="25"/>
      <c r="H526" s="26"/>
    </row>
    <row r="527" spans="1:8" ht="16.5" customHeight="1">
      <c r="A527" s="1121" t="s">
        <v>7386</v>
      </c>
      <c r="B527" s="1126" t="s">
        <v>7387</v>
      </c>
      <c r="C527" s="30"/>
      <c r="D527" s="25"/>
      <c r="E527" s="25"/>
      <c r="F527" s="25"/>
      <c r="G527" s="25"/>
      <c r="H527" s="26"/>
    </row>
    <row r="528" spans="1:8" ht="18" customHeight="1">
      <c r="A528" s="1121" t="s">
        <v>7388</v>
      </c>
      <c r="B528" s="1126" t="s">
        <v>7389</v>
      </c>
      <c r="C528" s="30"/>
      <c r="D528" s="25"/>
      <c r="E528" s="25"/>
      <c r="F528" s="25"/>
      <c r="G528" s="25"/>
      <c r="H528" s="26"/>
    </row>
    <row r="529" spans="1:8" ht="15" customHeight="1">
      <c r="A529" s="1121" t="s">
        <v>7390</v>
      </c>
      <c r="B529" s="1126" t="s">
        <v>7391</v>
      </c>
      <c r="C529" s="30"/>
      <c r="D529" s="25"/>
      <c r="E529" s="25"/>
      <c r="F529" s="25"/>
      <c r="G529" s="25"/>
      <c r="H529" s="26"/>
    </row>
    <row r="530" spans="1:8" ht="13.5" customHeight="1">
      <c r="A530" s="1121" t="s">
        <v>5838</v>
      </c>
      <c r="B530" s="1126" t="s">
        <v>5839</v>
      </c>
      <c r="C530" s="30"/>
      <c r="D530" s="25"/>
      <c r="E530" s="25"/>
      <c r="F530" s="25"/>
      <c r="G530" s="25"/>
      <c r="H530" s="26"/>
    </row>
    <row r="531" spans="1:8" ht="16.5" customHeight="1">
      <c r="A531" s="1121" t="s">
        <v>5840</v>
      </c>
      <c r="B531" s="1126" t="s">
        <v>5841</v>
      </c>
      <c r="C531" s="30"/>
      <c r="D531" s="25"/>
      <c r="E531" s="25"/>
      <c r="F531" s="25"/>
      <c r="G531" s="25"/>
      <c r="H531" s="26"/>
    </row>
    <row r="532" spans="1:8" ht="16.5" customHeight="1">
      <c r="A532" s="1121" t="s">
        <v>5842</v>
      </c>
      <c r="B532" s="1126" t="s">
        <v>5843</v>
      </c>
      <c r="C532" s="30"/>
      <c r="D532" s="25"/>
      <c r="E532" s="25"/>
      <c r="F532" s="25"/>
      <c r="G532" s="25"/>
      <c r="H532" s="26"/>
    </row>
    <row r="533" spans="1:8" ht="16.5" customHeight="1">
      <c r="A533" s="1121" t="s">
        <v>5844</v>
      </c>
      <c r="B533" s="1126" t="s">
        <v>5845</v>
      </c>
      <c r="C533" s="30"/>
      <c r="D533" s="25"/>
      <c r="E533" s="25"/>
      <c r="F533" s="25"/>
      <c r="G533" s="25"/>
      <c r="H533" s="26"/>
    </row>
    <row r="534" spans="1:8" ht="15.75" customHeight="1">
      <c r="A534" s="1121" t="s">
        <v>5846</v>
      </c>
      <c r="B534" s="1126" t="s">
        <v>5847</v>
      </c>
      <c r="C534" s="30"/>
      <c r="D534" s="25"/>
      <c r="E534" s="25"/>
      <c r="F534" s="25"/>
      <c r="G534" s="25"/>
      <c r="H534" s="26"/>
    </row>
    <row r="535" spans="1:8" ht="16.5" customHeight="1">
      <c r="A535" s="1121" t="s">
        <v>7392</v>
      </c>
      <c r="B535" s="1126" t="s">
        <v>7393</v>
      </c>
      <c r="C535" s="30"/>
      <c r="D535" s="25"/>
      <c r="E535" s="25"/>
      <c r="F535" s="25"/>
      <c r="G535" s="25"/>
      <c r="H535" s="26"/>
    </row>
    <row r="536" spans="1:8" ht="25.5" customHeight="1">
      <c r="A536" s="1121" t="s">
        <v>5848</v>
      </c>
      <c r="B536" s="1126" t="s">
        <v>5849</v>
      </c>
      <c r="C536" s="30"/>
      <c r="D536" s="25"/>
      <c r="E536" s="25"/>
      <c r="F536" s="25"/>
      <c r="G536" s="25"/>
      <c r="H536" s="26"/>
    </row>
    <row r="537" spans="1:8" ht="15" customHeight="1">
      <c r="A537" s="1121" t="s">
        <v>5850</v>
      </c>
      <c r="B537" s="1126" t="s">
        <v>5851</v>
      </c>
      <c r="C537" s="30"/>
      <c r="D537" s="25"/>
      <c r="E537" s="25"/>
      <c r="F537" s="25"/>
      <c r="G537" s="25"/>
      <c r="H537" s="26"/>
    </row>
    <row r="538" spans="1:8" ht="16.5" customHeight="1">
      <c r="A538" s="1121" t="s">
        <v>5852</v>
      </c>
      <c r="B538" s="1126" t="s">
        <v>5853</v>
      </c>
      <c r="C538" s="30"/>
      <c r="D538" s="25"/>
      <c r="E538" s="25"/>
      <c r="F538" s="25"/>
      <c r="G538" s="25"/>
      <c r="H538" s="26"/>
    </row>
    <row r="539" spans="1:8" ht="15.75" customHeight="1">
      <c r="A539" s="1121" t="s">
        <v>5854</v>
      </c>
      <c r="B539" s="1126" t="s">
        <v>5855</v>
      </c>
      <c r="C539" s="30"/>
      <c r="D539" s="25"/>
      <c r="E539" s="25"/>
      <c r="F539" s="25"/>
      <c r="G539" s="25"/>
      <c r="H539" s="26"/>
    </row>
    <row r="540" spans="1:8" ht="16.5" customHeight="1">
      <c r="A540" s="1121" t="s">
        <v>5856</v>
      </c>
      <c r="B540" s="1126" t="s">
        <v>5857</v>
      </c>
      <c r="C540" s="30"/>
      <c r="D540" s="25"/>
      <c r="E540" s="25"/>
      <c r="F540" s="25"/>
      <c r="G540" s="25"/>
      <c r="H540" s="26"/>
    </row>
    <row r="541" spans="1:8" ht="25.5" customHeight="1">
      <c r="A541" s="1121" t="s">
        <v>5858</v>
      </c>
      <c r="B541" s="1126" t="s">
        <v>5859</v>
      </c>
      <c r="C541" s="30"/>
      <c r="D541" s="25"/>
      <c r="E541" s="25"/>
      <c r="F541" s="25"/>
      <c r="G541" s="25"/>
      <c r="H541" s="26"/>
    </row>
    <row r="542" spans="1:8" ht="25.5" customHeight="1">
      <c r="A542" s="1121" t="s">
        <v>5860</v>
      </c>
      <c r="B542" s="1126" t="s">
        <v>5861</v>
      </c>
      <c r="C542" s="30"/>
      <c r="D542" s="25"/>
      <c r="E542" s="25"/>
      <c r="F542" s="25"/>
      <c r="G542" s="25"/>
      <c r="H542" s="26"/>
    </row>
    <row r="543" spans="1:8" ht="19.5" customHeight="1">
      <c r="A543" s="1121" t="s">
        <v>5862</v>
      </c>
      <c r="B543" s="1126" t="s">
        <v>5863</v>
      </c>
      <c r="C543" s="30"/>
      <c r="D543" s="25"/>
      <c r="E543" s="25"/>
      <c r="F543" s="25"/>
      <c r="G543" s="25"/>
      <c r="H543" s="26"/>
    </row>
    <row r="544" spans="1:8" ht="20.25" customHeight="1" thickBot="1">
      <c r="A544" s="1121" t="s">
        <v>5864</v>
      </c>
      <c r="B544" s="1126" t="s">
        <v>5865</v>
      </c>
      <c r="C544" s="30"/>
      <c r="D544" s="33"/>
      <c r="E544" s="33"/>
      <c r="F544" s="33"/>
      <c r="G544" s="33"/>
      <c r="H544" s="34"/>
    </row>
    <row r="545" spans="1:8" ht="25.5" customHeight="1" thickTop="1">
      <c r="A545" s="1121" t="s">
        <v>5866</v>
      </c>
      <c r="B545" s="1126" t="s">
        <v>5867</v>
      </c>
      <c r="C545" s="30"/>
      <c r="D545" s="35"/>
      <c r="E545" s="35"/>
      <c r="F545" s="35"/>
      <c r="G545" s="35"/>
      <c r="H545" s="36"/>
    </row>
    <row r="546" spans="1:8" ht="25.5" customHeight="1">
      <c r="A546" s="1121" t="s">
        <v>5868</v>
      </c>
      <c r="B546" s="1126" t="s">
        <v>5869</v>
      </c>
      <c r="C546" s="30"/>
      <c r="D546" s="25"/>
      <c r="E546" s="25"/>
      <c r="F546" s="25"/>
      <c r="G546" s="25"/>
      <c r="H546" s="26"/>
    </row>
    <row r="547" spans="1:8" ht="25.5" customHeight="1">
      <c r="A547" s="1121" t="s">
        <v>5870</v>
      </c>
      <c r="B547" s="1126" t="s">
        <v>5871</v>
      </c>
      <c r="C547" s="30"/>
      <c r="D547" s="25"/>
      <c r="E547" s="25"/>
      <c r="F547" s="25"/>
      <c r="G547" s="25"/>
      <c r="H547" s="26"/>
    </row>
    <row r="548" spans="1:8" ht="17.25" customHeight="1">
      <c r="A548" s="1121" t="s">
        <v>5872</v>
      </c>
      <c r="B548" s="1126" t="s">
        <v>5873</v>
      </c>
      <c r="C548" s="30"/>
      <c r="D548" s="25"/>
      <c r="E548" s="25"/>
      <c r="F548" s="25"/>
      <c r="G548" s="25"/>
      <c r="H548" s="26"/>
    </row>
    <row r="549" spans="1:8" ht="25.5" customHeight="1">
      <c r="A549" s="1121" t="s">
        <v>5874</v>
      </c>
      <c r="B549" s="1126" t="s">
        <v>5875</v>
      </c>
      <c r="C549" s="30"/>
      <c r="D549" s="25"/>
      <c r="E549" s="25"/>
      <c r="F549" s="25"/>
      <c r="G549" s="25"/>
      <c r="H549" s="26"/>
    </row>
    <row r="550" spans="1:8" ht="15.75" customHeight="1">
      <c r="A550" s="1121" t="s">
        <v>5876</v>
      </c>
      <c r="B550" s="1126" t="s">
        <v>5877</v>
      </c>
      <c r="C550" s="30"/>
      <c r="D550" s="25"/>
      <c r="E550" s="25"/>
      <c r="F550" s="25"/>
      <c r="G550" s="25"/>
      <c r="H550" s="26"/>
    </row>
    <row r="551" spans="1:8" ht="17.25" customHeight="1">
      <c r="A551" s="1121" t="s">
        <v>5878</v>
      </c>
      <c r="B551" s="1126" t="s">
        <v>5879</v>
      </c>
      <c r="C551" s="30"/>
      <c r="D551" s="25"/>
      <c r="E551" s="25"/>
      <c r="F551" s="25"/>
      <c r="G551" s="25"/>
      <c r="H551" s="26"/>
    </row>
    <row r="552" spans="1:8" ht="16.5" customHeight="1">
      <c r="A552" s="1121" t="s">
        <v>5880</v>
      </c>
      <c r="B552" s="1126" t="s">
        <v>5881</v>
      </c>
      <c r="C552" s="30"/>
      <c r="D552" s="25"/>
      <c r="E552" s="25"/>
      <c r="F552" s="25"/>
      <c r="G552" s="25"/>
      <c r="H552" s="26"/>
    </row>
    <row r="553" spans="1:8" ht="25.5" customHeight="1">
      <c r="A553" s="1121" t="s">
        <v>5882</v>
      </c>
      <c r="B553" s="1126" t="s">
        <v>5883</v>
      </c>
      <c r="C553" s="30"/>
      <c r="D553" s="25"/>
      <c r="E553" s="25"/>
      <c r="F553" s="25"/>
      <c r="G553" s="25"/>
      <c r="H553" s="26"/>
    </row>
    <row r="554" spans="1:8" ht="16.5" customHeight="1">
      <c r="A554" s="1121" t="s">
        <v>7394</v>
      </c>
      <c r="B554" s="1126" t="s">
        <v>7395</v>
      </c>
      <c r="C554" s="30"/>
      <c r="D554" s="25"/>
      <c r="E554" s="25"/>
      <c r="F554" s="25"/>
      <c r="G554" s="25"/>
      <c r="H554" s="26"/>
    </row>
    <row r="555" spans="1:8" ht="14.25" customHeight="1">
      <c r="A555" s="1121" t="s">
        <v>5884</v>
      </c>
      <c r="B555" s="1126" t="s">
        <v>5885</v>
      </c>
      <c r="C555" s="30"/>
      <c r="D555" s="25"/>
      <c r="E555" s="25"/>
      <c r="F555" s="25"/>
      <c r="G555" s="25"/>
      <c r="H555" s="26"/>
    </row>
    <row r="556" spans="1:8" ht="25.5" customHeight="1">
      <c r="A556" s="1121" t="s">
        <v>5886</v>
      </c>
      <c r="B556" s="1126" t="s">
        <v>5887</v>
      </c>
      <c r="C556" s="30"/>
      <c r="D556" s="25"/>
      <c r="E556" s="25"/>
      <c r="F556" s="25"/>
      <c r="G556" s="25"/>
      <c r="H556" s="26"/>
    </row>
    <row r="557" spans="1:8" ht="25.5" customHeight="1">
      <c r="A557" s="1121" t="s">
        <v>5888</v>
      </c>
      <c r="B557" s="1126" t="s">
        <v>5889</v>
      </c>
      <c r="C557" s="30"/>
      <c r="D557" s="25"/>
      <c r="E557" s="25"/>
      <c r="F557" s="25"/>
      <c r="G557" s="25"/>
      <c r="H557" s="26"/>
    </row>
    <row r="558" spans="1:8" ht="17.25" customHeight="1">
      <c r="A558" s="1121" t="s">
        <v>5890</v>
      </c>
      <c r="B558" s="1126" t="s">
        <v>5891</v>
      </c>
      <c r="C558" s="30"/>
      <c r="D558" s="25"/>
      <c r="E558" s="25"/>
      <c r="F558" s="25"/>
      <c r="G558" s="25"/>
      <c r="H558" s="26"/>
    </row>
    <row r="559" spans="1:8" ht="25.5" customHeight="1">
      <c r="A559" s="1121" t="s">
        <v>5892</v>
      </c>
      <c r="B559" s="1126" t="s">
        <v>5893</v>
      </c>
      <c r="C559" s="30"/>
      <c r="D559" s="25"/>
      <c r="E559" s="25"/>
      <c r="F559" s="25"/>
      <c r="G559" s="25"/>
      <c r="H559" s="26"/>
    </row>
    <row r="560" spans="1:8" ht="17.25" customHeight="1">
      <c r="A560" s="1121" t="s">
        <v>6944</v>
      </c>
      <c r="B560" s="1126" t="s">
        <v>6995</v>
      </c>
      <c r="C560" s="30"/>
      <c r="D560" s="25"/>
      <c r="E560" s="25"/>
      <c r="F560" s="25"/>
      <c r="G560" s="25"/>
      <c r="H560" s="26"/>
    </row>
    <row r="561" spans="1:8" ht="25.5" customHeight="1">
      <c r="A561" s="1121" t="s">
        <v>5894</v>
      </c>
      <c r="B561" s="1126" t="s">
        <v>5895</v>
      </c>
      <c r="C561" s="30"/>
      <c r="D561" s="25"/>
      <c r="E561" s="25"/>
      <c r="F561" s="25"/>
      <c r="G561" s="25"/>
      <c r="H561" s="26"/>
    </row>
    <row r="562" spans="1:8" ht="15.75" customHeight="1">
      <c r="A562" s="1121" t="s">
        <v>5896</v>
      </c>
      <c r="B562" s="1126" t="s">
        <v>5897</v>
      </c>
      <c r="C562" s="30"/>
      <c r="D562" s="25"/>
      <c r="E562" s="25"/>
      <c r="F562" s="25"/>
      <c r="G562" s="25"/>
      <c r="H562" s="26"/>
    </row>
    <row r="563" spans="1:8" ht="25.5" customHeight="1">
      <c r="A563" s="1121" t="s">
        <v>7396</v>
      </c>
      <c r="B563" s="1126" t="s">
        <v>7397</v>
      </c>
      <c r="C563" s="30"/>
      <c r="D563" s="25"/>
      <c r="E563" s="25"/>
      <c r="F563" s="25"/>
      <c r="G563" s="25"/>
      <c r="H563" s="26"/>
    </row>
    <row r="564" spans="1:8" ht="18.75" customHeight="1">
      <c r="A564" s="1121" t="s">
        <v>5898</v>
      </c>
      <c r="B564" s="1126" t="s">
        <v>5899</v>
      </c>
      <c r="C564" s="30"/>
      <c r="D564" s="25"/>
      <c r="E564" s="25"/>
      <c r="F564" s="25"/>
      <c r="G564" s="25"/>
      <c r="H564" s="26"/>
    </row>
    <row r="565" spans="1:8" ht="16.5" customHeight="1">
      <c r="A565" s="1121" t="s">
        <v>5900</v>
      </c>
      <c r="B565" s="1126" t="s">
        <v>5901</v>
      </c>
      <c r="C565" s="30"/>
      <c r="D565" s="25"/>
      <c r="E565" s="25"/>
      <c r="F565" s="25"/>
      <c r="G565" s="25"/>
      <c r="H565" s="26"/>
    </row>
    <row r="566" spans="1:8" ht="25.5" customHeight="1">
      <c r="A566" s="1121" t="s">
        <v>5902</v>
      </c>
      <c r="B566" s="1126" t="s">
        <v>5903</v>
      </c>
      <c r="C566" s="30"/>
      <c r="D566" s="25"/>
      <c r="E566" s="25"/>
      <c r="F566" s="25"/>
      <c r="G566" s="25"/>
      <c r="H566" s="26"/>
    </row>
    <row r="567" spans="1:8" ht="25.5" customHeight="1">
      <c r="A567" s="1121" t="s">
        <v>5904</v>
      </c>
      <c r="B567" s="1126" t="s">
        <v>5905</v>
      </c>
      <c r="C567" s="30"/>
      <c r="D567" s="25"/>
      <c r="E567" s="25"/>
      <c r="F567" s="25"/>
      <c r="G567" s="25"/>
      <c r="H567" s="26"/>
    </row>
    <row r="568" spans="1:8" ht="25.5" customHeight="1">
      <c r="A568" s="1121" t="s">
        <v>6945</v>
      </c>
      <c r="B568" s="1126" t="s">
        <v>6996</v>
      </c>
      <c r="C568" s="30"/>
      <c r="D568" s="25"/>
      <c r="E568" s="25"/>
      <c r="F568" s="25"/>
      <c r="G568" s="25"/>
      <c r="H568" s="26"/>
    </row>
    <row r="569" spans="1:8" ht="17.25" customHeight="1">
      <c r="A569" s="1121" t="s">
        <v>5906</v>
      </c>
      <c r="B569" s="1126" t="s">
        <v>5907</v>
      </c>
      <c r="C569" s="30"/>
      <c r="D569" s="25"/>
      <c r="E569" s="25"/>
      <c r="F569" s="25"/>
      <c r="G569" s="25"/>
      <c r="H569" s="26"/>
    </row>
    <row r="570" spans="1:8" ht="18.75" customHeight="1">
      <c r="A570" s="1121" t="s">
        <v>6946</v>
      </c>
      <c r="B570" s="1126" t="s">
        <v>6997</v>
      </c>
      <c r="C570" s="30"/>
      <c r="D570" s="25"/>
      <c r="E570" s="25"/>
      <c r="F570" s="25"/>
      <c r="G570" s="25"/>
      <c r="H570" s="26"/>
    </row>
    <row r="571" spans="1:8" ht="25.5" customHeight="1" thickBot="1">
      <c r="A571" s="1121" t="s">
        <v>5908</v>
      </c>
      <c r="B571" s="1126" t="s">
        <v>5909</v>
      </c>
      <c r="C571" s="30"/>
      <c r="D571" s="33"/>
      <c r="E571" s="33"/>
      <c r="F571" s="33"/>
      <c r="G571" s="33"/>
      <c r="H571" s="34"/>
    </row>
    <row r="572" spans="1:8" ht="25.5" customHeight="1" thickTop="1">
      <c r="A572" s="1121" t="s">
        <v>5910</v>
      </c>
      <c r="B572" s="1126" t="s">
        <v>5911</v>
      </c>
      <c r="C572" s="30"/>
      <c r="D572" s="35"/>
      <c r="E572" s="35"/>
      <c r="F572" s="35"/>
      <c r="G572" s="35"/>
      <c r="H572" s="36"/>
    </row>
    <row r="573" spans="1:8" ht="25.5" customHeight="1">
      <c r="A573" s="1121" t="s">
        <v>6947</v>
      </c>
      <c r="B573" s="1126" t="s">
        <v>6998</v>
      </c>
      <c r="C573" s="30"/>
      <c r="D573" s="25"/>
      <c r="E573" s="25"/>
      <c r="F573" s="25"/>
      <c r="G573" s="25"/>
      <c r="H573" s="26"/>
    </row>
    <row r="574" spans="1:8" ht="25.5" customHeight="1">
      <c r="A574" s="1121" t="s">
        <v>5912</v>
      </c>
      <c r="B574" s="1126" t="s">
        <v>5913</v>
      </c>
      <c r="C574" s="30"/>
      <c r="D574" s="25"/>
      <c r="E574" s="25"/>
      <c r="F574" s="25"/>
      <c r="G574" s="25"/>
      <c r="H574" s="26"/>
    </row>
    <row r="575" spans="1:8" ht="25.5" customHeight="1">
      <c r="A575" s="1121" t="s">
        <v>6948</v>
      </c>
      <c r="B575" s="1126" t="s">
        <v>6999</v>
      </c>
      <c r="C575" s="30"/>
      <c r="D575" s="25"/>
      <c r="E575" s="25"/>
      <c r="F575" s="25"/>
      <c r="G575" s="25"/>
      <c r="H575" s="26"/>
    </row>
    <row r="576" spans="1:8" ht="14.25" customHeight="1">
      <c r="A576" s="1121" t="s">
        <v>5914</v>
      </c>
      <c r="B576" s="1126" t="s">
        <v>5915</v>
      </c>
      <c r="C576" s="30"/>
      <c r="D576" s="25"/>
      <c r="E576" s="25"/>
      <c r="F576" s="25"/>
      <c r="G576" s="25"/>
      <c r="H576" s="26"/>
    </row>
    <row r="577" spans="1:8" ht="12.75" customHeight="1">
      <c r="A577" s="1121" t="s">
        <v>5916</v>
      </c>
      <c r="B577" s="1126" t="s">
        <v>5917</v>
      </c>
      <c r="C577" s="30"/>
      <c r="D577" s="25"/>
      <c r="E577" s="25"/>
      <c r="F577" s="25"/>
      <c r="G577" s="25"/>
      <c r="H577" s="26"/>
    </row>
    <row r="578" spans="1:8" ht="13.5" customHeight="1">
      <c r="A578" s="1121" t="s">
        <v>5918</v>
      </c>
      <c r="B578" s="1126" t="s">
        <v>5919</v>
      </c>
      <c r="C578" s="30"/>
      <c r="D578" s="25"/>
      <c r="E578" s="25"/>
      <c r="F578" s="25"/>
      <c r="G578" s="25"/>
      <c r="H578" s="26"/>
    </row>
    <row r="579" spans="1:8" ht="15.75" customHeight="1">
      <c r="A579" s="1121" t="s">
        <v>5920</v>
      </c>
      <c r="B579" s="1126" t="s">
        <v>5921</v>
      </c>
      <c r="C579" s="30"/>
      <c r="D579" s="25"/>
      <c r="E579" s="25"/>
      <c r="F579" s="25"/>
      <c r="G579" s="25"/>
      <c r="H579" s="26"/>
    </row>
    <row r="580" spans="1:8" ht="11.25" customHeight="1">
      <c r="A580" s="1121" t="s">
        <v>5922</v>
      </c>
      <c r="B580" s="1126" t="s">
        <v>5923</v>
      </c>
      <c r="C580" s="30"/>
      <c r="D580" s="25"/>
      <c r="E580" s="25"/>
      <c r="F580" s="25"/>
      <c r="G580" s="25"/>
      <c r="H580" s="26"/>
    </row>
    <row r="581" spans="1:8" ht="11.25" customHeight="1">
      <c r="A581" s="1121" t="s">
        <v>5924</v>
      </c>
      <c r="B581" s="1126" t="s">
        <v>5925</v>
      </c>
      <c r="C581" s="30"/>
      <c r="D581" s="25"/>
      <c r="E581" s="25"/>
      <c r="F581" s="25"/>
      <c r="G581" s="25"/>
      <c r="H581" s="26"/>
    </row>
    <row r="582" spans="1:8" ht="12.75" customHeight="1">
      <c r="A582" s="1121" t="s">
        <v>5926</v>
      </c>
      <c r="B582" s="1126" t="s">
        <v>5927</v>
      </c>
      <c r="C582" s="30"/>
      <c r="D582" s="25"/>
      <c r="E582" s="25"/>
      <c r="F582" s="25"/>
      <c r="G582" s="25"/>
      <c r="H582" s="26"/>
    </row>
    <row r="583" spans="1:8" ht="10.5" customHeight="1">
      <c r="A583" s="1121" t="s">
        <v>5928</v>
      </c>
      <c r="B583" s="1126" t="s">
        <v>5929</v>
      </c>
      <c r="C583" s="30"/>
      <c r="D583" s="25"/>
      <c r="E583" s="25"/>
      <c r="F583" s="25"/>
      <c r="G583" s="25"/>
      <c r="H583" s="26"/>
    </row>
    <row r="584" spans="1:8" ht="13.5" customHeight="1">
      <c r="A584" s="1121" t="s">
        <v>5930</v>
      </c>
      <c r="B584" s="1126" t="s">
        <v>5951</v>
      </c>
      <c r="C584" s="30"/>
      <c r="D584" s="25"/>
      <c r="E584" s="25"/>
      <c r="F584" s="25"/>
      <c r="G584" s="25"/>
      <c r="H584" s="26"/>
    </row>
    <row r="585" spans="1:8" ht="13.5" customHeight="1">
      <c r="A585" s="1121" t="s">
        <v>5952</v>
      </c>
      <c r="B585" s="1126" t="s">
        <v>5953</v>
      </c>
      <c r="C585" s="30"/>
      <c r="D585" s="25"/>
      <c r="E585" s="25"/>
      <c r="F585" s="25"/>
      <c r="G585" s="25"/>
      <c r="H585" s="26"/>
    </row>
    <row r="586" spans="1:8" ht="12.75" customHeight="1">
      <c r="A586" s="1121" t="s">
        <v>5954</v>
      </c>
      <c r="B586" s="1126" t="s">
        <v>5955</v>
      </c>
      <c r="C586" s="30"/>
      <c r="D586" s="25"/>
      <c r="E586" s="25"/>
      <c r="F586" s="25"/>
      <c r="G586" s="25"/>
      <c r="H586" s="26"/>
    </row>
    <row r="587" spans="1:8" ht="11.25" customHeight="1">
      <c r="A587" s="1121" t="s">
        <v>5956</v>
      </c>
      <c r="B587" s="1126" t="s">
        <v>5957</v>
      </c>
      <c r="C587" s="30"/>
      <c r="D587" s="25"/>
      <c r="E587" s="25"/>
      <c r="F587" s="25"/>
      <c r="G587" s="25"/>
      <c r="H587" s="26"/>
    </row>
    <row r="588" spans="1:8" ht="11.25" customHeight="1">
      <c r="A588" s="1121" t="s">
        <v>5958</v>
      </c>
      <c r="B588" s="1118" t="s">
        <v>5959</v>
      </c>
      <c r="C588" s="30"/>
      <c r="D588" s="25"/>
      <c r="E588" s="25"/>
      <c r="F588" s="25"/>
      <c r="G588" s="25"/>
      <c r="H588" s="26"/>
    </row>
    <row r="589" spans="1:8" ht="14.25" customHeight="1">
      <c r="A589" s="1121" t="s">
        <v>5960</v>
      </c>
      <c r="B589" s="1118" t="s">
        <v>5961</v>
      </c>
      <c r="C589" s="30"/>
      <c r="D589" s="25"/>
      <c r="E589" s="25"/>
      <c r="F589" s="25"/>
      <c r="G589" s="25"/>
      <c r="H589" s="26"/>
    </row>
    <row r="590" spans="1:8" ht="12.75" customHeight="1">
      <c r="A590" s="1121" t="s">
        <v>5962</v>
      </c>
      <c r="B590" s="1118" t="s">
        <v>5963</v>
      </c>
      <c r="C590" s="30"/>
      <c r="D590" s="25"/>
      <c r="E590" s="25"/>
      <c r="F590" s="25"/>
      <c r="G590" s="25"/>
      <c r="H590" s="26"/>
    </row>
    <row r="591" spans="1:8" ht="15" customHeight="1">
      <c r="A591" s="1121" t="s">
        <v>5964</v>
      </c>
      <c r="B591" s="1118" t="s">
        <v>5965</v>
      </c>
      <c r="C591" s="30"/>
      <c r="D591" s="25"/>
      <c r="E591" s="25"/>
      <c r="F591" s="25"/>
      <c r="G591" s="25"/>
      <c r="H591" s="26"/>
    </row>
    <row r="592" spans="1:8" ht="16.5" customHeight="1">
      <c r="A592" s="1121" t="s">
        <v>5966</v>
      </c>
      <c r="B592" s="1126" t="s">
        <v>5967</v>
      </c>
      <c r="C592" s="30"/>
      <c r="D592" s="25"/>
      <c r="E592" s="25"/>
      <c r="F592" s="25"/>
      <c r="G592" s="25"/>
      <c r="H592" s="26"/>
    </row>
    <row r="593" spans="1:8" ht="14.25" customHeight="1">
      <c r="A593" s="1121" t="s">
        <v>5968</v>
      </c>
      <c r="B593" s="1126" t="s">
        <v>5969</v>
      </c>
      <c r="C593" s="30"/>
      <c r="D593" s="25"/>
      <c r="E593" s="25"/>
      <c r="F593" s="25"/>
      <c r="G593" s="25"/>
      <c r="H593" s="26"/>
    </row>
    <row r="594" spans="1:8" ht="11.25" customHeight="1">
      <c r="A594" s="1121" t="s">
        <v>5970</v>
      </c>
      <c r="B594" s="1126" t="s">
        <v>5971</v>
      </c>
      <c r="C594" s="30"/>
      <c r="D594" s="25"/>
      <c r="E594" s="25"/>
      <c r="F594" s="25"/>
      <c r="G594" s="25"/>
      <c r="H594" s="26"/>
    </row>
    <row r="595" spans="1:8" ht="13.5" customHeight="1">
      <c r="A595" s="1121" t="s">
        <v>5972</v>
      </c>
      <c r="B595" s="1126" t="s">
        <v>5973</v>
      </c>
      <c r="C595" s="30"/>
      <c r="D595" s="25"/>
      <c r="E595" s="25"/>
      <c r="F595" s="25"/>
      <c r="G595" s="25"/>
      <c r="H595" s="26"/>
    </row>
    <row r="596" spans="1:8" ht="11.25" customHeight="1">
      <c r="A596" s="1121" t="s">
        <v>5974</v>
      </c>
      <c r="B596" s="1126" t="s">
        <v>5975</v>
      </c>
      <c r="C596" s="30"/>
      <c r="D596" s="25"/>
      <c r="E596" s="25"/>
      <c r="F596" s="25"/>
      <c r="G596" s="25"/>
      <c r="H596" s="26"/>
    </row>
    <row r="597" spans="1:8" ht="12.75" customHeight="1">
      <c r="A597" s="1121" t="s">
        <v>5976</v>
      </c>
      <c r="B597" s="1126" t="s">
        <v>5977</v>
      </c>
      <c r="C597" s="30"/>
      <c r="D597" s="25"/>
      <c r="E597" s="25"/>
      <c r="F597" s="25"/>
      <c r="G597" s="25"/>
      <c r="H597" s="26"/>
    </row>
    <row r="598" spans="1:8" ht="9.75" customHeight="1" thickBot="1">
      <c r="A598" s="1121" t="s">
        <v>5978</v>
      </c>
      <c r="B598" s="1126" t="s">
        <v>5979</v>
      </c>
      <c r="C598" s="30"/>
      <c r="D598" s="33"/>
      <c r="E598" s="33"/>
      <c r="F598" s="33"/>
      <c r="G598" s="33"/>
      <c r="H598" s="34"/>
    </row>
    <row r="599" spans="1:8" ht="12" customHeight="1" thickTop="1">
      <c r="A599" s="1121" t="s">
        <v>5980</v>
      </c>
      <c r="B599" s="1126" t="s">
        <v>5981</v>
      </c>
      <c r="C599" s="30"/>
      <c r="D599" s="35"/>
      <c r="E599" s="35"/>
      <c r="F599" s="35"/>
      <c r="G599" s="35"/>
      <c r="H599" s="36"/>
    </row>
    <row r="600" spans="1:8" ht="24" customHeight="1">
      <c r="A600" s="1121" t="s">
        <v>5982</v>
      </c>
      <c r="B600" s="1126" t="s">
        <v>5983</v>
      </c>
      <c r="C600" s="30"/>
      <c r="D600" s="25"/>
      <c r="E600" s="25"/>
      <c r="F600" s="25"/>
      <c r="G600" s="25"/>
      <c r="H600" s="26"/>
    </row>
    <row r="601" spans="1:8" ht="15.75" customHeight="1">
      <c r="A601" s="1121" t="s">
        <v>5984</v>
      </c>
      <c r="B601" s="1126" t="s">
        <v>5985</v>
      </c>
      <c r="C601" s="30"/>
      <c r="D601" s="25"/>
      <c r="E601" s="25"/>
      <c r="F601" s="25"/>
      <c r="G601" s="25"/>
      <c r="H601" s="26"/>
    </row>
    <row r="602" spans="1:8" ht="12" customHeight="1">
      <c r="A602" s="1121" t="s">
        <v>5986</v>
      </c>
      <c r="B602" s="1126" t="s">
        <v>5987</v>
      </c>
      <c r="C602" s="30"/>
      <c r="D602" s="25"/>
      <c r="E602" s="25"/>
      <c r="F602" s="25"/>
      <c r="G602" s="25"/>
      <c r="H602" s="26"/>
    </row>
    <row r="603" spans="1:8" ht="15" customHeight="1">
      <c r="A603" s="1121" t="s">
        <v>5988</v>
      </c>
      <c r="B603" s="1126" t="s">
        <v>6030</v>
      </c>
      <c r="C603" s="30"/>
      <c r="D603" s="25"/>
      <c r="E603" s="25"/>
      <c r="F603" s="25"/>
      <c r="G603" s="25"/>
      <c r="H603" s="26"/>
    </row>
    <row r="604" spans="1:8" ht="13.5" customHeight="1">
      <c r="A604" s="1121" t="s">
        <v>6031</v>
      </c>
      <c r="B604" s="1126" t="s">
        <v>6032</v>
      </c>
      <c r="C604" s="30"/>
      <c r="D604" s="25"/>
      <c r="E604" s="25"/>
      <c r="F604" s="25"/>
      <c r="G604" s="25"/>
      <c r="H604" s="26"/>
    </row>
    <row r="605" spans="1:8" ht="11.25" customHeight="1">
      <c r="A605" s="1121" t="s">
        <v>6033</v>
      </c>
      <c r="B605" s="1126" t="s">
        <v>6034</v>
      </c>
      <c r="C605" s="30"/>
      <c r="D605" s="25"/>
      <c r="E605" s="25"/>
      <c r="F605" s="25"/>
      <c r="G605" s="25"/>
      <c r="H605" s="26"/>
    </row>
    <row r="606" spans="1:8" ht="12" customHeight="1">
      <c r="A606" s="1121" t="s">
        <v>6035</v>
      </c>
      <c r="B606" s="1126" t="s">
        <v>6036</v>
      </c>
      <c r="C606" s="30"/>
      <c r="D606" s="25"/>
      <c r="E606" s="25"/>
      <c r="F606" s="25"/>
      <c r="G606" s="25"/>
      <c r="H606" s="26"/>
    </row>
    <row r="607" spans="1:8" ht="12" customHeight="1">
      <c r="A607" s="1121" t="s">
        <v>7398</v>
      </c>
      <c r="B607" s="1126" t="s">
        <v>7399</v>
      </c>
      <c r="C607" s="30"/>
      <c r="D607" s="25"/>
      <c r="E607" s="25"/>
      <c r="F607" s="25"/>
      <c r="G607" s="25"/>
      <c r="H607" s="26"/>
    </row>
    <row r="608" spans="1:8" ht="12.75" customHeight="1">
      <c r="A608" s="1121" t="s">
        <v>6037</v>
      </c>
      <c r="B608" s="1126" t="s">
        <v>6038</v>
      </c>
      <c r="C608" s="30"/>
      <c r="D608" s="25"/>
      <c r="E608" s="25"/>
      <c r="F608" s="25"/>
      <c r="G608" s="25"/>
      <c r="H608" s="26"/>
    </row>
    <row r="609" spans="1:8" ht="14.25" customHeight="1">
      <c r="A609" s="1121" t="s">
        <v>6039</v>
      </c>
      <c r="B609" s="1126" t="s">
        <v>6040</v>
      </c>
      <c r="C609" s="30"/>
      <c r="D609" s="25"/>
      <c r="E609" s="25"/>
      <c r="F609" s="25"/>
      <c r="G609" s="25"/>
      <c r="H609" s="26"/>
    </row>
    <row r="610" spans="1:8" ht="13.5" customHeight="1">
      <c r="A610" s="1121" t="s">
        <v>6041</v>
      </c>
      <c r="B610" s="1126" t="s">
        <v>6042</v>
      </c>
      <c r="C610" s="30"/>
      <c r="D610" s="25"/>
      <c r="E610" s="25"/>
      <c r="F610" s="25"/>
      <c r="G610" s="25"/>
      <c r="H610" s="26"/>
    </row>
    <row r="611" spans="1:8" ht="25.5" customHeight="1">
      <c r="A611" s="1121" t="s">
        <v>6043</v>
      </c>
      <c r="B611" s="1126" t="s">
        <v>6044</v>
      </c>
      <c r="C611" s="30"/>
      <c r="D611" s="25"/>
      <c r="E611" s="25"/>
      <c r="F611" s="25"/>
      <c r="G611" s="25"/>
      <c r="H611" s="26"/>
    </row>
    <row r="612" spans="1:8" ht="25.5" customHeight="1">
      <c r="A612" s="1121" t="s">
        <v>6045</v>
      </c>
      <c r="B612" s="1126" t="s">
        <v>6046</v>
      </c>
      <c r="C612" s="30"/>
      <c r="D612" s="25"/>
      <c r="E612" s="25"/>
      <c r="F612" s="25"/>
      <c r="G612" s="25"/>
      <c r="H612" s="26"/>
    </row>
    <row r="613" spans="1:8" ht="25.5" customHeight="1">
      <c r="A613" s="1121" t="s">
        <v>7400</v>
      </c>
      <c r="B613" s="1126" t="s">
        <v>7401</v>
      </c>
      <c r="C613" s="30"/>
      <c r="D613" s="25"/>
      <c r="E613" s="25"/>
      <c r="F613" s="25"/>
      <c r="G613" s="25"/>
      <c r="H613" s="26"/>
    </row>
    <row r="614" spans="1:8" ht="25.5" customHeight="1">
      <c r="A614" s="1121" t="s">
        <v>6047</v>
      </c>
      <c r="B614" s="1126" t="s">
        <v>6048</v>
      </c>
      <c r="C614" s="30"/>
      <c r="D614" s="25"/>
      <c r="E614" s="25"/>
      <c r="F614" s="25"/>
      <c r="G614" s="25"/>
      <c r="H614" s="26"/>
    </row>
    <row r="615" spans="1:8" ht="13.5" customHeight="1">
      <c r="A615" s="1121" t="s">
        <v>6049</v>
      </c>
      <c r="B615" s="1126" t="s">
        <v>6050</v>
      </c>
      <c r="C615" s="30"/>
      <c r="D615" s="25"/>
      <c r="E615" s="25"/>
      <c r="F615" s="25"/>
      <c r="G615" s="25"/>
      <c r="H615" s="26"/>
    </row>
    <row r="616" spans="1:8" ht="12.75" customHeight="1">
      <c r="A616" s="1121" t="s">
        <v>6051</v>
      </c>
      <c r="B616" s="1126" t="s">
        <v>6052</v>
      </c>
      <c r="C616" s="30"/>
      <c r="D616" s="25"/>
      <c r="E616" s="25"/>
      <c r="F616" s="25"/>
      <c r="G616" s="25"/>
      <c r="H616" s="26"/>
    </row>
    <row r="617" spans="1:8" ht="15" customHeight="1">
      <c r="A617" s="1121" t="s">
        <v>6053</v>
      </c>
      <c r="B617" s="1126" t="s">
        <v>6054</v>
      </c>
      <c r="C617" s="30"/>
      <c r="D617" s="25"/>
      <c r="E617" s="25"/>
      <c r="F617" s="25"/>
      <c r="G617" s="25"/>
      <c r="H617" s="26"/>
    </row>
    <row r="618" spans="1:8" ht="15.75" customHeight="1">
      <c r="A618" s="1121" t="s">
        <v>6055</v>
      </c>
      <c r="B618" s="1126" t="s">
        <v>6056</v>
      </c>
      <c r="C618" s="30"/>
      <c r="D618" s="25"/>
      <c r="E618" s="25"/>
      <c r="F618" s="25"/>
      <c r="G618" s="25"/>
      <c r="H618" s="26"/>
    </row>
    <row r="619" spans="1:8" ht="14.25" customHeight="1">
      <c r="A619" s="1121" t="s">
        <v>6057</v>
      </c>
      <c r="B619" s="1126" t="s">
        <v>6058</v>
      </c>
      <c r="C619" s="30"/>
      <c r="D619" s="25"/>
      <c r="E619" s="25"/>
      <c r="F619" s="25"/>
      <c r="G619" s="25"/>
      <c r="H619" s="26"/>
    </row>
    <row r="620" spans="1:8" ht="13.5" customHeight="1">
      <c r="A620" s="1121" t="s">
        <v>6059</v>
      </c>
      <c r="B620" s="1126" t="s">
        <v>6060</v>
      </c>
      <c r="C620" s="30"/>
      <c r="D620" s="25"/>
      <c r="E620" s="25"/>
      <c r="F620" s="25"/>
      <c r="G620" s="25"/>
      <c r="H620" s="26"/>
    </row>
    <row r="621" spans="1:8">
      <c r="A621" s="1121" t="s">
        <v>6061</v>
      </c>
      <c r="B621" s="1126" t="s">
        <v>6062</v>
      </c>
      <c r="C621" s="30"/>
      <c r="D621" s="25"/>
      <c r="E621" s="25"/>
      <c r="F621" s="25"/>
      <c r="G621" s="25"/>
      <c r="H621" s="26"/>
    </row>
    <row r="622" spans="1:8">
      <c r="A622" s="1121" t="s">
        <v>6063</v>
      </c>
      <c r="B622" s="1126" t="s">
        <v>6064</v>
      </c>
      <c r="C622" s="30"/>
      <c r="D622" s="25"/>
      <c r="E622" s="25"/>
      <c r="F622" s="25"/>
      <c r="G622" s="25"/>
      <c r="H622" s="26"/>
    </row>
    <row r="623" spans="1:8">
      <c r="A623" s="1121" t="s">
        <v>6065</v>
      </c>
      <c r="B623" s="1126" t="s">
        <v>6094</v>
      </c>
      <c r="C623" s="30"/>
      <c r="D623" s="25"/>
      <c r="E623" s="25"/>
      <c r="F623" s="25"/>
      <c r="G623" s="25"/>
      <c r="H623" s="26"/>
    </row>
    <row r="624" spans="1:8">
      <c r="A624" s="1121" t="s">
        <v>6095</v>
      </c>
      <c r="B624" s="1126" t="s">
        <v>6096</v>
      </c>
      <c r="C624" s="30"/>
      <c r="D624" s="25"/>
      <c r="E624" s="25"/>
      <c r="F624" s="25"/>
      <c r="G624" s="25"/>
      <c r="H624" s="26"/>
    </row>
    <row r="625" spans="1:8" ht="24.75" thickBot="1">
      <c r="A625" s="1121" t="s">
        <v>6097</v>
      </c>
      <c r="B625" s="1118" t="s">
        <v>6098</v>
      </c>
      <c r="C625" s="30"/>
      <c r="D625" s="33"/>
      <c r="E625" s="33"/>
      <c r="F625" s="33"/>
      <c r="G625" s="33"/>
      <c r="H625" s="34"/>
    </row>
    <row r="626" spans="1:8" ht="13.5" customHeight="1" thickTop="1">
      <c r="A626" s="1121" t="s">
        <v>6099</v>
      </c>
      <c r="B626" s="1118" t="s">
        <v>6100</v>
      </c>
      <c r="C626" s="30"/>
      <c r="D626" s="35"/>
      <c r="E626" s="35"/>
      <c r="F626" s="35"/>
      <c r="G626" s="35"/>
      <c r="H626" s="36"/>
    </row>
    <row r="627" spans="1:8" ht="24">
      <c r="A627" s="1121" t="s">
        <v>6101</v>
      </c>
      <c r="B627" s="1118" t="s">
        <v>6102</v>
      </c>
      <c r="C627" s="30"/>
      <c r="D627" s="25"/>
      <c r="E627" s="25"/>
      <c r="F627" s="25"/>
      <c r="G627" s="25"/>
      <c r="H627" s="26"/>
    </row>
    <row r="628" spans="1:8" ht="24">
      <c r="A628" s="1121" t="s">
        <v>6103</v>
      </c>
      <c r="B628" s="1118" t="s">
        <v>6104</v>
      </c>
      <c r="C628" s="30"/>
      <c r="D628" s="25"/>
      <c r="E628" s="25"/>
      <c r="F628" s="25"/>
      <c r="G628" s="25"/>
      <c r="H628" s="26"/>
    </row>
    <row r="629" spans="1:8">
      <c r="A629" s="1121" t="s">
        <v>6105</v>
      </c>
      <c r="B629" s="1126" t="s">
        <v>6106</v>
      </c>
      <c r="C629" s="30"/>
      <c r="D629" s="25"/>
      <c r="E629" s="25"/>
      <c r="F629" s="25"/>
      <c r="G629" s="25"/>
      <c r="H629" s="26"/>
    </row>
    <row r="630" spans="1:8">
      <c r="A630" s="1121" t="s">
        <v>6107</v>
      </c>
      <c r="B630" s="1126" t="s">
        <v>6108</v>
      </c>
      <c r="C630" s="30"/>
      <c r="D630" s="25"/>
      <c r="E630" s="25"/>
      <c r="F630" s="25"/>
      <c r="G630" s="25"/>
      <c r="H630" s="26"/>
    </row>
    <row r="631" spans="1:8">
      <c r="A631" s="1121" t="s">
        <v>6109</v>
      </c>
      <c r="B631" s="1126" t="s">
        <v>6110</v>
      </c>
      <c r="C631" s="30"/>
      <c r="D631" s="25"/>
      <c r="E631" s="25"/>
      <c r="F631" s="25"/>
      <c r="G631" s="25"/>
      <c r="H631" s="26"/>
    </row>
    <row r="632" spans="1:8" ht="24">
      <c r="A632" s="1121" t="s">
        <v>6111</v>
      </c>
      <c r="B632" s="1118" t="s">
        <v>6112</v>
      </c>
      <c r="C632" s="30"/>
      <c r="D632" s="25"/>
      <c r="E632" s="25"/>
      <c r="F632" s="25"/>
      <c r="G632" s="25"/>
      <c r="H632" s="26"/>
    </row>
    <row r="633" spans="1:8">
      <c r="A633" s="1121" t="s">
        <v>6113</v>
      </c>
      <c r="B633" s="1126" t="s">
        <v>6114</v>
      </c>
      <c r="C633" s="30"/>
      <c r="D633" s="25"/>
      <c r="E633" s="25"/>
      <c r="F633" s="25"/>
      <c r="G633" s="25"/>
      <c r="H633" s="26"/>
    </row>
    <row r="634" spans="1:8">
      <c r="A634" s="1121" t="s">
        <v>6115</v>
      </c>
      <c r="B634" s="1126" t="s">
        <v>6116</v>
      </c>
      <c r="C634" s="30"/>
      <c r="D634" s="25"/>
      <c r="E634" s="25"/>
      <c r="F634" s="25"/>
      <c r="G634" s="25"/>
      <c r="H634" s="26"/>
    </row>
    <row r="635" spans="1:8">
      <c r="A635" s="1121" t="s">
        <v>6117</v>
      </c>
      <c r="B635" s="1126" t="s">
        <v>6118</v>
      </c>
      <c r="C635" s="30"/>
      <c r="D635" s="25"/>
      <c r="E635" s="25"/>
      <c r="F635" s="25"/>
      <c r="G635" s="25"/>
      <c r="H635" s="26"/>
    </row>
    <row r="636" spans="1:8" ht="24">
      <c r="A636" s="1121" t="s">
        <v>6119</v>
      </c>
      <c r="B636" s="1118" t="s">
        <v>6120</v>
      </c>
      <c r="C636" s="30"/>
      <c r="D636" s="25"/>
      <c r="E636" s="25"/>
      <c r="F636" s="25"/>
      <c r="G636" s="25"/>
      <c r="H636" s="26"/>
    </row>
    <row r="637" spans="1:8">
      <c r="A637" s="1121" t="s">
        <v>6121</v>
      </c>
      <c r="B637" s="1126" t="s">
        <v>6122</v>
      </c>
      <c r="C637" s="30"/>
      <c r="D637" s="25"/>
      <c r="E637" s="25"/>
      <c r="F637" s="25"/>
      <c r="G637" s="25"/>
      <c r="H637" s="26"/>
    </row>
    <row r="638" spans="1:8">
      <c r="A638" s="1121" t="s">
        <v>6123</v>
      </c>
      <c r="B638" s="1126" t="s">
        <v>6124</v>
      </c>
      <c r="C638" s="30"/>
      <c r="D638" s="25"/>
      <c r="E638" s="25"/>
      <c r="F638" s="25"/>
      <c r="G638" s="25"/>
      <c r="H638" s="26"/>
    </row>
    <row r="639" spans="1:8">
      <c r="A639" s="1121" t="s">
        <v>6125</v>
      </c>
      <c r="B639" s="1126" t="s">
        <v>6156</v>
      </c>
      <c r="C639" s="30"/>
      <c r="D639" s="25"/>
      <c r="E639" s="25"/>
      <c r="F639" s="25"/>
      <c r="G639" s="25"/>
      <c r="H639" s="26"/>
    </row>
    <row r="640" spans="1:8">
      <c r="A640" s="1121" t="s">
        <v>6157</v>
      </c>
      <c r="B640" s="1126" t="s">
        <v>6158</v>
      </c>
      <c r="C640" s="30"/>
      <c r="D640" s="25"/>
      <c r="E640" s="25"/>
      <c r="F640" s="25"/>
      <c r="G640" s="25"/>
      <c r="H640" s="26"/>
    </row>
    <row r="641" spans="1:8">
      <c r="A641" s="1121" t="s">
        <v>6159</v>
      </c>
      <c r="B641" s="1126" t="s">
        <v>6160</v>
      </c>
      <c r="C641" s="30"/>
      <c r="D641" s="25"/>
      <c r="E641" s="25"/>
      <c r="F641" s="25"/>
      <c r="G641" s="25"/>
      <c r="H641" s="26"/>
    </row>
    <row r="642" spans="1:8">
      <c r="A642" s="1121" t="s">
        <v>6161</v>
      </c>
      <c r="B642" s="1126" t="s">
        <v>6162</v>
      </c>
      <c r="C642" s="30"/>
      <c r="D642" s="25"/>
      <c r="E642" s="25"/>
      <c r="F642" s="25"/>
      <c r="G642" s="25"/>
      <c r="H642" s="26"/>
    </row>
    <row r="643" spans="1:8">
      <c r="A643" s="1121" t="s">
        <v>6163</v>
      </c>
      <c r="B643" s="1126" t="s">
        <v>6164</v>
      </c>
      <c r="C643" s="30"/>
      <c r="D643" s="25"/>
      <c r="E643" s="25"/>
      <c r="F643" s="25"/>
      <c r="G643" s="25"/>
      <c r="H643" s="26"/>
    </row>
    <row r="644" spans="1:8">
      <c r="A644" s="1121" t="s">
        <v>6165</v>
      </c>
      <c r="B644" s="1126" t="s">
        <v>6166</v>
      </c>
      <c r="C644" s="30"/>
      <c r="D644" s="25"/>
      <c r="E644" s="25"/>
      <c r="F644" s="25"/>
      <c r="G644" s="25"/>
      <c r="H644" s="26"/>
    </row>
    <row r="645" spans="1:8">
      <c r="A645" s="1121" t="s">
        <v>6167</v>
      </c>
      <c r="B645" s="1126" t="s">
        <v>6168</v>
      </c>
      <c r="C645" s="30"/>
      <c r="D645" s="25"/>
      <c r="E645" s="25"/>
      <c r="F645" s="25"/>
      <c r="G645" s="25"/>
      <c r="H645" s="26"/>
    </row>
    <row r="646" spans="1:8">
      <c r="A646" s="1121" t="s">
        <v>6169</v>
      </c>
      <c r="B646" s="1126" t="s">
        <v>6170</v>
      </c>
      <c r="C646" s="30"/>
      <c r="D646" s="25"/>
      <c r="E646" s="25"/>
      <c r="F646" s="25"/>
      <c r="G646" s="25"/>
      <c r="H646" s="26"/>
    </row>
    <row r="647" spans="1:8" ht="12.75" customHeight="1">
      <c r="A647" s="1121" t="s">
        <v>6171</v>
      </c>
      <c r="B647" s="1126" t="s">
        <v>6172</v>
      </c>
      <c r="C647" s="30"/>
      <c r="D647" s="25"/>
      <c r="E647" s="25"/>
      <c r="F647" s="25"/>
      <c r="G647" s="25"/>
      <c r="H647" s="26"/>
    </row>
    <row r="648" spans="1:8" ht="15.75" customHeight="1">
      <c r="A648" s="1121" t="s">
        <v>6173</v>
      </c>
      <c r="B648" s="1118" t="s">
        <v>6174</v>
      </c>
      <c r="C648" s="30"/>
      <c r="D648" s="25"/>
      <c r="E648" s="25"/>
      <c r="F648" s="25"/>
      <c r="G648" s="25"/>
      <c r="H648" s="26"/>
    </row>
    <row r="649" spans="1:8" ht="14.25" customHeight="1">
      <c r="A649" s="1121" t="s">
        <v>6175</v>
      </c>
      <c r="B649" s="1126" t="s">
        <v>6176</v>
      </c>
      <c r="C649" s="30"/>
      <c r="D649" s="25"/>
      <c r="E649" s="25"/>
      <c r="F649" s="25"/>
      <c r="G649" s="25"/>
      <c r="H649" s="26"/>
    </row>
    <row r="650" spans="1:8" ht="14.25" customHeight="1">
      <c r="A650" s="1121" t="s">
        <v>6177</v>
      </c>
      <c r="B650" s="1126" t="s">
        <v>6178</v>
      </c>
      <c r="C650" s="30"/>
      <c r="D650" s="25"/>
      <c r="E650" s="25"/>
      <c r="F650" s="25"/>
      <c r="G650" s="25"/>
      <c r="H650" s="26"/>
    </row>
    <row r="651" spans="1:8" ht="15" customHeight="1">
      <c r="A651" s="1121" t="s">
        <v>6179</v>
      </c>
      <c r="B651" s="1126" t="s">
        <v>6180</v>
      </c>
      <c r="C651" s="30"/>
      <c r="D651" s="25"/>
      <c r="E651" s="25"/>
      <c r="F651" s="25"/>
      <c r="G651" s="25"/>
      <c r="H651" s="26"/>
    </row>
    <row r="652" spans="1:8" ht="11.25" customHeight="1" thickBot="1">
      <c r="A652" s="1121" t="s">
        <v>6181</v>
      </c>
      <c r="B652" s="1126" t="s">
        <v>4642</v>
      </c>
      <c r="C652" s="30"/>
      <c r="D652" s="33"/>
      <c r="E652" s="33"/>
      <c r="F652" s="33"/>
      <c r="G652" s="33"/>
      <c r="H652" s="34"/>
    </row>
    <row r="653" spans="1:8" ht="18" customHeight="1" thickTop="1">
      <c r="A653" s="1121" t="s">
        <v>4643</v>
      </c>
      <c r="B653" s="1118" t="s">
        <v>4644</v>
      </c>
      <c r="C653" s="30"/>
      <c r="D653" s="35"/>
      <c r="E653" s="35"/>
      <c r="F653" s="35"/>
      <c r="G653" s="35"/>
      <c r="H653" s="36"/>
    </row>
    <row r="654" spans="1:8" ht="15" customHeight="1">
      <c r="A654" s="1121" t="s">
        <v>4645</v>
      </c>
      <c r="B654" s="1118" t="s">
        <v>4646</v>
      </c>
      <c r="C654" s="30"/>
      <c r="D654" s="25"/>
      <c r="E654" s="25"/>
      <c r="F654" s="25"/>
      <c r="G654" s="25"/>
      <c r="H654" s="26"/>
    </row>
    <row r="655" spans="1:8" ht="11.25" customHeight="1">
      <c r="A655" s="1121" t="s">
        <v>4647</v>
      </c>
      <c r="B655" s="1118" t="s">
        <v>4648</v>
      </c>
      <c r="C655" s="30"/>
      <c r="D655" s="25"/>
      <c r="E655" s="25"/>
      <c r="F655" s="25"/>
      <c r="G655" s="25"/>
      <c r="H655" s="26"/>
    </row>
    <row r="656" spans="1:8" ht="11.25" customHeight="1">
      <c r="A656" s="1121" t="s">
        <v>4649</v>
      </c>
      <c r="B656" s="1126" t="s">
        <v>4650</v>
      </c>
      <c r="C656" s="30"/>
      <c r="D656" s="25"/>
      <c r="E656" s="25"/>
      <c r="F656" s="25"/>
      <c r="G656" s="25"/>
      <c r="H656" s="26"/>
    </row>
    <row r="657" spans="1:8" ht="15" customHeight="1">
      <c r="A657" s="1121" t="s">
        <v>6949</v>
      </c>
      <c r="B657" s="1118" t="s">
        <v>7000</v>
      </c>
      <c r="C657" s="30"/>
      <c r="D657" s="25"/>
      <c r="E657" s="25"/>
      <c r="F657" s="25"/>
      <c r="G657" s="25"/>
      <c r="H657" s="26"/>
    </row>
    <row r="658" spans="1:8" ht="11.25" customHeight="1">
      <c r="A658" s="1121" t="s">
        <v>4651</v>
      </c>
      <c r="B658" s="1126" t="s">
        <v>6201</v>
      </c>
      <c r="C658" s="30"/>
      <c r="D658" s="25"/>
      <c r="E658" s="25"/>
      <c r="F658" s="25"/>
      <c r="G658" s="25"/>
      <c r="H658" s="26"/>
    </row>
    <row r="659" spans="1:8" ht="11.25" customHeight="1">
      <c r="A659" s="1121" t="s">
        <v>6202</v>
      </c>
      <c r="B659" s="1126" t="s">
        <v>6203</v>
      </c>
      <c r="C659" s="30"/>
      <c r="D659" s="25"/>
      <c r="E659" s="25"/>
      <c r="F659" s="25"/>
      <c r="G659" s="25"/>
      <c r="H659" s="26"/>
    </row>
    <row r="660" spans="1:8" ht="15" customHeight="1">
      <c r="A660" s="1121" t="s">
        <v>6204</v>
      </c>
      <c r="B660" s="1126" t="s">
        <v>6205</v>
      </c>
      <c r="C660" s="30"/>
      <c r="D660" s="25"/>
      <c r="E660" s="25"/>
      <c r="F660" s="25"/>
      <c r="G660" s="25"/>
      <c r="H660" s="26"/>
    </row>
    <row r="661" spans="1:8" ht="15" customHeight="1">
      <c r="A661" s="1121" t="s">
        <v>6206</v>
      </c>
      <c r="B661" s="1126" t="s">
        <v>6207</v>
      </c>
      <c r="C661" s="30"/>
      <c r="D661" s="25"/>
      <c r="E661" s="25"/>
      <c r="F661" s="25"/>
      <c r="G661" s="25"/>
      <c r="H661" s="26"/>
    </row>
    <row r="662" spans="1:8" ht="15.75" customHeight="1">
      <c r="A662" s="1121" t="s">
        <v>6208</v>
      </c>
      <c r="B662" s="1126" t="s">
        <v>6209</v>
      </c>
      <c r="C662" s="30"/>
      <c r="D662" s="25"/>
      <c r="E662" s="25"/>
      <c r="F662" s="25"/>
      <c r="G662" s="25"/>
      <c r="H662" s="26"/>
    </row>
    <row r="663" spans="1:8" ht="13.5" customHeight="1">
      <c r="A663" s="1119" t="s">
        <v>6210</v>
      </c>
      <c r="B663" s="1126" t="s">
        <v>6211</v>
      </c>
      <c r="C663" s="30"/>
      <c r="D663" s="25"/>
      <c r="E663" s="25"/>
      <c r="F663" s="25"/>
      <c r="G663" s="25"/>
      <c r="H663" s="26"/>
    </row>
    <row r="664" spans="1:8" ht="11.25" customHeight="1">
      <c r="A664" s="1121" t="s">
        <v>6212</v>
      </c>
      <c r="B664" s="1126" t="s">
        <v>6213</v>
      </c>
      <c r="C664" s="30"/>
      <c r="D664" s="25"/>
      <c r="E664" s="25"/>
      <c r="F664" s="25"/>
      <c r="G664" s="25"/>
      <c r="H664" s="26"/>
    </row>
    <row r="665" spans="1:8" ht="13.5" customHeight="1">
      <c r="A665" s="1121" t="s">
        <v>6214</v>
      </c>
      <c r="B665" s="1126" t="s">
        <v>6215</v>
      </c>
      <c r="C665" s="30"/>
      <c r="D665" s="25"/>
      <c r="E665" s="25"/>
      <c r="F665" s="25"/>
      <c r="G665" s="25"/>
      <c r="H665" s="26"/>
    </row>
    <row r="666" spans="1:8" ht="14.25" customHeight="1">
      <c r="A666" s="1121" t="s">
        <v>6216</v>
      </c>
      <c r="B666" s="1126" t="s">
        <v>6217</v>
      </c>
      <c r="C666" s="30"/>
      <c r="D666" s="25"/>
      <c r="E666" s="25"/>
      <c r="F666" s="25"/>
      <c r="G666" s="25"/>
      <c r="H666" s="26"/>
    </row>
    <row r="667" spans="1:8" ht="15" customHeight="1">
      <c r="A667" s="1121" t="s">
        <v>6218</v>
      </c>
      <c r="B667" s="1118" t="s">
        <v>6219</v>
      </c>
      <c r="C667" s="30"/>
      <c r="D667" s="25"/>
      <c r="E667" s="25"/>
      <c r="F667" s="25"/>
      <c r="G667" s="25"/>
      <c r="H667" s="26"/>
    </row>
    <row r="668" spans="1:8" ht="15.75" customHeight="1">
      <c r="A668" s="1121" t="s">
        <v>6220</v>
      </c>
      <c r="B668" s="1118" t="s">
        <v>6221</v>
      </c>
      <c r="C668" s="30"/>
      <c r="D668" s="25"/>
      <c r="E668" s="25"/>
      <c r="F668" s="25"/>
      <c r="G668" s="25"/>
      <c r="H668" s="26"/>
    </row>
    <row r="669" spans="1:8" ht="15.75" customHeight="1">
      <c r="A669" s="1121" t="s">
        <v>6222</v>
      </c>
      <c r="B669" s="1126" t="s">
        <v>6223</v>
      </c>
      <c r="C669" s="30"/>
      <c r="D669" s="25"/>
      <c r="E669" s="25"/>
      <c r="F669" s="25"/>
      <c r="G669" s="25"/>
      <c r="H669" s="26"/>
    </row>
    <row r="670" spans="1:8" ht="12" customHeight="1">
      <c r="A670" s="1121" t="s">
        <v>6224</v>
      </c>
      <c r="B670" s="1126" t="s">
        <v>6225</v>
      </c>
      <c r="C670" s="30"/>
      <c r="D670" s="25"/>
      <c r="E670" s="25"/>
      <c r="F670" s="25"/>
      <c r="G670" s="25"/>
      <c r="H670" s="26"/>
    </row>
    <row r="671" spans="1:8" ht="12" customHeight="1">
      <c r="A671" s="1121" t="s">
        <v>6226</v>
      </c>
      <c r="B671" s="1118" t="s">
        <v>6227</v>
      </c>
      <c r="C671" s="30"/>
      <c r="D671" s="25"/>
      <c r="E671" s="25"/>
      <c r="F671" s="25"/>
      <c r="G671" s="25"/>
      <c r="H671" s="26"/>
    </row>
    <row r="672" spans="1:8" ht="15" customHeight="1">
      <c r="A672" s="1121" t="s">
        <v>6228</v>
      </c>
      <c r="B672" s="1126" t="s">
        <v>6229</v>
      </c>
      <c r="C672" s="30"/>
      <c r="D672" s="25"/>
      <c r="E672" s="25"/>
      <c r="F672" s="25"/>
      <c r="G672" s="25"/>
      <c r="H672" s="26"/>
    </row>
    <row r="673" spans="1:8" ht="12" customHeight="1">
      <c r="A673" s="1121" t="s">
        <v>6230</v>
      </c>
      <c r="B673" s="1118" t="s">
        <v>6231</v>
      </c>
      <c r="C673" s="30"/>
      <c r="D673" s="25"/>
      <c r="E673" s="25"/>
      <c r="F673" s="25"/>
      <c r="G673" s="25"/>
      <c r="H673" s="26"/>
    </row>
    <row r="674" spans="1:8" ht="12" customHeight="1">
      <c r="A674" s="1121" t="s">
        <v>6232</v>
      </c>
      <c r="B674" s="1118" t="s">
        <v>6233</v>
      </c>
      <c r="C674" s="30"/>
      <c r="D674" s="25"/>
      <c r="E674" s="25"/>
      <c r="F674" s="25"/>
      <c r="G674" s="25"/>
      <c r="H674" s="26"/>
    </row>
    <row r="675" spans="1:8" ht="14.25" customHeight="1">
      <c r="A675" s="1121" t="s">
        <v>6234</v>
      </c>
      <c r="B675" s="1118" t="s">
        <v>6235</v>
      </c>
      <c r="C675" s="30"/>
      <c r="D675" s="25"/>
      <c r="E675" s="25"/>
      <c r="F675" s="25"/>
      <c r="G675" s="25"/>
      <c r="H675" s="26"/>
    </row>
    <row r="676" spans="1:8" ht="15" customHeight="1">
      <c r="A676" s="1121" t="s">
        <v>6236</v>
      </c>
      <c r="B676" s="1118" t="s">
        <v>6237</v>
      </c>
      <c r="C676" s="30"/>
      <c r="D676" s="25"/>
      <c r="E676" s="25"/>
      <c r="F676" s="25"/>
      <c r="G676" s="25"/>
      <c r="H676" s="26"/>
    </row>
    <row r="677" spans="1:8" ht="12" customHeight="1">
      <c r="A677" s="1121" t="s">
        <v>6238</v>
      </c>
      <c r="B677" s="1126" t="s">
        <v>6239</v>
      </c>
      <c r="C677" s="30"/>
      <c r="D677" s="25"/>
      <c r="E677" s="25"/>
      <c r="F677" s="25"/>
      <c r="G677" s="25"/>
      <c r="H677" s="26"/>
    </row>
    <row r="678" spans="1:8" ht="15.75" customHeight="1">
      <c r="A678" s="1121" t="s">
        <v>6240</v>
      </c>
      <c r="B678" s="1126" t="s">
        <v>6241</v>
      </c>
      <c r="C678" s="30"/>
      <c r="D678" s="25"/>
      <c r="E678" s="25"/>
      <c r="F678" s="25"/>
      <c r="G678" s="25"/>
      <c r="H678" s="26"/>
    </row>
    <row r="679" spans="1:8" ht="14.25" customHeight="1" thickBot="1">
      <c r="A679" s="1121" t="s">
        <v>6242</v>
      </c>
      <c r="B679" s="1126" t="s">
        <v>6243</v>
      </c>
      <c r="C679" s="30"/>
      <c r="D679" s="33"/>
      <c r="E679" s="33"/>
      <c r="F679" s="33"/>
      <c r="G679" s="33"/>
      <c r="H679" s="34"/>
    </row>
    <row r="680" spans="1:8" ht="15.75" customHeight="1" thickTop="1">
      <c r="A680" s="1121" t="s">
        <v>6244</v>
      </c>
      <c r="B680" s="1118" t="s">
        <v>6245</v>
      </c>
      <c r="C680" s="30"/>
      <c r="D680" s="35"/>
      <c r="E680" s="35"/>
      <c r="F680" s="35"/>
      <c r="G680" s="35"/>
      <c r="H680" s="36"/>
    </row>
    <row r="681" spans="1:8" ht="12" customHeight="1">
      <c r="A681" s="1121" t="s">
        <v>6246</v>
      </c>
      <c r="B681" s="1126" t="s">
        <v>6247</v>
      </c>
      <c r="C681" s="30"/>
      <c r="D681" s="25"/>
      <c r="E681" s="25"/>
      <c r="F681" s="25"/>
      <c r="G681" s="25"/>
      <c r="H681" s="26"/>
    </row>
    <row r="682" spans="1:8" ht="11.25" customHeight="1">
      <c r="A682" s="1121" t="s">
        <v>6248</v>
      </c>
      <c r="B682" s="1118" t="s">
        <v>6249</v>
      </c>
      <c r="C682" s="30"/>
      <c r="D682" s="25"/>
      <c r="E682" s="25"/>
      <c r="F682" s="25"/>
      <c r="G682" s="25"/>
      <c r="H682" s="26"/>
    </row>
    <row r="683" spans="1:8" ht="12" customHeight="1">
      <c r="A683" s="1121" t="s">
        <v>6250</v>
      </c>
      <c r="B683" s="1118" t="s">
        <v>6251</v>
      </c>
      <c r="C683" s="30"/>
      <c r="D683" s="25"/>
      <c r="E683" s="25"/>
      <c r="F683" s="25"/>
      <c r="G683" s="25"/>
      <c r="H683" s="26"/>
    </row>
    <row r="684" spans="1:8" ht="13.5" customHeight="1">
      <c r="A684" s="1121" t="s">
        <v>6252</v>
      </c>
      <c r="B684" s="1118" t="s">
        <v>6253</v>
      </c>
      <c r="C684" s="30"/>
      <c r="D684" s="25"/>
      <c r="E684" s="25"/>
      <c r="F684" s="25"/>
      <c r="G684" s="25"/>
      <c r="H684" s="26"/>
    </row>
    <row r="685" spans="1:8" ht="12.75" customHeight="1">
      <c r="A685" s="1121" t="s">
        <v>6254</v>
      </c>
      <c r="B685" s="1118" t="s">
        <v>6255</v>
      </c>
      <c r="C685" s="30"/>
      <c r="D685" s="25"/>
      <c r="E685" s="25"/>
      <c r="F685" s="25"/>
      <c r="G685" s="25"/>
      <c r="H685" s="26"/>
    </row>
    <row r="686" spans="1:8" ht="11.25" customHeight="1">
      <c r="A686" s="1121" t="s">
        <v>6256</v>
      </c>
      <c r="B686" s="1118" t="s">
        <v>6257</v>
      </c>
      <c r="C686" s="30"/>
      <c r="D686" s="25"/>
      <c r="E686" s="25"/>
      <c r="F686" s="25"/>
      <c r="G686" s="25"/>
      <c r="H686" s="26"/>
    </row>
    <row r="687" spans="1:8" ht="11.25" customHeight="1">
      <c r="A687" s="1121" t="s">
        <v>6258</v>
      </c>
      <c r="B687" s="1126" t="s">
        <v>6259</v>
      </c>
      <c r="C687" s="30"/>
      <c r="D687" s="25"/>
      <c r="E687" s="25"/>
      <c r="F687" s="25"/>
      <c r="G687" s="25"/>
      <c r="H687" s="26"/>
    </row>
    <row r="688" spans="1:8" ht="10.5" customHeight="1">
      <c r="A688" s="1121" t="s">
        <v>6260</v>
      </c>
      <c r="B688" s="1118" t="s">
        <v>6261</v>
      </c>
      <c r="C688" s="30"/>
      <c r="D688" s="25"/>
      <c r="E688" s="25"/>
      <c r="F688" s="25"/>
      <c r="G688" s="25"/>
      <c r="H688" s="26"/>
    </row>
    <row r="689" spans="1:8" ht="12.75" customHeight="1">
      <c r="A689" s="1121" t="s">
        <v>6262</v>
      </c>
      <c r="B689" s="1118" t="s">
        <v>6263</v>
      </c>
      <c r="C689" s="30"/>
      <c r="D689" s="25"/>
      <c r="E689" s="25"/>
      <c r="F689" s="25"/>
      <c r="G689" s="25"/>
      <c r="H689" s="26"/>
    </row>
    <row r="690" spans="1:8" ht="11.25" customHeight="1">
      <c r="A690" s="1121" t="s">
        <v>6264</v>
      </c>
      <c r="B690" s="1118" t="s">
        <v>6265</v>
      </c>
      <c r="C690" s="30"/>
      <c r="D690" s="25"/>
      <c r="E690" s="25"/>
      <c r="F690" s="25"/>
      <c r="G690" s="25"/>
      <c r="H690" s="26"/>
    </row>
    <row r="691" spans="1:8" ht="15" customHeight="1">
      <c r="A691" s="1121" t="s">
        <v>6266</v>
      </c>
      <c r="B691" s="1126" t="s">
        <v>6267</v>
      </c>
      <c r="C691" s="30"/>
      <c r="D691" s="25"/>
      <c r="E691" s="25"/>
      <c r="F691" s="25"/>
      <c r="G691" s="25"/>
      <c r="H691" s="26"/>
    </row>
    <row r="692" spans="1:8" ht="13.5" customHeight="1">
      <c r="A692" s="1121" t="s">
        <v>6268</v>
      </c>
      <c r="B692" s="1126" t="s">
        <v>6269</v>
      </c>
      <c r="C692" s="30"/>
      <c r="D692" s="25"/>
      <c r="E692" s="25"/>
      <c r="F692" s="25"/>
      <c r="G692" s="25"/>
      <c r="H692" s="26"/>
    </row>
    <row r="693" spans="1:8" ht="15.75" customHeight="1">
      <c r="A693" s="1121" t="s">
        <v>6270</v>
      </c>
      <c r="B693" s="1126" t="s">
        <v>6271</v>
      </c>
      <c r="C693" s="30"/>
      <c r="D693" s="25"/>
      <c r="E693" s="25"/>
      <c r="F693" s="25"/>
      <c r="G693" s="25"/>
      <c r="H693" s="26"/>
    </row>
    <row r="694" spans="1:8" ht="15" customHeight="1">
      <c r="A694" s="1121" t="s">
        <v>6272</v>
      </c>
      <c r="B694" s="1126" t="s">
        <v>6273</v>
      </c>
      <c r="C694" s="30"/>
      <c r="D694" s="25"/>
      <c r="E694" s="25"/>
      <c r="F694" s="25"/>
      <c r="G694" s="25"/>
      <c r="H694" s="26"/>
    </row>
    <row r="695" spans="1:8" ht="25.5" customHeight="1">
      <c r="A695" s="1121" t="s">
        <v>6274</v>
      </c>
      <c r="B695" s="1126" t="s">
        <v>6275</v>
      </c>
      <c r="C695" s="30"/>
      <c r="D695" s="25"/>
      <c r="E695" s="25"/>
      <c r="F695" s="25"/>
      <c r="G695" s="25"/>
      <c r="H695" s="26"/>
    </row>
    <row r="696" spans="1:8" ht="15" customHeight="1">
      <c r="A696" s="1121" t="s">
        <v>6276</v>
      </c>
      <c r="B696" s="1126" t="s">
        <v>6277</v>
      </c>
      <c r="C696" s="30"/>
      <c r="D696" s="25"/>
      <c r="E696" s="25"/>
      <c r="F696" s="25"/>
      <c r="G696" s="25"/>
      <c r="H696" s="26"/>
    </row>
    <row r="697" spans="1:8" ht="13.5" customHeight="1">
      <c r="A697" s="1121" t="s">
        <v>6278</v>
      </c>
      <c r="B697" s="1118" t="s">
        <v>6279</v>
      </c>
      <c r="C697" s="30"/>
      <c r="D697" s="25"/>
      <c r="E697" s="25"/>
      <c r="F697" s="25"/>
      <c r="G697" s="25"/>
      <c r="H697" s="26"/>
    </row>
    <row r="698" spans="1:8" ht="12.75" customHeight="1">
      <c r="A698" s="1121" t="s">
        <v>6280</v>
      </c>
      <c r="B698" s="1118" t="s">
        <v>6281</v>
      </c>
      <c r="C698" s="30"/>
      <c r="D698" s="25"/>
      <c r="E698" s="25"/>
      <c r="F698" s="25"/>
      <c r="G698" s="25"/>
      <c r="H698" s="26"/>
    </row>
    <row r="699" spans="1:8" ht="12" customHeight="1">
      <c r="A699" s="1121" t="s">
        <v>6282</v>
      </c>
      <c r="B699" s="1118" t="s">
        <v>6283</v>
      </c>
      <c r="C699" s="30"/>
      <c r="D699" s="25"/>
      <c r="E699" s="25"/>
      <c r="F699" s="25"/>
      <c r="G699" s="25"/>
      <c r="H699" s="26"/>
    </row>
    <row r="700" spans="1:8" ht="11.25" customHeight="1">
      <c r="A700" s="1121" t="s">
        <v>6284</v>
      </c>
      <c r="B700" s="1126" t="s">
        <v>6285</v>
      </c>
      <c r="C700" s="30"/>
      <c r="D700" s="25"/>
      <c r="E700" s="25"/>
      <c r="F700" s="25"/>
      <c r="G700" s="25"/>
      <c r="H700" s="26"/>
    </row>
    <row r="701" spans="1:8" ht="14.25" customHeight="1">
      <c r="A701" s="1121" t="s">
        <v>6950</v>
      </c>
      <c r="B701" s="1126" t="s">
        <v>7001</v>
      </c>
      <c r="C701" s="30"/>
      <c r="D701" s="25"/>
      <c r="E701" s="25"/>
      <c r="F701" s="25"/>
      <c r="G701" s="25"/>
      <c r="H701" s="26"/>
    </row>
    <row r="702" spans="1:8" ht="13.5" customHeight="1">
      <c r="A702" s="1121" t="s">
        <v>6286</v>
      </c>
      <c r="B702" s="1126" t="s">
        <v>6287</v>
      </c>
      <c r="C702" s="30"/>
      <c r="D702" s="25"/>
      <c r="E702" s="25"/>
      <c r="F702" s="25"/>
      <c r="G702" s="25"/>
      <c r="H702" s="26"/>
    </row>
    <row r="703" spans="1:8" ht="15" customHeight="1">
      <c r="A703" s="1121" t="s">
        <v>6288</v>
      </c>
      <c r="B703" s="1118" t="s">
        <v>6289</v>
      </c>
      <c r="C703" s="30"/>
      <c r="D703" s="25"/>
      <c r="E703" s="25"/>
      <c r="F703" s="25"/>
      <c r="G703" s="25"/>
      <c r="H703" s="26"/>
    </row>
    <row r="704" spans="1:8" ht="13.5" customHeight="1">
      <c r="A704" s="1121" t="s">
        <v>6290</v>
      </c>
      <c r="B704" s="1118" t="s">
        <v>6291</v>
      </c>
      <c r="C704" s="30"/>
      <c r="D704" s="25"/>
      <c r="E704" s="25"/>
      <c r="F704" s="25"/>
      <c r="G704" s="25"/>
      <c r="H704" s="26"/>
    </row>
    <row r="705" spans="1:8" ht="12" customHeight="1">
      <c r="A705" s="1121" t="s">
        <v>6292</v>
      </c>
      <c r="B705" s="1118" t="s">
        <v>6293</v>
      </c>
      <c r="C705" s="30"/>
      <c r="D705" s="25"/>
      <c r="E705" s="25"/>
      <c r="F705" s="25"/>
      <c r="G705" s="25"/>
      <c r="H705" s="26"/>
    </row>
    <row r="706" spans="1:8" ht="12.75" customHeight="1" thickBot="1">
      <c r="A706" s="1121" t="s">
        <v>6294</v>
      </c>
      <c r="B706" s="1126" t="s">
        <v>6295</v>
      </c>
      <c r="C706" s="30"/>
      <c r="D706" s="33"/>
      <c r="E706" s="33"/>
      <c r="F706" s="33"/>
      <c r="G706" s="33"/>
      <c r="H706" s="34"/>
    </row>
    <row r="707" spans="1:8" ht="13.5" customHeight="1" thickTop="1">
      <c r="A707" s="1121" t="s">
        <v>6296</v>
      </c>
      <c r="B707" s="1126" t="s">
        <v>6297</v>
      </c>
      <c r="C707" s="30"/>
      <c r="D707" s="35"/>
      <c r="E707" s="35"/>
      <c r="F707" s="35"/>
      <c r="G707" s="35"/>
      <c r="H707" s="36"/>
    </row>
    <row r="708" spans="1:8" ht="13.5" customHeight="1">
      <c r="A708" s="1119" t="s">
        <v>6298</v>
      </c>
      <c r="B708" s="1126" t="s">
        <v>5696</v>
      </c>
      <c r="C708" s="30"/>
      <c r="D708" s="25"/>
      <c r="E708" s="25"/>
      <c r="F708" s="25"/>
      <c r="G708" s="25"/>
      <c r="H708" s="26"/>
    </row>
    <row r="709" spans="1:8" ht="15.75" customHeight="1">
      <c r="A709" s="1119" t="s">
        <v>6299</v>
      </c>
      <c r="B709" s="1126" t="s">
        <v>5698</v>
      </c>
      <c r="C709" s="30"/>
      <c r="D709" s="25"/>
      <c r="E709" s="25"/>
      <c r="F709" s="25"/>
      <c r="G709" s="25"/>
      <c r="H709" s="26"/>
    </row>
    <row r="710" spans="1:8" ht="18.75" customHeight="1">
      <c r="A710" s="1119" t="s">
        <v>6300</v>
      </c>
      <c r="B710" s="1126" t="s">
        <v>5700</v>
      </c>
      <c r="C710" s="30"/>
      <c r="D710" s="25"/>
      <c r="E710" s="25"/>
      <c r="F710" s="25"/>
      <c r="G710" s="25"/>
      <c r="H710" s="26"/>
    </row>
    <row r="711" spans="1:8" ht="15.75" customHeight="1">
      <c r="A711" s="1119" t="s">
        <v>6301</v>
      </c>
      <c r="B711" s="1126" t="s">
        <v>5701</v>
      </c>
      <c r="C711" s="30"/>
      <c r="D711" s="25"/>
      <c r="E711" s="25"/>
      <c r="F711" s="25"/>
      <c r="G711" s="25"/>
      <c r="H711" s="26"/>
    </row>
    <row r="712" spans="1:8" ht="12.75" customHeight="1">
      <c r="A712" s="1119" t="s">
        <v>6302</v>
      </c>
      <c r="B712" s="1126" t="s">
        <v>5703</v>
      </c>
      <c r="C712" s="30"/>
      <c r="D712" s="25"/>
      <c r="E712" s="25"/>
      <c r="F712" s="25"/>
      <c r="G712" s="25"/>
      <c r="H712" s="26"/>
    </row>
    <row r="713" spans="1:8" ht="10.5" customHeight="1">
      <c r="A713" s="1119" t="s">
        <v>6303</v>
      </c>
      <c r="B713" s="1126" t="s">
        <v>5710</v>
      </c>
      <c r="C713" s="30"/>
      <c r="D713" s="25"/>
      <c r="E713" s="25"/>
      <c r="F713" s="25"/>
      <c r="G713" s="25"/>
      <c r="H713" s="26"/>
    </row>
    <row r="714" spans="1:8" ht="14.25" customHeight="1">
      <c r="A714" s="1119" t="s">
        <v>6304</v>
      </c>
      <c r="B714" s="1126" t="s">
        <v>5712</v>
      </c>
      <c r="C714" s="30"/>
      <c r="D714" s="25"/>
      <c r="E714" s="25"/>
      <c r="F714" s="25"/>
      <c r="G714" s="25"/>
      <c r="H714" s="26"/>
    </row>
    <row r="715" spans="1:8" ht="15" customHeight="1">
      <c r="A715" s="1119" t="s">
        <v>6305</v>
      </c>
      <c r="B715" s="1126" t="s">
        <v>5714</v>
      </c>
      <c r="C715" s="30"/>
      <c r="D715" s="25"/>
      <c r="E715" s="25"/>
      <c r="F715" s="25"/>
      <c r="G715" s="25"/>
      <c r="H715" s="26"/>
    </row>
    <row r="716" spans="1:8" ht="13.5" customHeight="1">
      <c r="A716" s="1119" t="s">
        <v>6306</v>
      </c>
      <c r="B716" s="1126" t="s">
        <v>5716</v>
      </c>
      <c r="C716" s="30"/>
      <c r="D716" s="25"/>
      <c r="E716" s="25"/>
      <c r="F716" s="25"/>
      <c r="G716" s="25"/>
      <c r="H716" s="26"/>
    </row>
    <row r="717" spans="1:8" ht="17.25" customHeight="1">
      <c r="A717" s="1119" t="s">
        <v>6307</v>
      </c>
      <c r="B717" s="1126" t="s">
        <v>5718</v>
      </c>
      <c r="C717" s="30"/>
      <c r="D717" s="25"/>
      <c r="E717" s="25"/>
      <c r="F717" s="25"/>
      <c r="G717" s="25"/>
      <c r="H717" s="26"/>
    </row>
    <row r="718" spans="1:8" ht="13.5" customHeight="1">
      <c r="A718" s="1119" t="s">
        <v>6308</v>
      </c>
      <c r="B718" s="1126" t="s">
        <v>6309</v>
      </c>
      <c r="C718" s="30"/>
      <c r="D718" s="25"/>
      <c r="E718" s="25"/>
      <c r="F718" s="25"/>
      <c r="G718" s="25"/>
      <c r="H718" s="26"/>
    </row>
    <row r="719" spans="1:8" ht="16.5" customHeight="1">
      <c r="A719" s="1119" t="s">
        <v>6310</v>
      </c>
      <c r="B719" s="1126" t="s">
        <v>5725</v>
      </c>
      <c r="C719" s="30"/>
      <c r="D719" s="25"/>
      <c r="E719" s="25"/>
      <c r="F719" s="25"/>
      <c r="G719" s="25"/>
      <c r="H719" s="26"/>
    </row>
    <row r="720" spans="1:8" ht="14.25" customHeight="1">
      <c r="A720" s="1119" t="s">
        <v>6311</v>
      </c>
      <c r="B720" s="1126" t="s">
        <v>5728</v>
      </c>
      <c r="C720" s="30"/>
      <c r="D720" s="25"/>
      <c r="E720" s="25"/>
      <c r="F720" s="25"/>
      <c r="G720" s="25"/>
      <c r="H720" s="26"/>
    </row>
    <row r="721" spans="1:8" ht="15.75" customHeight="1">
      <c r="A721" s="1119" t="s">
        <v>6312</v>
      </c>
      <c r="B721" s="1126" t="s">
        <v>5731</v>
      </c>
      <c r="C721" s="30"/>
      <c r="D721" s="25"/>
      <c r="E721" s="25"/>
      <c r="F721" s="25"/>
      <c r="G721" s="25"/>
      <c r="H721" s="26"/>
    </row>
    <row r="722" spans="1:8" ht="16.5" customHeight="1">
      <c r="A722" s="1119" t="s">
        <v>6313</v>
      </c>
      <c r="B722" s="1126" t="s">
        <v>5734</v>
      </c>
      <c r="C722" s="30"/>
      <c r="D722" s="25"/>
      <c r="E722" s="25"/>
      <c r="F722" s="25"/>
      <c r="G722" s="25"/>
      <c r="H722" s="26"/>
    </row>
    <row r="723" spans="1:8" ht="16.5" customHeight="1">
      <c r="A723" s="1119" t="s">
        <v>6314</v>
      </c>
      <c r="B723" s="1126" t="s">
        <v>5737</v>
      </c>
      <c r="C723" s="30"/>
      <c r="D723" s="25"/>
      <c r="E723" s="25"/>
      <c r="F723" s="25"/>
      <c r="G723" s="25"/>
      <c r="H723" s="26"/>
    </row>
    <row r="724" spans="1:8" ht="15.75" customHeight="1">
      <c r="A724" s="1119" t="s">
        <v>6315</v>
      </c>
      <c r="B724" s="1126" t="s">
        <v>5740</v>
      </c>
      <c r="C724" s="30"/>
      <c r="D724" s="25"/>
      <c r="E724" s="25"/>
      <c r="F724" s="25"/>
      <c r="G724" s="25"/>
      <c r="H724" s="26"/>
    </row>
    <row r="725" spans="1:8" ht="11.25" customHeight="1">
      <c r="A725" s="1119" t="s">
        <v>6316</v>
      </c>
      <c r="B725" s="1126" t="s">
        <v>5743</v>
      </c>
      <c r="C725" s="30"/>
      <c r="D725" s="25"/>
      <c r="E725" s="25"/>
      <c r="F725" s="25"/>
      <c r="G725" s="25"/>
      <c r="H725" s="26"/>
    </row>
    <row r="726" spans="1:8" ht="12" customHeight="1">
      <c r="A726" s="1119" t="s">
        <v>6317</v>
      </c>
      <c r="B726" s="1126" t="s">
        <v>5744</v>
      </c>
      <c r="C726" s="30"/>
      <c r="D726" s="25"/>
      <c r="E726" s="25"/>
      <c r="F726" s="25"/>
      <c r="G726" s="25"/>
      <c r="H726" s="26"/>
    </row>
    <row r="727" spans="1:8" ht="10.5" customHeight="1">
      <c r="A727" s="1119" t="s">
        <v>6318</v>
      </c>
      <c r="B727" s="1126" t="s">
        <v>5746</v>
      </c>
      <c r="C727" s="30"/>
      <c r="D727" s="25"/>
      <c r="E727" s="25"/>
      <c r="F727" s="25"/>
      <c r="G727" s="25"/>
      <c r="H727" s="26"/>
    </row>
    <row r="728" spans="1:8" ht="12" customHeight="1">
      <c r="A728" s="1119" t="s">
        <v>6319</v>
      </c>
      <c r="B728" s="1126" t="s">
        <v>5748</v>
      </c>
      <c r="C728" s="30"/>
      <c r="D728" s="25"/>
      <c r="E728" s="25"/>
      <c r="F728" s="25"/>
      <c r="G728" s="25"/>
      <c r="H728" s="26"/>
    </row>
    <row r="729" spans="1:8" ht="13.5" customHeight="1">
      <c r="A729" s="1119" t="s">
        <v>6320</v>
      </c>
      <c r="B729" s="1126" t="s">
        <v>5751</v>
      </c>
      <c r="C729" s="30"/>
      <c r="D729" s="25"/>
      <c r="E729" s="25"/>
      <c r="F729" s="25"/>
      <c r="G729" s="25"/>
      <c r="H729" s="26"/>
    </row>
    <row r="730" spans="1:8" ht="11.25" customHeight="1">
      <c r="A730" s="1119" t="s">
        <v>6321</v>
      </c>
      <c r="B730" s="1126" t="s">
        <v>5754</v>
      </c>
      <c r="C730" s="30"/>
      <c r="D730" s="25"/>
      <c r="E730" s="25"/>
      <c r="F730" s="25"/>
      <c r="G730" s="25"/>
      <c r="H730" s="26"/>
    </row>
    <row r="731" spans="1:8" ht="13.5" customHeight="1">
      <c r="A731" s="1119" t="s">
        <v>6322</v>
      </c>
      <c r="B731" s="1126" t="s">
        <v>5757</v>
      </c>
      <c r="C731" s="30"/>
      <c r="D731" s="25"/>
      <c r="E731" s="25"/>
      <c r="F731" s="25"/>
      <c r="G731" s="25"/>
      <c r="H731" s="26"/>
    </row>
    <row r="732" spans="1:8" ht="13.5" customHeight="1" thickBot="1">
      <c r="A732" s="1119" t="s">
        <v>6323</v>
      </c>
      <c r="B732" s="1126" t="s">
        <v>5759</v>
      </c>
      <c r="C732" s="30"/>
      <c r="D732" s="33"/>
      <c r="E732" s="33"/>
      <c r="F732" s="33"/>
      <c r="G732" s="33"/>
      <c r="H732" s="34"/>
    </row>
    <row r="733" spans="1:8" ht="13.5" customHeight="1" thickTop="1">
      <c r="A733" s="1119" t="s">
        <v>6324</v>
      </c>
      <c r="B733" s="1126" t="s">
        <v>5760</v>
      </c>
      <c r="C733" s="30"/>
      <c r="D733" s="35"/>
      <c r="E733" s="35"/>
      <c r="F733" s="35"/>
      <c r="G733" s="35"/>
      <c r="H733" s="36"/>
    </row>
    <row r="734" spans="1:8" ht="14.25" customHeight="1">
      <c r="A734" s="1119" t="s">
        <v>6325</v>
      </c>
      <c r="B734" s="1126" t="s">
        <v>5763</v>
      </c>
      <c r="C734" s="30"/>
      <c r="D734" s="25"/>
      <c r="E734" s="25"/>
      <c r="F734" s="25"/>
      <c r="G734" s="25"/>
      <c r="H734" s="26"/>
    </row>
    <row r="735" spans="1:8" ht="15" customHeight="1">
      <c r="A735" s="1119" t="s">
        <v>6326</v>
      </c>
      <c r="B735" s="1126" t="s">
        <v>5766</v>
      </c>
      <c r="C735" s="30"/>
      <c r="D735" s="25"/>
      <c r="E735" s="25"/>
      <c r="F735" s="25"/>
      <c r="G735" s="25"/>
      <c r="H735" s="26"/>
    </row>
    <row r="736" spans="1:8" ht="15.75" customHeight="1">
      <c r="A736" s="1119" t="s">
        <v>6951</v>
      </c>
      <c r="B736" s="1126" t="s">
        <v>7002</v>
      </c>
      <c r="C736" s="30"/>
      <c r="D736" s="25"/>
      <c r="E736" s="25"/>
      <c r="F736" s="25"/>
      <c r="G736" s="25"/>
      <c r="H736" s="26"/>
    </row>
    <row r="737" spans="1:8" ht="13.5" customHeight="1">
      <c r="A737" s="1119" t="s">
        <v>7402</v>
      </c>
      <c r="B737" s="1126" t="s">
        <v>7403</v>
      </c>
      <c r="C737" s="30"/>
      <c r="D737" s="25"/>
      <c r="E737" s="25"/>
      <c r="F737" s="25"/>
      <c r="G737" s="25"/>
      <c r="H737" s="26"/>
    </row>
    <row r="738" spans="1:8" ht="10.5" customHeight="1">
      <c r="A738" s="1119" t="s">
        <v>6327</v>
      </c>
      <c r="B738" s="1126" t="s">
        <v>5769</v>
      </c>
      <c r="C738" s="30"/>
      <c r="D738" s="25"/>
      <c r="E738" s="25"/>
      <c r="F738" s="25"/>
      <c r="G738" s="25"/>
      <c r="H738" s="26"/>
    </row>
    <row r="739" spans="1:8" ht="13.5" customHeight="1">
      <c r="A739" s="1119" t="s">
        <v>6328</v>
      </c>
      <c r="B739" s="1118" t="s">
        <v>5771</v>
      </c>
      <c r="C739" s="30"/>
      <c r="D739" s="25"/>
      <c r="E739" s="25"/>
      <c r="F739" s="25"/>
      <c r="G739" s="25"/>
      <c r="H739" s="26"/>
    </row>
    <row r="740" spans="1:8" ht="12" customHeight="1">
      <c r="A740" s="1119" t="s">
        <v>6329</v>
      </c>
      <c r="B740" s="1126" t="s">
        <v>5779</v>
      </c>
      <c r="C740" s="30"/>
      <c r="D740" s="25"/>
      <c r="E740" s="25"/>
      <c r="F740" s="25"/>
      <c r="G740" s="25"/>
      <c r="H740" s="26"/>
    </row>
    <row r="741" spans="1:8" ht="12.75" customHeight="1">
      <c r="A741" s="1121" t="s">
        <v>6330</v>
      </c>
      <c r="B741" s="1126" t="s">
        <v>6331</v>
      </c>
      <c r="C741" s="30"/>
      <c r="D741" s="25"/>
      <c r="E741" s="25"/>
      <c r="F741" s="25"/>
      <c r="G741" s="25"/>
      <c r="H741" s="26"/>
    </row>
    <row r="742" spans="1:8" ht="15.75" customHeight="1">
      <c r="A742" s="1121" t="s">
        <v>6332</v>
      </c>
      <c r="B742" s="1126" t="s">
        <v>6333</v>
      </c>
      <c r="C742" s="30"/>
      <c r="D742" s="25"/>
      <c r="E742" s="25"/>
      <c r="F742" s="25"/>
      <c r="G742" s="25"/>
      <c r="H742" s="26"/>
    </row>
    <row r="743" spans="1:8" ht="16.5" customHeight="1">
      <c r="A743" s="1121" t="s">
        <v>6334</v>
      </c>
      <c r="B743" s="1126" t="s">
        <v>6335</v>
      </c>
      <c r="C743" s="30"/>
      <c r="D743" s="25"/>
      <c r="E743" s="25"/>
      <c r="F743" s="25"/>
      <c r="G743" s="25"/>
      <c r="H743" s="26"/>
    </row>
    <row r="744" spans="1:8" ht="15.75" customHeight="1">
      <c r="A744" s="1121" t="s">
        <v>6336</v>
      </c>
      <c r="B744" s="1126" t="s">
        <v>6337</v>
      </c>
      <c r="C744" s="30"/>
      <c r="D744" s="25"/>
      <c r="E744" s="25"/>
      <c r="F744" s="25"/>
      <c r="G744" s="25"/>
      <c r="H744" s="26"/>
    </row>
    <row r="745" spans="1:8" ht="14.25" customHeight="1">
      <c r="A745" s="1121" t="s">
        <v>6338</v>
      </c>
      <c r="B745" s="1126" t="s">
        <v>6339</v>
      </c>
      <c r="C745" s="30"/>
      <c r="D745" s="25"/>
      <c r="E745" s="25"/>
      <c r="F745" s="25"/>
      <c r="G745" s="25"/>
      <c r="H745" s="26"/>
    </row>
    <row r="746" spans="1:8" ht="15" customHeight="1">
      <c r="A746" s="1121" t="s">
        <v>6340</v>
      </c>
      <c r="B746" s="1126" t="s">
        <v>6341</v>
      </c>
      <c r="C746" s="30"/>
      <c r="D746" s="25"/>
      <c r="E746" s="25"/>
      <c r="F746" s="25"/>
      <c r="G746" s="25"/>
      <c r="H746" s="26"/>
    </row>
    <row r="747" spans="1:8" ht="15" customHeight="1">
      <c r="A747" s="1121" t="s">
        <v>6342</v>
      </c>
      <c r="B747" s="1126" t="s">
        <v>6343</v>
      </c>
      <c r="C747" s="30"/>
      <c r="D747" s="25"/>
      <c r="E747" s="25"/>
      <c r="F747" s="25"/>
      <c r="G747" s="25"/>
      <c r="H747" s="26"/>
    </row>
    <row r="748" spans="1:8" ht="14.25" customHeight="1">
      <c r="A748" s="1125" t="s">
        <v>7404</v>
      </c>
      <c r="B748" s="1126" t="s">
        <v>7405</v>
      </c>
      <c r="C748" s="30"/>
      <c r="D748" s="25"/>
      <c r="E748" s="25"/>
      <c r="F748" s="25"/>
      <c r="G748" s="25"/>
      <c r="H748" s="26"/>
    </row>
    <row r="749" spans="1:8" ht="14.25" customHeight="1">
      <c r="A749" s="1125" t="s">
        <v>6344</v>
      </c>
      <c r="B749" s="1126" t="s">
        <v>6345</v>
      </c>
      <c r="C749" s="30"/>
      <c r="D749" s="25"/>
      <c r="E749" s="25"/>
      <c r="F749" s="25"/>
      <c r="G749" s="25"/>
      <c r="H749" s="26"/>
    </row>
    <row r="750" spans="1:8" ht="13.5" customHeight="1">
      <c r="A750" s="1125" t="s">
        <v>6346</v>
      </c>
      <c r="B750" s="1126" t="s">
        <v>6347</v>
      </c>
      <c r="C750" s="30"/>
      <c r="D750" s="25"/>
      <c r="E750" s="25"/>
      <c r="F750" s="25"/>
      <c r="G750" s="25"/>
      <c r="H750" s="26"/>
    </row>
    <row r="751" spans="1:8" ht="16.5" customHeight="1">
      <c r="A751" s="1125" t="s">
        <v>6348</v>
      </c>
      <c r="B751" s="1126" t="s">
        <v>6349</v>
      </c>
      <c r="C751" s="30"/>
      <c r="D751" s="25"/>
      <c r="E751" s="25"/>
      <c r="F751" s="25"/>
      <c r="G751" s="25"/>
      <c r="H751" s="26"/>
    </row>
    <row r="752" spans="1:8" ht="14.25" customHeight="1">
      <c r="A752" s="1125" t="s">
        <v>6350</v>
      </c>
      <c r="B752" s="1126" t="s">
        <v>6351</v>
      </c>
      <c r="C752" s="30"/>
      <c r="D752" s="25"/>
      <c r="E752" s="25"/>
      <c r="F752" s="25"/>
      <c r="G752" s="25"/>
      <c r="H752" s="26"/>
    </row>
    <row r="753" spans="1:8" ht="14.25" customHeight="1">
      <c r="A753" s="1121" t="s">
        <v>6352</v>
      </c>
      <c r="B753" s="1126" t="s">
        <v>6353</v>
      </c>
      <c r="C753" s="30"/>
      <c r="D753" s="25"/>
      <c r="E753" s="25"/>
      <c r="F753" s="25"/>
      <c r="G753" s="25"/>
      <c r="H753" s="26"/>
    </row>
    <row r="754" spans="1:8" ht="15.75" customHeight="1">
      <c r="A754" s="1121" t="s">
        <v>6354</v>
      </c>
      <c r="B754" s="1126" t="s">
        <v>6355</v>
      </c>
      <c r="C754" s="30"/>
      <c r="D754" s="25"/>
      <c r="E754" s="25"/>
      <c r="F754" s="25"/>
      <c r="G754" s="25"/>
      <c r="H754" s="26"/>
    </row>
    <row r="755" spans="1:8" ht="15" customHeight="1">
      <c r="A755" s="1121" t="s">
        <v>6356</v>
      </c>
      <c r="B755" s="1126" t="s">
        <v>6357</v>
      </c>
      <c r="C755" s="30"/>
      <c r="D755" s="25"/>
      <c r="E755" s="25"/>
      <c r="F755" s="25"/>
      <c r="G755" s="25"/>
      <c r="H755" s="26"/>
    </row>
    <row r="756" spans="1:8" ht="16.5" customHeight="1">
      <c r="A756" s="1121" t="s">
        <v>6358</v>
      </c>
      <c r="B756" s="1118" t="s">
        <v>6359</v>
      </c>
      <c r="C756" s="30"/>
      <c r="D756" s="25"/>
      <c r="E756" s="25"/>
      <c r="F756" s="25"/>
      <c r="G756" s="25"/>
      <c r="H756" s="26"/>
    </row>
    <row r="757" spans="1:8" ht="15.75" customHeight="1">
      <c r="A757" s="1121" t="s">
        <v>6360</v>
      </c>
      <c r="B757" s="1126" t="s">
        <v>6361</v>
      </c>
      <c r="C757" s="30"/>
      <c r="D757" s="25"/>
      <c r="E757" s="25"/>
      <c r="F757" s="25"/>
      <c r="G757" s="25"/>
      <c r="H757" s="26"/>
    </row>
    <row r="758" spans="1:8" ht="14.25" customHeight="1">
      <c r="A758" s="1121" t="s">
        <v>6362</v>
      </c>
      <c r="B758" s="1126" t="s">
        <v>6363</v>
      </c>
      <c r="C758" s="30"/>
      <c r="D758" s="25"/>
      <c r="E758" s="25"/>
      <c r="F758" s="25"/>
      <c r="G758" s="25"/>
      <c r="H758" s="26"/>
    </row>
    <row r="759" spans="1:8" ht="15" customHeight="1" thickBot="1">
      <c r="A759" s="1121" t="s">
        <v>6364</v>
      </c>
      <c r="B759" s="1118" t="s">
        <v>6365</v>
      </c>
      <c r="C759" s="30"/>
      <c r="D759" s="33"/>
      <c r="E759" s="33"/>
      <c r="F759" s="33"/>
      <c r="G759" s="33"/>
      <c r="H759" s="34"/>
    </row>
    <row r="760" spans="1:8" ht="15" customHeight="1" thickTop="1">
      <c r="A760" s="1121" t="s">
        <v>7406</v>
      </c>
      <c r="B760" s="1118" t="s">
        <v>7407</v>
      </c>
      <c r="C760" s="30"/>
      <c r="D760" s="35"/>
      <c r="E760" s="35"/>
      <c r="F760" s="35"/>
      <c r="G760" s="35"/>
      <c r="H760" s="36"/>
    </row>
    <row r="761" spans="1:8" ht="15.75" customHeight="1">
      <c r="A761" s="1121" t="s">
        <v>7408</v>
      </c>
      <c r="B761" s="1118" t="s">
        <v>7409</v>
      </c>
      <c r="C761" s="30"/>
      <c r="D761" s="25"/>
      <c r="E761" s="25"/>
      <c r="F761" s="25"/>
      <c r="G761" s="25"/>
      <c r="H761" s="26"/>
    </row>
    <row r="762" spans="1:8" ht="13.5" customHeight="1">
      <c r="A762" s="1121" t="s">
        <v>6366</v>
      </c>
      <c r="B762" s="1118" t="s">
        <v>6367</v>
      </c>
      <c r="C762" s="30"/>
      <c r="D762" s="25"/>
      <c r="E762" s="25"/>
      <c r="F762" s="25"/>
      <c r="G762" s="25"/>
      <c r="H762" s="26"/>
    </row>
    <row r="763" spans="1:8" ht="13.5" customHeight="1">
      <c r="A763" s="1121" t="s">
        <v>6368</v>
      </c>
      <c r="B763" s="1126" t="s">
        <v>6369</v>
      </c>
      <c r="C763" s="30"/>
      <c r="D763" s="25"/>
      <c r="E763" s="25"/>
      <c r="F763" s="25"/>
      <c r="G763" s="25"/>
      <c r="H763" s="26"/>
    </row>
    <row r="764" spans="1:8" ht="13.5" customHeight="1">
      <c r="A764" s="1121" t="s">
        <v>6370</v>
      </c>
      <c r="B764" s="1126" t="s">
        <v>6371</v>
      </c>
      <c r="C764" s="30"/>
      <c r="D764" s="25"/>
      <c r="E764" s="25"/>
      <c r="F764" s="25"/>
      <c r="G764" s="25"/>
      <c r="H764" s="26"/>
    </row>
    <row r="765" spans="1:8" ht="12.75" customHeight="1">
      <c r="A765" s="1121" t="s">
        <v>6372</v>
      </c>
      <c r="B765" s="1118" t="s">
        <v>6373</v>
      </c>
      <c r="C765" s="30"/>
      <c r="D765" s="25"/>
      <c r="E765" s="25"/>
      <c r="F765" s="25"/>
      <c r="G765" s="25"/>
      <c r="H765" s="26"/>
    </row>
    <row r="766" spans="1:8" ht="15" customHeight="1">
      <c r="A766" s="1121" t="s">
        <v>6374</v>
      </c>
      <c r="B766" s="1126" t="s">
        <v>6375</v>
      </c>
      <c r="C766" s="30"/>
      <c r="D766" s="25"/>
      <c r="E766" s="25"/>
      <c r="F766" s="25"/>
      <c r="G766" s="25"/>
      <c r="H766" s="26"/>
    </row>
    <row r="767" spans="1:8" ht="14.25" customHeight="1">
      <c r="A767" s="1121" t="s">
        <v>6376</v>
      </c>
      <c r="B767" s="1118" t="s">
        <v>6377</v>
      </c>
      <c r="C767" s="30"/>
      <c r="D767" s="25"/>
      <c r="E767" s="25"/>
      <c r="F767" s="25"/>
      <c r="G767" s="25"/>
      <c r="H767" s="26"/>
    </row>
    <row r="768" spans="1:8" ht="16.5" customHeight="1">
      <c r="A768" s="1121" t="s">
        <v>6378</v>
      </c>
      <c r="B768" s="1118" t="s">
        <v>6379</v>
      </c>
      <c r="C768" s="30"/>
      <c r="D768" s="25"/>
      <c r="E768" s="25"/>
      <c r="F768" s="25"/>
      <c r="G768" s="25"/>
      <c r="H768" s="26"/>
    </row>
    <row r="769" spans="1:8" ht="25.5" customHeight="1">
      <c r="A769" s="1121" t="s">
        <v>6380</v>
      </c>
      <c r="B769" s="1118" t="s">
        <v>6381</v>
      </c>
      <c r="C769" s="30"/>
      <c r="D769" s="25"/>
      <c r="E769" s="25"/>
      <c r="F769" s="25"/>
      <c r="G769" s="25"/>
      <c r="H769" s="26"/>
    </row>
    <row r="770" spans="1:8" ht="25.5" customHeight="1">
      <c r="A770" s="1121" t="s">
        <v>6382</v>
      </c>
      <c r="B770" s="1126" t="s">
        <v>6383</v>
      </c>
      <c r="C770" s="30"/>
      <c r="D770" s="25"/>
      <c r="E770" s="25"/>
      <c r="F770" s="25"/>
      <c r="G770" s="25"/>
      <c r="H770" s="26"/>
    </row>
    <row r="771" spans="1:8" ht="25.5" customHeight="1">
      <c r="A771" s="1121" t="s">
        <v>6384</v>
      </c>
      <c r="B771" s="1126" t="s">
        <v>6385</v>
      </c>
      <c r="C771" s="30"/>
      <c r="D771" s="25"/>
      <c r="E771" s="25"/>
      <c r="F771" s="25"/>
      <c r="G771" s="25"/>
      <c r="H771" s="26"/>
    </row>
    <row r="772" spans="1:8" ht="25.5" customHeight="1">
      <c r="A772" s="1121" t="s">
        <v>6386</v>
      </c>
      <c r="B772" s="1118" t="s">
        <v>6387</v>
      </c>
      <c r="C772" s="30"/>
      <c r="D772" s="25"/>
      <c r="E772" s="25"/>
      <c r="F772" s="25"/>
      <c r="G772" s="25"/>
      <c r="H772" s="26"/>
    </row>
    <row r="773" spans="1:8" ht="13.5" customHeight="1">
      <c r="A773" s="1121" t="s">
        <v>6388</v>
      </c>
      <c r="B773" s="1126" t="s">
        <v>6389</v>
      </c>
      <c r="C773" s="30"/>
      <c r="D773" s="25"/>
      <c r="E773" s="25"/>
      <c r="F773" s="25"/>
      <c r="G773" s="25"/>
      <c r="H773" s="26"/>
    </row>
    <row r="774" spans="1:8" ht="15.75" customHeight="1">
      <c r="A774" s="1121" t="s">
        <v>7410</v>
      </c>
      <c r="B774" s="1118" t="s">
        <v>7411</v>
      </c>
      <c r="C774" s="30"/>
      <c r="D774" s="25"/>
      <c r="E774" s="25"/>
      <c r="F774" s="25"/>
      <c r="G774" s="25"/>
      <c r="H774" s="26"/>
    </row>
    <row r="775" spans="1:8" ht="15" customHeight="1">
      <c r="A775" s="1121" t="s">
        <v>7412</v>
      </c>
      <c r="B775" s="1118" t="s">
        <v>7413</v>
      </c>
      <c r="C775" s="30"/>
      <c r="D775" s="25"/>
      <c r="E775" s="25"/>
      <c r="F775" s="25"/>
      <c r="G775" s="25"/>
      <c r="H775" s="26"/>
    </row>
    <row r="776" spans="1:8" ht="16.5" customHeight="1">
      <c r="A776" s="1121" t="s">
        <v>6390</v>
      </c>
      <c r="B776" s="1126" t="s">
        <v>6391</v>
      </c>
      <c r="C776" s="30"/>
      <c r="D776" s="25"/>
      <c r="E776" s="25"/>
      <c r="F776" s="25"/>
      <c r="G776" s="25"/>
      <c r="H776" s="26"/>
    </row>
    <row r="777" spans="1:8" ht="17.25" customHeight="1">
      <c r="A777" s="1121" t="s">
        <v>7414</v>
      </c>
      <c r="B777" s="1118" t="s">
        <v>7415</v>
      </c>
      <c r="C777" s="30"/>
      <c r="D777" s="25"/>
      <c r="E777" s="25"/>
      <c r="F777" s="25"/>
      <c r="G777" s="25"/>
      <c r="H777" s="26"/>
    </row>
    <row r="778" spans="1:8" ht="15.75" customHeight="1">
      <c r="A778" s="1121" t="s">
        <v>6392</v>
      </c>
      <c r="B778" s="1126" t="s">
        <v>6393</v>
      </c>
      <c r="C778" s="30"/>
      <c r="D778" s="25"/>
      <c r="E778" s="25"/>
      <c r="F778" s="25"/>
      <c r="G778" s="25"/>
      <c r="H778" s="26"/>
    </row>
    <row r="779" spans="1:8" ht="15" customHeight="1">
      <c r="A779" s="1121" t="s">
        <v>6394</v>
      </c>
      <c r="B779" s="1118" t="s">
        <v>6395</v>
      </c>
      <c r="C779" s="30"/>
      <c r="D779" s="25"/>
      <c r="E779" s="25"/>
      <c r="F779" s="25"/>
      <c r="G779" s="25"/>
      <c r="H779" s="26"/>
    </row>
    <row r="780" spans="1:8" ht="12.75" customHeight="1">
      <c r="A780" s="1121" t="s">
        <v>6396</v>
      </c>
      <c r="B780" s="1126" t="s">
        <v>6397</v>
      </c>
      <c r="C780" s="30"/>
      <c r="D780" s="25"/>
      <c r="E780" s="25"/>
      <c r="F780" s="25"/>
      <c r="G780" s="25"/>
      <c r="H780" s="26"/>
    </row>
    <row r="781" spans="1:8" ht="16.5" customHeight="1">
      <c r="A781" s="1121" t="s">
        <v>6398</v>
      </c>
      <c r="B781" s="1126" t="s">
        <v>6399</v>
      </c>
      <c r="C781" s="30"/>
      <c r="D781" s="25"/>
      <c r="E781" s="25"/>
      <c r="F781" s="25"/>
      <c r="G781" s="25"/>
      <c r="H781" s="26"/>
    </row>
    <row r="782" spans="1:8" ht="18" customHeight="1">
      <c r="A782" s="1121" t="s">
        <v>6400</v>
      </c>
      <c r="B782" s="1126" t="s">
        <v>6401</v>
      </c>
      <c r="C782" s="30"/>
      <c r="D782" s="25"/>
      <c r="E782" s="25"/>
      <c r="F782" s="25"/>
      <c r="G782" s="25"/>
      <c r="H782" s="26"/>
    </row>
    <row r="783" spans="1:8" ht="17.25" customHeight="1">
      <c r="A783" s="1121" t="s">
        <v>6402</v>
      </c>
      <c r="B783" s="1126" t="s">
        <v>6403</v>
      </c>
      <c r="C783" s="30"/>
      <c r="D783" s="25"/>
      <c r="E783" s="25"/>
      <c r="F783" s="25"/>
      <c r="G783" s="25"/>
      <c r="H783" s="26"/>
    </row>
    <row r="784" spans="1:8" ht="14.25" customHeight="1">
      <c r="A784" s="1121" t="s">
        <v>6404</v>
      </c>
      <c r="B784" s="1126" t="s">
        <v>6405</v>
      </c>
      <c r="C784" s="30"/>
      <c r="D784" s="25"/>
      <c r="E784" s="25"/>
      <c r="F784" s="25"/>
      <c r="G784" s="25"/>
      <c r="H784" s="26"/>
    </row>
    <row r="785" spans="1:8" ht="15" customHeight="1">
      <c r="A785" s="1121" t="s">
        <v>6406</v>
      </c>
      <c r="B785" s="1126" t="s">
        <v>6407</v>
      </c>
      <c r="C785" s="30"/>
      <c r="D785" s="25"/>
      <c r="E785" s="25"/>
      <c r="F785" s="25"/>
      <c r="G785" s="25"/>
      <c r="H785" s="26"/>
    </row>
    <row r="786" spans="1:8" ht="17.25" customHeight="1" thickBot="1">
      <c r="A786" s="1121" t="s">
        <v>6408</v>
      </c>
      <c r="B786" s="1126" t="s">
        <v>6409</v>
      </c>
      <c r="C786" s="30"/>
      <c r="D786" s="33"/>
      <c r="E786" s="33"/>
      <c r="F786" s="33"/>
      <c r="G786" s="33"/>
      <c r="H786" s="34"/>
    </row>
    <row r="787" spans="1:8" ht="15.75" customHeight="1" thickTop="1">
      <c r="A787" s="1121" t="s">
        <v>6410</v>
      </c>
      <c r="B787" s="1126" t="s">
        <v>6411</v>
      </c>
      <c r="C787" s="30"/>
      <c r="D787" s="35"/>
      <c r="E787" s="35"/>
      <c r="F787" s="35"/>
      <c r="G787" s="35"/>
      <c r="H787" s="36"/>
    </row>
    <row r="788" spans="1:8" ht="17.25" customHeight="1">
      <c r="A788" s="1121" t="s">
        <v>6412</v>
      </c>
      <c r="B788" s="1126" t="s">
        <v>6413</v>
      </c>
      <c r="C788" s="30"/>
      <c r="D788" s="25"/>
      <c r="E788" s="25"/>
      <c r="F788" s="25"/>
      <c r="G788" s="25"/>
      <c r="H788" s="26"/>
    </row>
    <row r="789" spans="1:8" ht="15" customHeight="1">
      <c r="A789" s="1121" t="s">
        <v>7416</v>
      </c>
      <c r="B789" s="1126" t="s">
        <v>7417</v>
      </c>
      <c r="C789" s="30"/>
      <c r="D789" s="25"/>
      <c r="E789" s="25"/>
      <c r="F789" s="25"/>
      <c r="G789" s="25"/>
      <c r="H789" s="26"/>
    </row>
    <row r="790" spans="1:8" ht="16.5" customHeight="1">
      <c r="A790" s="1121" t="s">
        <v>6414</v>
      </c>
      <c r="B790" s="1126" t="s">
        <v>6415</v>
      </c>
      <c r="C790" s="30"/>
      <c r="D790" s="25"/>
      <c r="E790" s="25"/>
      <c r="F790" s="25"/>
      <c r="G790" s="25"/>
      <c r="H790" s="26"/>
    </row>
    <row r="791" spans="1:8" ht="16.5" customHeight="1">
      <c r="A791" s="1121" t="s">
        <v>6416</v>
      </c>
      <c r="B791" s="1118" t="s">
        <v>6417</v>
      </c>
      <c r="C791" s="30"/>
      <c r="D791" s="25"/>
      <c r="E791" s="25"/>
      <c r="F791" s="25"/>
      <c r="G791" s="25"/>
      <c r="H791" s="26"/>
    </row>
    <row r="792" spans="1:8" ht="15" customHeight="1">
      <c r="A792" s="1121" t="s">
        <v>6418</v>
      </c>
      <c r="B792" s="1118" t="s">
        <v>6419</v>
      </c>
      <c r="C792" s="30"/>
      <c r="D792" s="25"/>
      <c r="E792" s="25"/>
      <c r="F792" s="25"/>
      <c r="G792" s="25"/>
      <c r="H792" s="26"/>
    </row>
    <row r="793" spans="1:8" ht="14.25" customHeight="1">
      <c r="A793" s="1121" t="s">
        <v>6420</v>
      </c>
      <c r="B793" s="1118" t="s">
        <v>6421</v>
      </c>
      <c r="C793" s="30"/>
      <c r="D793" s="25"/>
      <c r="E793" s="25"/>
      <c r="F793" s="25"/>
      <c r="G793" s="25"/>
      <c r="H793" s="26"/>
    </row>
    <row r="794" spans="1:8" ht="15" customHeight="1">
      <c r="A794" s="1121" t="s">
        <v>6422</v>
      </c>
      <c r="B794" s="1118" t="s">
        <v>6423</v>
      </c>
      <c r="C794" s="30"/>
      <c r="D794" s="25"/>
      <c r="E794" s="25"/>
      <c r="F794" s="25"/>
      <c r="G794" s="25"/>
      <c r="H794" s="26"/>
    </row>
    <row r="795" spans="1:8" ht="24.75" customHeight="1">
      <c r="A795" s="1121" t="s">
        <v>6424</v>
      </c>
      <c r="B795" s="1126" t="s">
        <v>6425</v>
      </c>
      <c r="C795" s="30"/>
      <c r="D795" s="25"/>
      <c r="E795" s="25"/>
      <c r="F795" s="25"/>
      <c r="G795" s="25"/>
      <c r="H795" s="26"/>
    </row>
    <row r="796" spans="1:8" ht="18" customHeight="1">
      <c r="A796" s="1121" t="s">
        <v>6426</v>
      </c>
      <c r="B796" s="1118" t="s">
        <v>6427</v>
      </c>
      <c r="C796" s="30"/>
      <c r="D796" s="25"/>
      <c r="E796" s="25"/>
      <c r="F796" s="25"/>
      <c r="G796" s="25"/>
      <c r="H796" s="26"/>
    </row>
    <row r="797" spans="1:8" ht="18.75" customHeight="1">
      <c r="A797" s="1121" t="s">
        <v>6428</v>
      </c>
      <c r="B797" s="1126" t="s">
        <v>6429</v>
      </c>
      <c r="C797" s="30"/>
      <c r="D797" s="25"/>
      <c r="E797" s="25"/>
      <c r="F797" s="25"/>
      <c r="G797" s="25"/>
      <c r="H797" s="26"/>
    </row>
    <row r="798" spans="1:8" ht="16.5" customHeight="1">
      <c r="A798" s="1121" t="s">
        <v>6430</v>
      </c>
      <c r="B798" s="1126" t="s">
        <v>6431</v>
      </c>
      <c r="C798" s="30"/>
      <c r="D798" s="25"/>
      <c r="E798" s="25"/>
      <c r="F798" s="25"/>
      <c r="G798" s="25"/>
      <c r="H798" s="26"/>
    </row>
    <row r="799" spans="1:8" ht="18.75" customHeight="1">
      <c r="A799" s="1121" t="s">
        <v>7418</v>
      </c>
      <c r="B799" s="1126" t="s">
        <v>7419</v>
      </c>
      <c r="C799" s="30"/>
      <c r="D799" s="25"/>
      <c r="E799" s="25"/>
      <c r="F799" s="25"/>
      <c r="G799" s="25"/>
      <c r="H799" s="26"/>
    </row>
    <row r="800" spans="1:8" ht="18.75" customHeight="1">
      <c r="A800" s="1121" t="s">
        <v>7420</v>
      </c>
      <c r="B800" s="1118" t="s">
        <v>7421</v>
      </c>
      <c r="C800" s="30"/>
      <c r="D800" s="25"/>
      <c r="E800" s="25"/>
      <c r="F800" s="25"/>
      <c r="G800" s="25"/>
      <c r="H800" s="26"/>
    </row>
    <row r="801" spans="1:8" ht="17.25" customHeight="1">
      <c r="A801" s="1121" t="s">
        <v>6432</v>
      </c>
      <c r="B801" s="1126" t="s">
        <v>6433</v>
      </c>
      <c r="C801" s="30"/>
      <c r="D801" s="25"/>
      <c r="E801" s="25"/>
      <c r="F801" s="25"/>
      <c r="G801" s="25"/>
      <c r="H801" s="26"/>
    </row>
    <row r="802" spans="1:8" ht="16.5" customHeight="1">
      <c r="A802" s="1121" t="s">
        <v>6434</v>
      </c>
      <c r="B802" s="1126" t="s">
        <v>6435</v>
      </c>
      <c r="C802" s="30"/>
      <c r="D802" s="25"/>
      <c r="E802" s="25"/>
      <c r="F802" s="25"/>
      <c r="G802" s="25"/>
      <c r="H802" s="26"/>
    </row>
    <row r="803" spans="1:8" ht="18" customHeight="1">
      <c r="A803" s="1121" t="s">
        <v>6436</v>
      </c>
      <c r="B803" s="1126" t="s">
        <v>6437</v>
      </c>
      <c r="C803" s="30"/>
      <c r="D803" s="25"/>
      <c r="E803" s="25"/>
      <c r="F803" s="25"/>
      <c r="G803" s="25"/>
      <c r="H803" s="26"/>
    </row>
    <row r="804" spans="1:8" ht="16.5" customHeight="1">
      <c r="A804" s="1121" t="s">
        <v>6438</v>
      </c>
      <c r="B804" s="1118" t="s">
        <v>6439</v>
      </c>
      <c r="C804" s="30"/>
      <c r="D804" s="25"/>
      <c r="E804" s="25"/>
      <c r="F804" s="25"/>
      <c r="G804" s="25"/>
      <c r="H804" s="26"/>
    </row>
    <row r="805" spans="1:8" ht="16.5" customHeight="1">
      <c r="A805" s="1121" t="s">
        <v>6440</v>
      </c>
      <c r="B805" s="1126" t="s">
        <v>6441</v>
      </c>
      <c r="C805" s="30"/>
      <c r="D805" s="25"/>
      <c r="E805" s="25"/>
      <c r="F805" s="25"/>
      <c r="G805" s="25"/>
      <c r="H805" s="26"/>
    </row>
    <row r="806" spans="1:8" ht="16.5" customHeight="1">
      <c r="A806" s="1121" t="s">
        <v>6442</v>
      </c>
      <c r="B806" s="1118" t="s">
        <v>6443</v>
      </c>
      <c r="C806" s="30"/>
      <c r="D806" s="25"/>
      <c r="E806" s="25"/>
      <c r="F806" s="25"/>
      <c r="G806" s="25"/>
      <c r="H806" s="26"/>
    </row>
    <row r="807" spans="1:8" ht="16.5" customHeight="1">
      <c r="A807" s="1121" t="s">
        <v>6444</v>
      </c>
      <c r="B807" s="1126" t="s">
        <v>6445</v>
      </c>
      <c r="C807" s="30"/>
      <c r="D807" s="25"/>
      <c r="E807" s="25"/>
      <c r="F807" s="25"/>
      <c r="G807" s="25"/>
      <c r="H807" s="26"/>
    </row>
    <row r="808" spans="1:8" ht="18" customHeight="1">
      <c r="A808" s="1121" t="s">
        <v>6446</v>
      </c>
      <c r="B808" s="1118" t="s">
        <v>6447</v>
      </c>
      <c r="C808" s="30"/>
      <c r="D808" s="25"/>
      <c r="E808" s="25"/>
      <c r="F808" s="25"/>
      <c r="G808" s="25"/>
      <c r="H808" s="26"/>
    </row>
    <row r="809" spans="1:8" ht="12.75" customHeight="1">
      <c r="A809" s="1121" t="s">
        <v>6448</v>
      </c>
      <c r="B809" s="1118" t="s">
        <v>6449</v>
      </c>
      <c r="C809" s="30"/>
      <c r="D809" s="25"/>
      <c r="E809" s="25"/>
      <c r="F809" s="25"/>
      <c r="G809" s="25"/>
      <c r="H809" s="26"/>
    </row>
    <row r="810" spans="1:8" ht="15.75" customHeight="1">
      <c r="A810" s="1121" t="s">
        <v>6450</v>
      </c>
      <c r="B810" s="1126" t="s">
        <v>6451</v>
      </c>
      <c r="C810" s="30"/>
      <c r="D810" s="25"/>
      <c r="E810" s="25"/>
      <c r="F810" s="25"/>
      <c r="G810" s="25"/>
      <c r="H810" s="26"/>
    </row>
    <row r="811" spans="1:8" ht="12" customHeight="1">
      <c r="A811" s="1121" t="s">
        <v>6452</v>
      </c>
      <c r="B811" s="1126" t="s">
        <v>6453</v>
      </c>
      <c r="C811" s="30"/>
      <c r="D811" s="25"/>
      <c r="E811" s="25"/>
      <c r="F811" s="25"/>
      <c r="G811" s="25"/>
      <c r="H811" s="26"/>
    </row>
    <row r="812" spans="1:8" ht="14.25" customHeight="1">
      <c r="A812" s="1121" t="s">
        <v>7422</v>
      </c>
      <c r="B812" s="1118" t="s">
        <v>7423</v>
      </c>
      <c r="C812" s="30"/>
      <c r="D812" s="25"/>
      <c r="E812" s="25"/>
      <c r="F812" s="25"/>
      <c r="G812" s="25"/>
      <c r="H812" s="26"/>
    </row>
    <row r="813" spans="1:8" ht="14.25" customHeight="1" thickBot="1">
      <c r="A813" s="1121" t="s">
        <v>7424</v>
      </c>
      <c r="B813" s="1118" t="s">
        <v>7425</v>
      </c>
      <c r="C813" s="30"/>
      <c r="D813" s="33"/>
      <c r="E813" s="33"/>
      <c r="F813" s="33"/>
      <c r="G813" s="33"/>
      <c r="H813" s="34"/>
    </row>
    <row r="814" spans="1:8" ht="15" customHeight="1" thickTop="1">
      <c r="A814" s="1121" t="s">
        <v>6454</v>
      </c>
      <c r="B814" s="1118" t="s">
        <v>6455</v>
      </c>
      <c r="C814" s="30"/>
      <c r="D814" s="35"/>
      <c r="E814" s="35"/>
      <c r="F814" s="35"/>
      <c r="G814" s="35"/>
      <c r="H814" s="36"/>
    </row>
    <row r="815" spans="1:8" ht="13.5" customHeight="1">
      <c r="A815" s="1121" t="s">
        <v>6456</v>
      </c>
      <c r="B815" s="1118" t="s">
        <v>6457</v>
      </c>
      <c r="C815" s="30"/>
      <c r="D815" s="25"/>
      <c r="E815" s="25"/>
      <c r="F815" s="25"/>
      <c r="G815" s="25"/>
      <c r="H815" s="26"/>
    </row>
    <row r="816" spans="1:8" ht="14.25" customHeight="1">
      <c r="A816" s="1121" t="s">
        <v>7426</v>
      </c>
      <c r="B816" s="1126" t="s">
        <v>7427</v>
      </c>
      <c r="C816" s="30"/>
      <c r="D816" s="25"/>
      <c r="E816" s="25"/>
      <c r="F816" s="25"/>
      <c r="G816" s="25"/>
      <c r="H816" s="26"/>
    </row>
    <row r="817" spans="1:8" ht="13.5" customHeight="1">
      <c r="A817" s="1121" t="s">
        <v>6458</v>
      </c>
      <c r="B817" s="1118" t="s">
        <v>6459</v>
      </c>
      <c r="C817" s="30"/>
      <c r="D817" s="25"/>
      <c r="E817" s="25"/>
      <c r="F817" s="25"/>
      <c r="G817" s="25"/>
      <c r="H817" s="26"/>
    </row>
    <row r="818" spans="1:8" ht="15" customHeight="1">
      <c r="A818" s="1121" t="s">
        <v>6460</v>
      </c>
      <c r="B818" s="1126" t="s">
        <v>6461</v>
      </c>
      <c r="C818" s="30"/>
      <c r="D818" s="25"/>
      <c r="E818" s="25"/>
      <c r="F818" s="25"/>
      <c r="G818" s="25"/>
      <c r="H818" s="26"/>
    </row>
    <row r="819" spans="1:8" ht="25.5" customHeight="1">
      <c r="A819" s="1121" t="s">
        <v>6462</v>
      </c>
      <c r="B819" s="1118" t="s">
        <v>6463</v>
      </c>
      <c r="C819" s="30"/>
      <c r="D819" s="25"/>
      <c r="E819" s="25"/>
      <c r="F819" s="25"/>
      <c r="G819" s="25"/>
      <c r="H819" s="26"/>
    </row>
    <row r="820" spans="1:8" ht="25.5" customHeight="1">
      <c r="A820" s="1121" t="s">
        <v>6464</v>
      </c>
      <c r="B820" s="1126" t="s">
        <v>6465</v>
      </c>
      <c r="C820" s="30"/>
      <c r="D820" s="25"/>
      <c r="E820" s="25"/>
      <c r="F820" s="25"/>
      <c r="G820" s="25"/>
      <c r="H820" s="26"/>
    </row>
    <row r="821" spans="1:8" ht="25.5" customHeight="1">
      <c r="A821" s="1121" t="s">
        <v>6466</v>
      </c>
      <c r="B821" s="1118" t="s">
        <v>6467</v>
      </c>
      <c r="C821" s="30"/>
      <c r="D821" s="25"/>
      <c r="E821" s="25"/>
      <c r="F821" s="25"/>
      <c r="G821" s="25"/>
      <c r="H821" s="26"/>
    </row>
    <row r="822" spans="1:8" ht="25.5" customHeight="1">
      <c r="A822" s="1121" t="s">
        <v>6468</v>
      </c>
      <c r="B822" s="1126" t="s">
        <v>6469</v>
      </c>
      <c r="C822" s="30"/>
      <c r="D822" s="25"/>
      <c r="E822" s="25"/>
      <c r="F822" s="25"/>
      <c r="G822" s="25"/>
      <c r="H822" s="26"/>
    </row>
    <row r="823" spans="1:8" ht="25.5" customHeight="1">
      <c r="A823" s="1121" t="s">
        <v>6470</v>
      </c>
      <c r="B823" s="1126" t="s">
        <v>6471</v>
      </c>
      <c r="C823" s="30"/>
      <c r="D823" s="25"/>
      <c r="E823" s="25"/>
      <c r="F823" s="25"/>
      <c r="G823" s="25"/>
      <c r="H823" s="26"/>
    </row>
    <row r="824" spans="1:8" ht="14.25" customHeight="1">
      <c r="A824" s="1121" t="s">
        <v>6472</v>
      </c>
      <c r="B824" s="1126" t="s">
        <v>6473</v>
      </c>
      <c r="C824" s="30"/>
      <c r="D824" s="25"/>
      <c r="E824" s="25"/>
      <c r="F824" s="25"/>
      <c r="G824" s="25"/>
      <c r="H824" s="26"/>
    </row>
    <row r="825" spans="1:8" ht="19.5" customHeight="1">
      <c r="A825" s="1121" t="s">
        <v>6474</v>
      </c>
      <c r="B825" s="1126" t="s">
        <v>6475</v>
      </c>
      <c r="C825" s="30"/>
      <c r="D825" s="25"/>
      <c r="E825" s="25"/>
      <c r="F825" s="25"/>
      <c r="G825" s="25"/>
      <c r="H825" s="26"/>
    </row>
    <row r="826" spans="1:8" ht="18" customHeight="1">
      <c r="A826" s="1121" t="s">
        <v>6476</v>
      </c>
      <c r="B826" s="1126" t="s">
        <v>6477</v>
      </c>
      <c r="C826" s="30"/>
      <c r="D826" s="25"/>
      <c r="E826" s="25"/>
      <c r="F826" s="25"/>
      <c r="G826" s="25"/>
      <c r="H826" s="26"/>
    </row>
    <row r="827" spans="1:8" ht="18.75" customHeight="1">
      <c r="A827" s="1121" t="s">
        <v>6478</v>
      </c>
      <c r="B827" s="1126" t="s">
        <v>6479</v>
      </c>
      <c r="C827" s="30"/>
      <c r="D827" s="25"/>
      <c r="E827" s="25"/>
      <c r="F827" s="25"/>
      <c r="G827" s="25"/>
      <c r="H827" s="26"/>
    </row>
    <row r="828" spans="1:8" ht="25.5" customHeight="1">
      <c r="A828" s="1121" t="s">
        <v>6480</v>
      </c>
      <c r="B828" s="1126" t="s">
        <v>6481</v>
      </c>
      <c r="C828" s="30"/>
      <c r="D828" s="25"/>
      <c r="E828" s="25"/>
      <c r="F828" s="25"/>
      <c r="G828" s="25"/>
      <c r="H828" s="26"/>
    </row>
    <row r="829" spans="1:8" ht="14.25" customHeight="1">
      <c r="A829" s="1121" t="s">
        <v>6482</v>
      </c>
      <c r="B829" s="1126" t="s">
        <v>6483</v>
      </c>
      <c r="C829" s="30"/>
      <c r="D829" s="25"/>
      <c r="E829" s="25"/>
      <c r="F829" s="25"/>
      <c r="G829" s="25"/>
      <c r="H829" s="26"/>
    </row>
    <row r="830" spans="1:8" ht="16.5" customHeight="1">
      <c r="A830" s="1121" t="s">
        <v>6484</v>
      </c>
      <c r="B830" s="1126" t="s">
        <v>6485</v>
      </c>
      <c r="C830" s="30"/>
      <c r="D830" s="25"/>
      <c r="E830" s="25"/>
      <c r="F830" s="25"/>
      <c r="G830" s="25"/>
      <c r="H830" s="26"/>
    </row>
    <row r="831" spans="1:8" ht="16.5" customHeight="1">
      <c r="A831" s="1121" t="s">
        <v>6486</v>
      </c>
      <c r="B831" s="1126" t="s">
        <v>6487</v>
      </c>
      <c r="C831" s="30"/>
      <c r="D831" s="25"/>
      <c r="E831" s="25"/>
      <c r="F831" s="25"/>
      <c r="G831" s="25"/>
      <c r="H831" s="26"/>
    </row>
    <row r="832" spans="1:8" ht="16.5" customHeight="1">
      <c r="A832" s="1121" t="s">
        <v>6488</v>
      </c>
      <c r="B832" s="1126" t="s">
        <v>6489</v>
      </c>
      <c r="C832" s="30"/>
      <c r="D832" s="25"/>
      <c r="E832" s="25"/>
      <c r="F832" s="25"/>
      <c r="G832" s="25"/>
      <c r="H832" s="26"/>
    </row>
    <row r="833" spans="1:8" ht="25.5" customHeight="1">
      <c r="A833" s="1121" t="s">
        <v>6490</v>
      </c>
      <c r="B833" s="1126" t="s">
        <v>6491</v>
      </c>
      <c r="C833" s="30"/>
      <c r="D833" s="25"/>
      <c r="E833" s="25"/>
      <c r="F833" s="25"/>
      <c r="G833" s="25"/>
      <c r="H833" s="26"/>
    </row>
    <row r="834" spans="1:8" ht="18" customHeight="1">
      <c r="A834" s="1121" t="s">
        <v>6492</v>
      </c>
      <c r="B834" s="1126" t="s">
        <v>6493</v>
      </c>
      <c r="C834" s="30"/>
      <c r="D834" s="25"/>
      <c r="E834" s="25"/>
      <c r="F834" s="25"/>
      <c r="G834" s="25"/>
      <c r="H834" s="26"/>
    </row>
    <row r="835" spans="1:8" ht="18.75" customHeight="1">
      <c r="A835" s="1121" t="s">
        <v>6494</v>
      </c>
      <c r="B835" s="1126" t="s">
        <v>6495</v>
      </c>
      <c r="C835" s="30"/>
      <c r="D835" s="25"/>
      <c r="E835" s="25"/>
      <c r="F835" s="25"/>
      <c r="G835" s="25"/>
      <c r="H835" s="26"/>
    </row>
    <row r="836" spans="1:8" ht="15" customHeight="1">
      <c r="A836" s="1121" t="s">
        <v>6496</v>
      </c>
      <c r="B836" s="1126" t="s">
        <v>6497</v>
      </c>
      <c r="C836" s="30"/>
      <c r="D836" s="25"/>
      <c r="E836" s="25"/>
      <c r="F836" s="25"/>
      <c r="G836" s="25"/>
      <c r="H836" s="26"/>
    </row>
    <row r="837" spans="1:8" ht="15" customHeight="1">
      <c r="A837" s="1121" t="s">
        <v>6498</v>
      </c>
      <c r="B837" s="1126" t="s">
        <v>6499</v>
      </c>
      <c r="C837" s="30"/>
      <c r="D837" s="25"/>
      <c r="E837" s="25"/>
      <c r="F837" s="25"/>
      <c r="G837" s="25"/>
      <c r="H837" s="26"/>
    </row>
    <row r="838" spans="1:8" ht="15" customHeight="1">
      <c r="A838" s="1121" t="s">
        <v>6500</v>
      </c>
      <c r="B838" s="1126" t="s">
        <v>6501</v>
      </c>
      <c r="C838" s="30"/>
      <c r="D838" s="25"/>
      <c r="E838" s="25"/>
      <c r="F838" s="25"/>
      <c r="G838" s="25"/>
      <c r="H838" s="26"/>
    </row>
    <row r="839" spans="1:8" ht="25.5" customHeight="1">
      <c r="A839" s="1121" t="s">
        <v>7428</v>
      </c>
      <c r="B839" s="1126" t="s">
        <v>7429</v>
      </c>
      <c r="C839" s="30"/>
      <c r="D839" s="25"/>
      <c r="E839" s="25"/>
      <c r="F839" s="25"/>
      <c r="G839" s="25"/>
      <c r="H839" s="26"/>
    </row>
    <row r="840" spans="1:8" ht="18.75" customHeight="1" thickBot="1">
      <c r="A840" s="1121" t="s">
        <v>6502</v>
      </c>
      <c r="B840" s="1126" t="s">
        <v>6503</v>
      </c>
      <c r="C840" s="30"/>
      <c r="D840" s="33"/>
      <c r="E840" s="33"/>
      <c r="F840" s="33"/>
      <c r="G840" s="33"/>
      <c r="H840" s="34"/>
    </row>
    <row r="841" spans="1:8" ht="15.75" customHeight="1" thickTop="1">
      <c r="A841" s="1121" t="s">
        <v>6504</v>
      </c>
      <c r="B841" s="1126" t="s">
        <v>6505</v>
      </c>
      <c r="C841" s="30"/>
      <c r="D841" s="35"/>
      <c r="E841" s="35"/>
      <c r="F841" s="35"/>
      <c r="G841" s="35"/>
      <c r="H841" s="36"/>
    </row>
    <row r="842" spans="1:8" ht="18.75" customHeight="1">
      <c r="A842" s="1121" t="s">
        <v>6506</v>
      </c>
      <c r="B842" s="1126" t="s">
        <v>6507</v>
      </c>
      <c r="C842" s="30"/>
      <c r="D842" s="25"/>
      <c r="E842" s="25"/>
      <c r="F842" s="25"/>
      <c r="G842" s="25"/>
      <c r="H842" s="26"/>
    </row>
    <row r="843" spans="1:8" ht="20.25" customHeight="1">
      <c r="A843" s="1121" t="s">
        <v>6508</v>
      </c>
      <c r="B843" s="1126" t="s">
        <v>6509</v>
      </c>
      <c r="C843" s="30"/>
      <c r="D843" s="25"/>
      <c r="E843" s="25"/>
      <c r="F843" s="25"/>
      <c r="G843" s="25"/>
      <c r="H843" s="26"/>
    </row>
    <row r="844" spans="1:8" ht="15.75" customHeight="1">
      <c r="A844" s="1121" t="s">
        <v>6510</v>
      </c>
      <c r="B844" s="1126" t="s">
        <v>6511</v>
      </c>
      <c r="C844" s="30"/>
      <c r="D844" s="25"/>
      <c r="E844" s="25"/>
      <c r="F844" s="25"/>
      <c r="G844" s="25"/>
      <c r="H844" s="26"/>
    </row>
    <row r="845" spans="1:8" ht="17.25" customHeight="1">
      <c r="A845" s="1121" t="s">
        <v>6512</v>
      </c>
      <c r="B845" s="1126" t="s">
        <v>6513</v>
      </c>
      <c r="C845" s="30"/>
      <c r="D845" s="25"/>
      <c r="E845" s="25"/>
      <c r="F845" s="25"/>
      <c r="G845" s="25"/>
      <c r="H845" s="26"/>
    </row>
    <row r="846" spans="1:8" ht="25.5" customHeight="1">
      <c r="A846" s="1121" t="s">
        <v>7430</v>
      </c>
      <c r="B846" s="1126" t="s">
        <v>7431</v>
      </c>
      <c r="C846" s="30"/>
      <c r="D846" s="25"/>
      <c r="E846" s="25"/>
      <c r="F846" s="25"/>
      <c r="G846" s="25"/>
      <c r="H846" s="26"/>
    </row>
    <row r="847" spans="1:8" ht="14.25" customHeight="1">
      <c r="A847" s="1121" t="s">
        <v>6514</v>
      </c>
      <c r="B847" s="1126" t="s">
        <v>6515</v>
      </c>
      <c r="C847" s="30"/>
      <c r="D847" s="25"/>
      <c r="E847" s="25"/>
      <c r="F847" s="25"/>
      <c r="G847" s="25"/>
      <c r="H847" s="26"/>
    </row>
    <row r="848" spans="1:8" ht="15" customHeight="1">
      <c r="A848" s="1121" t="s">
        <v>6516</v>
      </c>
      <c r="B848" s="1118" t="s">
        <v>6517</v>
      </c>
      <c r="C848" s="30"/>
      <c r="D848" s="25"/>
      <c r="E848" s="25"/>
      <c r="F848" s="25"/>
      <c r="G848" s="25"/>
      <c r="H848" s="26"/>
    </row>
    <row r="849" spans="1:8" ht="13.5" customHeight="1">
      <c r="A849" s="1121" t="s">
        <v>6518</v>
      </c>
      <c r="B849" s="1126" t="s">
        <v>6519</v>
      </c>
      <c r="C849" s="30"/>
      <c r="D849" s="25"/>
      <c r="E849" s="25"/>
      <c r="F849" s="25"/>
      <c r="G849" s="25"/>
      <c r="H849" s="26"/>
    </row>
    <row r="850" spans="1:8" ht="16.5" customHeight="1">
      <c r="A850" s="1121" t="s">
        <v>6520</v>
      </c>
      <c r="B850" s="1126" t="s">
        <v>6521</v>
      </c>
      <c r="C850" s="30"/>
      <c r="D850" s="25"/>
      <c r="E850" s="25"/>
      <c r="F850" s="25"/>
      <c r="G850" s="25"/>
      <c r="H850" s="26"/>
    </row>
    <row r="851" spans="1:8" ht="25.5" customHeight="1">
      <c r="A851" s="1121" t="s">
        <v>6522</v>
      </c>
      <c r="B851" s="1118" t="s">
        <v>6523</v>
      </c>
      <c r="C851" s="30"/>
      <c r="D851" s="25"/>
      <c r="E851" s="25"/>
      <c r="F851" s="25"/>
      <c r="G851" s="25"/>
      <c r="H851" s="26"/>
    </row>
    <row r="852" spans="1:8" ht="14.25" customHeight="1">
      <c r="A852" s="1121" t="s">
        <v>6524</v>
      </c>
      <c r="B852" s="1126" t="s">
        <v>6525</v>
      </c>
      <c r="C852" s="30"/>
      <c r="D852" s="25"/>
      <c r="E852" s="25"/>
      <c r="F852" s="25"/>
      <c r="G852" s="25"/>
      <c r="H852" s="26"/>
    </row>
    <row r="853" spans="1:8" ht="25.5" customHeight="1">
      <c r="A853" s="1121" t="s">
        <v>6526</v>
      </c>
      <c r="B853" s="1126" t="s">
        <v>6527</v>
      </c>
      <c r="C853" s="30"/>
      <c r="D853" s="25"/>
      <c r="E853" s="25"/>
      <c r="F853" s="25"/>
      <c r="G853" s="25"/>
      <c r="H853" s="26"/>
    </row>
    <row r="854" spans="1:8" ht="25.5" customHeight="1">
      <c r="A854" s="1121" t="s">
        <v>7432</v>
      </c>
      <c r="B854" s="1126" t="s">
        <v>7433</v>
      </c>
      <c r="C854" s="30"/>
      <c r="D854" s="25"/>
      <c r="E854" s="25"/>
      <c r="F854" s="25"/>
      <c r="G854" s="25"/>
      <c r="H854" s="26"/>
    </row>
    <row r="855" spans="1:8" ht="15.75" customHeight="1">
      <c r="A855" s="1121" t="s">
        <v>6528</v>
      </c>
      <c r="B855" s="1118" t="s">
        <v>6529</v>
      </c>
      <c r="C855" s="30"/>
      <c r="D855" s="25"/>
      <c r="E855" s="25"/>
      <c r="F855" s="25"/>
      <c r="G855" s="25"/>
      <c r="H855" s="26"/>
    </row>
    <row r="856" spans="1:8" ht="16.5" customHeight="1">
      <c r="A856" s="1121" t="s">
        <v>6530</v>
      </c>
      <c r="B856" s="1126" t="s">
        <v>6531</v>
      </c>
      <c r="C856" s="30"/>
      <c r="D856" s="25"/>
      <c r="E856" s="25"/>
      <c r="F856" s="25"/>
      <c r="G856" s="25"/>
      <c r="H856" s="26"/>
    </row>
    <row r="857" spans="1:8" ht="16.5" customHeight="1">
      <c r="A857" s="1121" t="s">
        <v>6532</v>
      </c>
      <c r="B857" s="1126" t="s">
        <v>6533</v>
      </c>
      <c r="C857" s="30"/>
      <c r="D857" s="25"/>
      <c r="E857" s="25"/>
      <c r="F857" s="25"/>
      <c r="G857" s="25"/>
      <c r="H857" s="26"/>
    </row>
    <row r="858" spans="1:8" ht="16.5" customHeight="1">
      <c r="A858" s="1121" t="s">
        <v>6534</v>
      </c>
      <c r="B858" s="1126" t="s">
        <v>6535</v>
      </c>
      <c r="C858" s="30"/>
      <c r="D858" s="25"/>
      <c r="E858" s="25"/>
      <c r="F858" s="25"/>
      <c r="G858" s="25"/>
      <c r="H858" s="26"/>
    </row>
    <row r="859" spans="1:8" ht="17.25" customHeight="1">
      <c r="A859" s="1121" t="s">
        <v>6536</v>
      </c>
      <c r="B859" s="1126" t="s">
        <v>6537</v>
      </c>
      <c r="C859" s="30"/>
      <c r="D859" s="25"/>
      <c r="E859" s="25"/>
      <c r="F859" s="25"/>
      <c r="G859" s="25"/>
      <c r="H859" s="26"/>
    </row>
    <row r="860" spans="1:8" ht="17.25" customHeight="1">
      <c r="A860" s="1121" t="s">
        <v>6538</v>
      </c>
      <c r="B860" s="1126" t="s">
        <v>6539</v>
      </c>
      <c r="C860" s="30"/>
      <c r="D860" s="25"/>
      <c r="E860" s="25"/>
      <c r="F860" s="25"/>
      <c r="G860" s="25"/>
      <c r="H860" s="26"/>
    </row>
    <row r="861" spans="1:8" ht="16.5" customHeight="1">
      <c r="A861" s="1121" t="s">
        <v>6540</v>
      </c>
      <c r="B861" s="1118" t="s">
        <v>6541</v>
      </c>
      <c r="C861" s="30"/>
      <c r="D861" s="25"/>
      <c r="E861" s="25"/>
      <c r="F861" s="25"/>
      <c r="G861" s="25"/>
      <c r="H861" s="26"/>
    </row>
    <row r="862" spans="1:8" ht="16.5" customHeight="1">
      <c r="A862" s="1121" t="s">
        <v>7434</v>
      </c>
      <c r="B862" s="1126" t="s">
        <v>7435</v>
      </c>
      <c r="C862" s="30"/>
      <c r="D862" s="25"/>
      <c r="E862" s="25"/>
      <c r="F862" s="25"/>
      <c r="G862" s="25"/>
      <c r="H862" s="26"/>
    </row>
    <row r="863" spans="1:8" ht="17.25" customHeight="1">
      <c r="A863" s="1121" t="s">
        <v>6542</v>
      </c>
      <c r="B863" s="1126" t="s">
        <v>6543</v>
      </c>
      <c r="C863" s="30"/>
      <c r="D863" s="25"/>
      <c r="E863" s="25"/>
      <c r="F863" s="25"/>
      <c r="G863" s="25"/>
      <c r="H863" s="26"/>
    </row>
    <row r="864" spans="1:8" ht="25.5" customHeight="1">
      <c r="A864" s="1121" t="s">
        <v>6544</v>
      </c>
      <c r="B864" s="1126" t="s">
        <v>6545</v>
      </c>
      <c r="C864" s="30"/>
      <c r="D864" s="25"/>
      <c r="E864" s="25"/>
      <c r="F864" s="25"/>
      <c r="G864" s="25"/>
      <c r="H864" s="26"/>
    </row>
    <row r="865" spans="1:8" ht="17.25" customHeight="1">
      <c r="A865" s="1121" t="s">
        <v>6546</v>
      </c>
      <c r="B865" s="1118" t="s">
        <v>6547</v>
      </c>
      <c r="C865" s="30"/>
      <c r="D865" s="25"/>
      <c r="E865" s="25"/>
      <c r="F865" s="25"/>
      <c r="G865" s="25"/>
      <c r="H865" s="26"/>
    </row>
    <row r="866" spans="1:8" ht="17.25" customHeight="1">
      <c r="A866" s="1121" t="s">
        <v>6548</v>
      </c>
      <c r="B866" s="1118" t="s">
        <v>6549</v>
      </c>
      <c r="C866" s="30"/>
      <c r="D866" s="25"/>
      <c r="E866" s="25"/>
      <c r="F866" s="25"/>
      <c r="G866" s="25"/>
      <c r="H866" s="26"/>
    </row>
    <row r="867" spans="1:8" ht="24.75" thickBot="1">
      <c r="A867" s="1121" t="s">
        <v>6550</v>
      </c>
      <c r="B867" s="1118" t="s">
        <v>6551</v>
      </c>
      <c r="C867" s="30"/>
      <c r="D867" s="33"/>
      <c r="E867" s="33"/>
      <c r="F867" s="33"/>
      <c r="G867" s="33"/>
      <c r="H867" s="34"/>
    </row>
    <row r="868" spans="1:8" ht="16.5" customHeight="1" thickTop="1">
      <c r="A868" s="1121" t="s">
        <v>6552</v>
      </c>
      <c r="B868" s="1126" t="s">
        <v>6553</v>
      </c>
      <c r="C868" s="30"/>
      <c r="D868" s="35"/>
      <c r="E868" s="35"/>
      <c r="F868" s="35"/>
      <c r="G868" s="35"/>
      <c r="H868" s="36"/>
    </row>
    <row r="869" spans="1:8" ht="13.5" customHeight="1">
      <c r="A869" s="1121" t="s">
        <v>6554</v>
      </c>
      <c r="B869" s="1126" t="s">
        <v>6555</v>
      </c>
      <c r="C869" s="30"/>
      <c r="D869" s="25"/>
      <c r="E869" s="25"/>
      <c r="F869" s="25"/>
      <c r="G869" s="25"/>
      <c r="H869" s="26"/>
    </row>
    <row r="870" spans="1:8" ht="15.75" customHeight="1">
      <c r="A870" s="1121" t="s">
        <v>6556</v>
      </c>
      <c r="B870" s="1126" t="s">
        <v>6557</v>
      </c>
      <c r="C870" s="30"/>
      <c r="D870" s="25"/>
      <c r="E870" s="25"/>
      <c r="F870" s="25"/>
      <c r="G870" s="25"/>
      <c r="H870" s="26"/>
    </row>
    <row r="871" spans="1:8" ht="13.5" customHeight="1">
      <c r="A871" s="1121" t="s">
        <v>6558</v>
      </c>
      <c r="B871" s="1126" t="s">
        <v>6559</v>
      </c>
      <c r="C871" s="30"/>
      <c r="D871" s="25"/>
      <c r="E871" s="25"/>
      <c r="F871" s="25"/>
      <c r="G871" s="25"/>
      <c r="H871" s="26"/>
    </row>
    <row r="872" spans="1:8" ht="25.5" customHeight="1">
      <c r="A872" s="1121" t="s">
        <v>6560</v>
      </c>
      <c r="B872" s="1126" t="s">
        <v>6561</v>
      </c>
      <c r="C872" s="30"/>
      <c r="D872" s="25"/>
      <c r="E872" s="25"/>
      <c r="F872" s="25"/>
      <c r="G872" s="25"/>
      <c r="H872" s="26"/>
    </row>
    <row r="873" spans="1:8" ht="25.5" customHeight="1">
      <c r="A873" s="1121" t="s">
        <v>6562</v>
      </c>
      <c r="B873" s="1118" t="s">
        <v>6563</v>
      </c>
      <c r="C873" s="30"/>
      <c r="D873" s="25"/>
      <c r="E873" s="25"/>
      <c r="F873" s="25"/>
      <c r="G873" s="25"/>
      <c r="H873" s="26"/>
    </row>
    <row r="874" spans="1:8" ht="25.5" customHeight="1">
      <c r="A874" s="1121" t="s">
        <v>6564</v>
      </c>
      <c r="B874" s="1126" t="s">
        <v>6565</v>
      </c>
      <c r="C874" s="30"/>
      <c r="D874" s="25"/>
      <c r="E874" s="25"/>
      <c r="F874" s="25"/>
      <c r="G874" s="25"/>
      <c r="H874" s="26"/>
    </row>
    <row r="875" spans="1:8" ht="25.5" customHeight="1">
      <c r="A875" s="1121" t="s">
        <v>6566</v>
      </c>
      <c r="B875" s="1126" t="s">
        <v>6567</v>
      </c>
      <c r="C875" s="30"/>
      <c r="D875" s="25"/>
      <c r="E875" s="25"/>
      <c r="F875" s="25"/>
      <c r="G875" s="25"/>
      <c r="H875" s="26"/>
    </row>
    <row r="876" spans="1:8" ht="15" customHeight="1">
      <c r="A876" s="1121" t="s">
        <v>6568</v>
      </c>
      <c r="B876" s="1126" t="s">
        <v>6569</v>
      </c>
      <c r="C876" s="30"/>
      <c r="D876" s="25"/>
      <c r="E876" s="25"/>
      <c r="F876" s="25"/>
      <c r="G876" s="25"/>
      <c r="H876" s="26"/>
    </row>
    <row r="877" spans="1:8" ht="18.75" customHeight="1">
      <c r="A877" s="1121" t="s">
        <v>6570</v>
      </c>
      <c r="B877" s="1126" t="s">
        <v>6571</v>
      </c>
      <c r="C877" s="30"/>
      <c r="D877" s="25"/>
      <c r="E877" s="25"/>
      <c r="F877" s="25"/>
      <c r="G877" s="25"/>
      <c r="H877" s="26"/>
    </row>
    <row r="878" spans="1:8" ht="16.5" customHeight="1">
      <c r="A878" s="1121" t="s">
        <v>6572</v>
      </c>
      <c r="B878" s="1126" t="s">
        <v>6573</v>
      </c>
      <c r="C878" s="30"/>
      <c r="D878" s="25"/>
      <c r="E878" s="25"/>
      <c r="F878" s="25"/>
      <c r="G878" s="25"/>
      <c r="H878" s="26"/>
    </row>
    <row r="879" spans="1:8" ht="25.5" customHeight="1">
      <c r="A879" s="1121" t="s">
        <v>6574</v>
      </c>
      <c r="B879" s="1126" t="s">
        <v>6575</v>
      </c>
      <c r="C879" s="30"/>
      <c r="D879" s="25"/>
      <c r="E879" s="25"/>
      <c r="F879" s="25"/>
      <c r="G879" s="25"/>
      <c r="H879" s="26"/>
    </row>
    <row r="880" spans="1:8" ht="14.25" customHeight="1">
      <c r="A880" s="1121" t="s">
        <v>6576</v>
      </c>
      <c r="B880" s="1126" t="s">
        <v>6577</v>
      </c>
      <c r="C880" s="30"/>
      <c r="D880" s="25"/>
      <c r="E880" s="25"/>
      <c r="F880" s="25"/>
      <c r="G880" s="25"/>
      <c r="H880" s="26"/>
    </row>
    <row r="881" spans="1:8" ht="25.5" customHeight="1">
      <c r="A881" s="1121" t="s">
        <v>6578</v>
      </c>
      <c r="B881" s="1126" t="s">
        <v>6579</v>
      </c>
      <c r="C881" s="30"/>
      <c r="D881" s="25"/>
      <c r="E881" s="25"/>
      <c r="F881" s="25"/>
      <c r="G881" s="25"/>
      <c r="H881" s="26"/>
    </row>
    <row r="882" spans="1:8" ht="25.5" customHeight="1">
      <c r="A882" s="1121" t="s">
        <v>6580</v>
      </c>
      <c r="B882" s="1126" t="s">
        <v>6581</v>
      </c>
      <c r="C882" s="30"/>
      <c r="D882" s="25"/>
      <c r="E882" s="25"/>
      <c r="F882" s="25"/>
      <c r="G882" s="25"/>
      <c r="H882" s="26"/>
    </row>
    <row r="883" spans="1:8" ht="25.5" customHeight="1">
      <c r="A883" s="1121" t="s">
        <v>6582</v>
      </c>
      <c r="B883" s="1118" t="s">
        <v>6583</v>
      </c>
      <c r="C883" s="30"/>
      <c r="D883" s="25"/>
      <c r="E883" s="25"/>
      <c r="F883" s="25"/>
      <c r="G883" s="25"/>
      <c r="H883" s="26"/>
    </row>
    <row r="884" spans="1:8" ht="25.5" customHeight="1">
      <c r="A884" s="1121" t="s">
        <v>6584</v>
      </c>
      <c r="B884" s="1118" t="s">
        <v>6585</v>
      </c>
      <c r="C884" s="30"/>
      <c r="D884" s="25"/>
      <c r="E884" s="25"/>
      <c r="F884" s="25"/>
      <c r="G884" s="25"/>
      <c r="H884" s="26"/>
    </row>
    <row r="885" spans="1:8" ht="18" customHeight="1">
      <c r="A885" s="1121" t="s">
        <v>6586</v>
      </c>
      <c r="B885" s="1118" t="s">
        <v>6587</v>
      </c>
      <c r="C885" s="30"/>
      <c r="D885" s="25"/>
      <c r="E885" s="25"/>
      <c r="F885" s="25"/>
      <c r="G885" s="25"/>
      <c r="H885" s="26"/>
    </row>
    <row r="886" spans="1:8" ht="15" customHeight="1">
      <c r="A886" s="1121" t="s">
        <v>6588</v>
      </c>
      <c r="B886" s="1126" t="s">
        <v>6589</v>
      </c>
      <c r="C886" s="30"/>
      <c r="D886" s="25"/>
      <c r="E886" s="25"/>
      <c r="F886" s="25"/>
      <c r="G886" s="25"/>
      <c r="H886" s="26"/>
    </row>
    <row r="887" spans="1:8" ht="18.75" customHeight="1">
      <c r="A887" s="1121" t="s">
        <v>6590</v>
      </c>
      <c r="B887" s="1118" t="s">
        <v>6591</v>
      </c>
      <c r="C887" s="30"/>
      <c r="D887" s="25"/>
      <c r="E887" s="25"/>
      <c r="F887" s="25"/>
      <c r="G887" s="25"/>
      <c r="H887" s="26"/>
    </row>
    <row r="888" spans="1:8" ht="23.25" customHeight="1">
      <c r="A888" s="1121" t="s">
        <v>6592</v>
      </c>
      <c r="B888" s="1126" t="s">
        <v>6593</v>
      </c>
      <c r="C888" s="30"/>
      <c r="D888" s="25"/>
      <c r="E888" s="25"/>
      <c r="F888" s="25"/>
      <c r="G888" s="25"/>
      <c r="H888" s="26"/>
    </row>
    <row r="889" spans="1:8" ht="18" customHeight="1">
      <c r="A889" s="1121" t="s">
        <v>6594</v>
      </c>
      <c r="B889" s="1126" t="s">
        <v>6595</v>
      </c>
      <c r="C889" s="30"/>
      <c r="D889" s="25"/>
      <c r="E889" s="25"/>
      <c r="F889" s="25"/>
      <c r="G889" s="25"/>
      <c r="H889" s="26"/>
    </row>
    <row r="890" spans="1:8" ht="25.5" customHeight="1">
      <c r="A890" s="1121" t="s">
        <v>6596</v>
      </c>
      <c r="B890" s="1118" t="s">
        <v>6597</v>
      </c>
      <c r="C890" s="30"/>
      <c r="D890" s="25"/>
      <c r="E890" s="25"/>
      <c r="F890" s="25"/>
      <c r="G890" s="25"/>
      <c r="H890" s="26"/>
    </row>
    <row r="891" spans="1:8" ht="25.5" customHeight="1">
      <c r="A891" s="1121" t="s">
        <v>6598</v>
      </c>
      <c r="B891" s="1126" t="s">
        <v>6599</v>
      </c>
      <c r="C891" s="30"/>
      <c r="D891" s="25"/>
      <c r="E891" s="25"/>
      <c r="F891" s="25"/>
      <c r="G891" s="25"/>
      <c r="H891" s="26"/>
    </row>
    <row r="892" spans="1:8" ht="25.5" customHeight="1">
      <c r="A892" s="1121" t="s">
        <v>6600</v>
      </c>
      <c r="B892" s="1126" t="s">
        <v>6601</v>
      </c>
      <c r="C892" s="30"/>
      <c r="D892" s="25"/>
      <c r="E892" s="25"/>
      <c r="F892" s="25"/>
      <c r="G892" s="25"/>
      <c r="H892" s="26"/>
    </row>
    <row r="893" spans="1:8" ht="25.5" customHeight="1">
      <c r="A893" s="1121" t="s">
        <v>6602</v>
      </c>
      <c r="B893" s="1126" t="s">
        <v>6603</v>
      </c>
      <c r="C893" s="30"/>
      <c r="D893" s="25"/>
      <c r="E893" s="25"/>
      <c r="F893" s="25"/>
      <c r="G893" s="25"/>
      <c r="H893" s="26"/>
    </row>
    <row r="894" spans="1:8" ht="25.5" customHeight="1" thickBot="1">
      <c r="A894" s="1121" t="s">
        <v>6604</v>
      </c>
      <c r="B894" s="1118" t="s">
        <v>6605</v>
      </c>
      <c r="C894" s="30"/>
      <c r="D894" s="33"/>
      <c r="E894" s="33"/>
      <c r="F894" s="33"/>
      <c r="G894" s="33"/>
      <c r="H894" s="34"/>
    </row>
    <row r="895" spans="1:8" ht="15.75" customHeight="1" thickTop="1">
      <c r="A895" s="1121" t="s">
        <v>6606</v>
      </c>
      <c r="B895" s="1126" t="s">
        <v>6607</v>
      </c>
      <c r="C895" s="30"/>
      <c r="D895" s="35"/>
      <c r="E895" s="35"/>
      <c r="F895" s="35"/>
      <c r="G895" s="35"/>
      <c r="H895" s="36"/>
    </row>
    <row r="896" spans="1:8" ht="25.5" customHeight="1">
      <c r="A896" s="1121" t="s">
        <v>6608</v>
      </c>
      <c r="B896" s="1118" t="s">
        <v>6609</v>
      </c>
      <c r="C896" s="30"/>
      <c r="D896" s="25"/>
      <c r="E896" s="25"/>
      <c r="F896" s="25"/>
      <c r="G896" s="25"/>
      <c r="H896" s="26"/>
    </row>
    <row r="897" spans="1:8" ht="25.5" customHeight="1">
      <c r="A897" s="1121" t="s">
        <v>6610</v>
      </c>
      <c r="B897" s="1126" t="s">
        <v>6611</v>
      </c>
      <c r="C897" s="30"/>
      <c r="D897" s="25"/>
      <c r="E897" s="25"/>
      <c r="F897" s="25"/>
      <c r="G897" s="25"/>
      <c r="H897" s="26"/>
    </row>
    <row r="898" spans="1:8" ht="17.25" customHeight="1">
      <c r="A898" s="1121" t="s">
        <v>6612</v>
      </c>
      <c r="B898" s="1118" t="s">
        <v>6613</v>
      </c>
      <c r="C898" s="30"/>
      <c r="D898" s="25"/>
      <c r="E898" s="25"/>
      <c r="F898" s="25"/>
      <c r="G898" s="25"/>
      <c r="H898" s="26"/>
    </row>
    <row r="899" spans="1:8" ht="25.5" customHeight="1">
      <c r="A899" s="1121" t="s">
        <v>6614</v>
      </c>
      <c r="B899" s="1118" t="s">
        <v>6615</v>
      </c>
      <c r="C899" s="30"/>
      <c r="D899" s="25"/>
      <c r="E899" s="25"/>
      <c r="F899" s="25"/>
      <c r="G899" s="25"/>
      <c r="H899" s="26"/>
    </row>
    <row r="900" spans="1:8" ht="25.5" customHeight="1">
      <c r="A900" s="1121" t="s">
        <v>6616</v>
      </c>
      <c r="B900" s="1126" t="s">
        <v>6617</v>
      </c>
      <c r="C900" s="30"/>
      <c r="D900" s="25"/>
      <c r="E900" s="25"/>
      <c r="F900" s="25"/>
      <c r="G900" s="25"/>
      <c r="H900" s="26"/>
    </row>
    <row r="901" spans="1:8" ht="15.75" customHeight="1">
      <c r="A901" s="1121" t="s">
        <v>6618</v>
      </c>
      <c r="B901" s="1118" t="s">
        <v>6619</v>
      </c>
      <c r="C901" s="30"/>
      <c r="D901" s="25"/>
      <c r="E901" s="25"/>
      <c r="F901" s="25"/>
      <c r="G901" s="25"/>
      <c r="H901" s="26"/>
    </row>
    <row r="902" spans="1:8" ht="17.25" customHeight="1">
      <c r="A902" s="1121" t="s">
        <v>6620</v>
      </c>
      <c r="B902" s="1126" t="s">
        <v>6621</v>
      </c>
      <c r="C902" s="30"/>
      <c r="D902" s="25"/>
      <c r="E902" s="25"/>
      <c r="F902" s="25"/>
      <c r="G902" s="25"/>
      <c r="H902" s="26"/>
    </row>
    <row r="903" spans="1:8" ht="15" customHeight="1">
      <c r="A903" s="1121" t="s">
        <v>6622</v>
      </c>
      <c r="B903" s="1118" t="s">
        <v>6623</v>
      </c>
      <c r="C903" s="30"/>
      <c r="D903" s="25"/>
      <c r="E903" s="25"/>
      <c r="F903" s="25"/>
      <c r="G903" s="25"/>
      <c r="H903" s="26"/>
    </row>
    <row r="904" spans="1:8" ht="14.25" customHeight="1">
      <c r="A904" s="1121" t="s">
        <v>6624</v>
      </c>
      <c r="B904" s="1118" t="s">
        <v>6625</v>
      </c>
      <c r="C904" s="30"/>
      <c r="D904" s="25"/>
      <c r="E904" s="25"/>
      <c r="F904" s="25"/>
      <c r="G904" s="25"/>
      <c r="H904" s="26"/>
    </row>
    <row r="905" spans="1:8" ht="17.25" customHeight="1">
      <c r="A905" s="1121" t="s">
        <v>6626</v>
      </c>
      <c r="B905" s="1126" t="s">
        <v>6627</v>
      </c>
      <c r="C905" s="30"/>
      <c r="D905" s="25"/>
      <c r="E905" s="25"/>
      <c r="F905" s="25"/>
      <c r="G905" s="25"/>
      <c r="H905" s="26"/>
    </row>
    <row r="906" spans="1:8" ht="16.5" customHeight="1">
      <c r="A906" s="1121" t="s">
        <v>6628</v>
      </c>
      <c r="B906" s="1118" t="s">
        <v>6629</v>
      </c>
      <c r="C906" s="30"/>
      <c r="D906" s="25"/>
      <c r="E906" s="25"/>
      <c r="F906" s="25"/>
      <c r="G906" s="25"/>
      <c r="H906" s="26"/>
    </row>
    <row r="907" spans="1:8" ht="14.25" customHeight="1">
      <c r="A907" s="1121" t="s">
        <v>6630</v>
      </c>
      <c r="B907" s="1126" t="s">
        <v>6631</v>
      </c>
      <c r="C907" s="30"/>
      <c r="D907" s="25"/>
      <c r="E907" s="25"/>
      <c r="F907" s="25"/>
      <c r="G907" s="25"/>
      <c r="H907" s="26"/>
    </row>
    <row r="908" spans="1:8" ht="25.5" customHeight="1">
      <c r="A908" s="1121" t="s">
        <v>6632</v>
      </c>
      <c r="B908" s="1118" t="s">
        <v>6633</v>
      </c>
      <c r="C908" s="30"/>
      <c r="D908" s="25"/>
      <c r="E908" s="25"/>
      <c r="F908" s="25"/>
      <c r="G908" s="25"/>
      <c r="H908" s="26"/>
    </row>
    <row r="909" spans="1:8" ht="25.5" customHeight="1">
      <c r="A909" s="1121" t="s">
        <v>6634</v>
      </c>
      <c r="B909" s="1126" t="s">
        <v>6635</v>
      </c>
      <c r="C909" s="30"/>
      <c r="D909" s="25"/>
      <c r="E909" s="25"/>
      <c r="F909" s="25"/>
      <c r="G909" s="25"/>
      <c r="H909" s="26"/>
    </row>
    <row r="910" spans="1:8" ht="25.5" customHeight="1">
      <c r="A910" s="1121" t="s">
        <v>6636</v>
      </c>
      <c r="B910" s="1126" t="s">
        <v>6637</v>
      </c>
      <c r="C910" s="30"/>
      <c r="D910" s="25"/>
      <c r="E910" s="25"/>
      <c r="F910" s="25"/>
      <c r="G910" s="25"/>
      <c r="H910" s="26"/>
    </row>
    <row r="911" spans="1:8" ht="12.75" customHeight="1">
      <c r="A911" s="1121" t="s">
        <v>6638</v>
      </c>
      <c r="B911" s="1118" t="s">
        <v>6639</v>
      </c>
      <c r="C911" s="30"/>
      <c r="D911" s="25"/>
      <c r="E911" s="25"/>
      <c r="F911" s="25"/>
      <c r="G911" s="25"/>
      <c r="H911" s="26"/>
    </row>
    <row r="912" spans="1:8" ht="17.25" customHeight="1">
      <c r="A912" s="1121" t="s">
        <v>6640</v>
      </c>
      <c r="B912" s="1118" t="s">
        <v>6641</v>
      </c>
      <c r="C912" s="30"/>
      <c r="D912" s="25"/>
      <c r="E912" s="25"/>
      <c r="F912" s="25"/>
      <c r="G912" s="25"/>
      <c r="H912" s="26"/>
    </row>
    <row r="913" spans="1:8" ht="25.5" customHeight="1">
      <c r="A913" s="1121" t="s">
        <v>6642</v>
      </c>
      <c r="B913" s="1118" t="s">
        <v>6643</v>
      </c>
      <c r="C913" s="30"/>
      <c r="D913" s="25"/>
      <c r="E913" s="25"/>
      <c r="F913" s="25"/>
      <c r="G913" s="25"/>
      <c r="H913" s="26"/>
    </row>
    <row r="914" spans="1:8" ht="25.5" customHeight="1">
      <c r="A914" s="1121" t="s">
        <v>6644</v>
      </c>
      <c r="B914" s="1118" t="s">
        <v>6645</v>
      </c>
      <c r="C914" s="30"/>
      <c r="D914" s="25"/>
      <c r="E914" s="25"/>
      <c r="F914" s="25"/>
      <c r="G914" s="25"/>
      <c r="H914" s="26"/>
    </row>
    <row r="915" spans="1:8" ht="15" customHeight="1">
      <c r="A915" s="1121" t="s">
        <v>6646</v>
      </c>
      <c r="B915" s="1126" t="s">
        <v>6647</v>
      </c>
      <c r="C915" s="30"/>
      <c r="D915" s="25"/>
      <c r="E915" s="25"/>
      <c r="F915" s="25"/>
      <c r="G915" s="25"/>
      <c r="H915" s="26"/>
    </row>
    <row r="916" spans="1:8" ht="25.5" customHeight="1">
      <c r="A916" s="1121" t="s">
        <v>6648</v>
      </c>
      <c r="B916" s="1126" t="s">
        <v>6649</v>
      </c>
      <c r="C916" s="30"/>
      <c r="D916" s="25"/>
      <c r="E916" s="25"/>
      <c r="F916" s="25"/>
      <c r="G916" s="25"/>
      <c r="H916" s="26"/>
    </row>
    <row r="917" spans="1:8" ht="16.5" customHeight="1">
      <c r="A917" s="1121" t="s">
        <v>6650</v>
      </c>
      <c r="B917" s="1118" t="s">
        <v>6651</v>
      </c>
      <c r="C917" s="30"/>
      <c r="D917" s="25"/>
      <c r="E917" s="25"/>
      <c r="F917" s="25"/>
      <c r="G917" s="25"/>
      <c r="H917" s="26"/>
    </row>
    <row r="918" spans="1:8" ht="15.75" customHeight="1">
      <c r="A918" s="1121" t="s">
        <v>6652</v>
      </c>
      <c r="B918" s="1126" t="s">
        <v>6653</v>
      </c>
      <c r="C918" s="30"/>
      <c r="D918" s="25"/>
      <c r="E918" s="25"/>
      <c r="F918" s="25"/>
      <c r="G918" s="25"/>
      <c r="H918" s="26"/>
    </row>
    <row r="919" spans="1:8" ht="17.25" customHeight="1">
      <c r="A919" s="1121" t="s">
        <v>6654</v>
      </c>
      <c r="B919" s="1126" t="s">
        <v>6655</v>
      </c>
      <c r="C919" s="30"/>
      <c r="D919" s="25"/>
      <c r="E919" s="25"/>
      <c r="F919" s="25"/>
      <c r="G919" s="25"/>
      <c r="H919" s="26"/>
    </row>
    <row r="920" spans="1:8" ht="18" customHeight="1">
      <c r="A920" s="1121" t="s">
        <v>6656</v>
      </c>
      <c r="B920" s="1126" t="s">
        <v>6657</v>
      </c>
      <c r="C920" s="30"/>
      <c r="D920" s="25"/>
      <c r="E920" s="25"/>
      <c r="F920" s="25"/>
      <c r="G920" s="25"/>
      <c r="H920" s="26"/>
    </row>
    <row r="921" spans="1:8" ht="18" customHeight="1" thickBot="1">
      <c r="A921" s="1121" t="s">
        <v>6658</v>
      </c>
      <c r="B921" s="1126" t="s">
        <v>6659</v>
      </c>
      <c r="C921" s="30"/>
      <c r="D921" s="33"/>
      <c r="E921" s="33"/>
      <c r="F921" s="33"/>
      <c r="G921" s="33"/>
      <c r="H921" s="34"/>
    </row>
    <row r="922" spans="1:8" ht="13.5" thickTop="1">
      <c r="A922" s="1121" t="s">
        <v>6660</v>
      </c>
      <c r="B922" s="1126" t="s">
        <v>6661</v>
      </c>
      <c r="C922" s="30"/>
      <c r="D922" s="25"/>
      <c r="E922" s="25"/>
      <c r="F922" s="25"/>
      <c r="G922" s="25"/>
      <c r="H922" s="26"/>
    </row>
    <row r="923" spans="1:8" ht="16.5" customHeight="1">
      <c r="A923" s="1121" t="s">
        <v>6952</v>
      </c>
      <c r="B923" s="1126" t="s">
        <v>7003</v>
      </c>
      <c r="C923" s="30"/>
      <c r="D923" s="25"/>
      <c r="E923" s="25"/>
      <c r="F923" s="25"/>
      <c r="G923" s="25"/>
      <c r="H923" s="26"/>
    </row>
    <row r="924" spans="1:8" ht="16.5" customHeight="1">
      <c r="A924" s="1121" t="s">
        <v>6662</v>
      </c>
      <c r="B924" s="1126" t="s">
        <v>6663</v>
      </c>
      <c r="C924" s="30"/>
      <c r="D924" s="25"/>
      <c r="E924" s="25"/>
      <c r="F924" s="25"/>
      <c r="G924" s="25"/>
      <c r="H924" s="26"/>
    </row>
    <row r="925" spans="1:8" ht="15.75" customHeight="1">
      <c r="A925" s="1125" t="s">
        <v>7436</v>
      </c>
      <c r="B925" s="1126" t="s">
        <v>7437</v>
      </c>
      <c r="C925" s="30"/>
      <c r="D925" s="25"/>
      <c r="E925" s="25"/>
      <c r="F925" s="25"/>
      <c r="G925" s="25"/>
      <c r="H925" s="26"/>
    </row>
    <row r="926" spans="1:8" ht="14.25" customHeight="1">
      <c r="A926" s="1119" t="s">
        <v>6664</v>
      </c>
      <c r="B926" s="1126" t="s">
        <v>6665</v>
      </c>
      <c r="C926" s="30"/>
      <c r="D926" s="25"/>
      <c r="E926" s="25"/>
      <c r="F926" s="25"/>
      <c r="G926" s="25"/>
      <c r="H926" s="26"/>
    </row>
    <row r="927" spans="1:8" ht="18.75" customHeight="1">
      <c r="A927" s="1119" t="s">
        <v>6666</v>
      </c>
      <c r="B927" s="1126" t="s">
        <v>6667</v>
      </c>
      <c r="C927" s="30"/>
      <c r="D927" s="25"/>
      <c r="E927" s="25"/>
      <c r="F927" s="25"/>
      <c r="G927" s="25"/>
      <c r="H927" s="26"/>
    </row>
    <row r="928" spans="1:8">
      <c r="A928" s="1119" t="s">
        <v>6668</v>
      </c>
      <c r="B928" s="1126" t="s">
        <v>6669</v>
      </c>
      <c r="C928" s="30"/>
      <c r="D928" s="25"/>
      <c r="E928" s="25"/>
      <c r="F928" s="25"/>
      <c r="G928" s="25"/>
      <c r="H928" s="26"/>
    </row>
    <row r="929" spans="1:8" ht="17.25" customHeight="1">
      <c r="A929" s="1119" t="s">
        <v>6670</v>
      </c>
      <c r="B929" s="1126" t="s">
        <v>6671</v>
      </c>
      <c r="C929" s="30"/>
      <c r="D929" s="25"/>
      <c r="E929" s="25"/>
      <c r="F929" s="25"/>
      <c r="G929" s="25"/>
      <c r="H929" s="26"/>
    </row>
    <row r="930" spans="1:8" ht="18.75" customHeight="1">
      <c r="A930" s="1119" t="s">
        <v>7438</v>
      </c>
      <c r="B930" s="1126" t="s">
        <v>7439</v>
      </c>
      <c r="C930" s="30"/>
      <c r="D930" s="25"/>
      <c r="E930" s="25"/>
      <c r="F930" s="25"/>
      <c r="G930" s="25"/>
      <c r="H930" s="26"/>
    </row>
    <row r="931" spans="1:8" ht="26.25" customHeight="1">
      <c r="A931" s="1119" t="s">
        <v>6672</v>
      </c>
      <c r="B931" s="1118" t="s">
        <v>6673</v>
      </c>
      <c r="C931" s="30"/>
      <c r="D931" s="25"/>
      <c r="E931" s="25"/>
      <c r="F931" s="25"/>
      <c r="G931" s="25"/>
      <c r="H931" s="26"/>
    </row>
    <row r="932" spans="1:8" ht="15" customHeight="1">
      <c r="A932" s="1119" t="s">
        <v>6674</v>
      </c>
      <c r="B932" s="1126" t="s">
        <v>6675</v>
      </c>
      <c r="C932" s="30"/>
      <c r="D932" s="25"/>
      <c r="E932" s="25"/>
      <c r="F932" s="25"/>
      <c r="G932" s="25"/>
      <c r="H932" s="26"/>
    </row>
    <row r="933" spans="1:8" ht="25.5" customHeight="1">
      <c r="A933" s="1119" t="s">
        <v>6676</v>
      </c>
      <c r="B933" s="1118" t="s">
        <v>6677</v>
      </c>
      <c r="C933" s="30"/>
      <c r="D933" s="25"/>
      <c r="E933" s="25"/>
      <c r="F933" s="25"/>
      <c r="G933" s="25"/>
      <c r="H933" s="26"/>
    </row>
    <row r="934" spans="1:8" ht="12.75" customHeight="1">
      <c r="A934" s="1119" t="s">
        <v>6678</v>
      </c>
      <c r="B934" s="1126" t="s">
        <v>6679</v>
      </c>
      <c r="C934" s="30"/>
      <c r="D934" s="25"/>
      <c r="E934" s="25"/>
      <c r="F934" s="25"/>
      <c r="G934" s="25"/>
      <c r="H934" s="26"/>
    </row>
    <row r="935" spans="1:8" ht="18.75" customHeight="1">
      <c r="A935" s="1119" t="s">
        <v>6680</v>
      </c>
      <c r="B935" s="1126" t="s">
        <v>6681</v>
      </c>
      <c r="C935" s="30"/>
      <c r="D935" s="25"/>
      <c r="E935" s="25"/>
      <c r="F935" s="25"/>
      <c r="G935" s="25"/>
      <c r="H935" s="26"/>
    </row>
    <row r="936" spans="1:8" ht="13.5" customHeight="1">
      <c r="A936" s="1119" t="s">
        <v>7440</v>
      </c>
      <c r="B936" s="1126" t="s">
        <v>7441</v>
      </c>
      <c r="C936" s="30"/>
      <c r="D936" s="25"/>
      <c r="E936" s="25"/>
      <c r="F936" s="25"/>
      <c r="G936" s="25"/>
      <c r="H936" s="26"/>
    </row>
    <row r="937" spans="1:8" ht="15" customHeight="1">
      <c r="A937" s="1119" t="s">
        <v>6682</v>
      </c>
      <c r="B937" s="1126" t="s">
        <v>6683</v>
      </c>
      <c r="C937" s="30"/>
      <c r="D937" s="25"/>
      <c r="E937" s="25"/>
      <c r="F937" s="25"/>
      <c r="G937" s="25"/>
      <c r="H937" s="26"/>
    </row>
    <row r="938" spans="1:8" ht="16.5" customHeight="1">
      <c r="A938" s="1119" t="s">
        <v>6684</v>
      </c>
      <c r="B938" s="1126" t="s">
        <v>6685</v>
      </c>
      <c r="C938" s="30"/>
      <c r="D938" s="25"/>
      <c r="E938" s="25"/>
      <c r="F938" s="25"/>
      <c r="G938" s="25"/>
      <c r="H938" s="26"/>
    </row>
    <row r="939" spans="1:8" ht="13.5" customHeight="1">
      <c r="A939" s="1119" t="s">
        <v>6686</v>
      </c>
      <c r="B939" s="1126" t="s">
        <v>6687</v>
      </c>
      <c r="C939" s="30"/>
      <c r="D939" s="25"/>
      <c r="E939" s="25"/>
      <c r="F939" s="25"/>
      <c r="G939" s="25"/>
      <c r="H939" s="26"/>
    </row>
    <row r="940" spans="1:8" ht="18" customHeight="1">
      <c r="A940" s="1119" t="s">
        <v>6688</v>
      </c>
      <c r="B940" s="1126" t="s">
        <v>6689</v>
      </c>
      <c r="C940" s="30"/>
      <c r="D940" s="25"/>
      <c r="E940" s="25"/>
      <c r="F940" s="25"/>
      <c r="G940" s="25"/>
      <c r="H940" s="26"/>
    </row>
    <row r="941" spans="1:8" ht="25.5" customHeight="1">
      <c r="A941" s="1119" t="s">
        <v>6690</v>
      </c>
      <c r="B941" s="1126" t="s">
        <v>6691</v>
      </c>
      <c r="C941" s="30"/>
      <c r="D941" s="25"/>
      <c r="E941" s="25"/>
      <c r="F941" s="25"/>
      <c r="G941" s="25"/>
      <c r="H941" s="26"/>
    </row>
    <row r="942" spans="1:8" ht="25.5" customHeight="1">
      <c r="A942" s="693"/>
      <c r="B942" s="692"/>
      <c r="C942" s="30"/>
      <c r="D942" s="25"/>
      <c r="E942" s="25"/>
      <c r="F942" s="25"/>
      <c r="G942" s="25"/>
      <c r="H942" s="26"/>
    </row>
    <row r="943" spans="1:8">
      <c r="A943" s="693"/>
      <c r="B943" s="692"/>
      <c r="C943" s="30"/>
      <c r="D943" s="25"/>
      <c r="E943" s="25"/>
      <c r="F943" s="25"/>
      <c r="G943" s="25"/>
      <c r="H943" s="26"/>
    </row>
    <row r="944" spans="1:8" ht="15" customHeight="1" thickBot="1">
      <c r="A944" s="693"/>
      <c r="B944" s="692"/>
      <c r="C944" s="30"/>
      <c r="D944" s="33"/>
      <c r="E944" s="33"/>
      <c r="F944" s="33"/>
      <c r="G944" s="33"/>
      <c r="H944" s="34"/>
    </row>
    <row r="945" spans="1:8" ht="17.25" customHeight="1" thickTop="1">
      <c r="A945" s="693"/>
      <c r="B945" s="692"/>
      <c r="C945" s="30"/>
      <c r="D945" s="35"/>
      <c r="E945" s="35"/>
      <c r="F945" s="35"/>
      <c r="G945" s="35"/>
      <c r="H945" s="36"/>
    </row>
    <row r="946" spans="1:8" ht="18" customHeight="1">
      <c r="A946" s="693"/>
      <c r="B946" s="692"/>
      <c r="C946" s="30"/>
      <c r="D946" s="25"/>
      <c r="E946" s="25"/>
      <c r="F946" s="25"/>
      <c r="G946" s="25"/>
      <c r="H946" s="26"/>
    </row>
    <row r="947" spans="1:8" ht="15.75" customHeight="1">
      <c r="A947" s="693"/>
      <c r="B947" s="692"/>
      <c r="C947" s="30"/>
      <c r="D947" s="25"/>
      <c r="E947" s="25"/>
      <c r="F947" s="25"/>
      <c r="G947" s="25"/>
      <c r="H947" s="26"/>
    </row>
    <row r="948" spans="1:8" ht="13.5" customHeight="1">
      <c r="A948" s="693"/>
      <c r="B948" s="692"/>
      <c r="C948" s="30"/>
      <c r="D948" s="25"/>
      <c r="E948" s="25"/>
      <c r="F948" s="25"/>
      <c r="G948" s="25"/>
      <c r="H948" s="26"/>
    </row>
    <row r="949" spans="1:8" ht="25.5" customHeight="1">
      <c r="A949" s="693"/>
      <c r="B949" s="692"/>
      <c r="C949" s="30"/>
      <c r="D949" s="25"/>
      <c r="E949" s="25"/>
      <c r="F949" s="25"/>
      <c r="G949" s="25"/>
      <c r="H949" s="26"/>
    </row>
    <row r="950" spans="1:8" ht="15" customHeight="1">
      <c r="A950" s="693"/>
      <c r="B950" s="692"/>
      <c r="C950" s="30"/>
      <c r="D950" s="25"/>
      <c r="E950" s="25"/>
      <c r="F950" s="25"/>
      <c r="G950" s="25"/>
      <c r="H950" s="26"/>
    </row>
    <row r="951" spans="1:8" ht="17.25" customHeight="1">
      <c r="A951" s="693"/>
      <c r="B951" s="692"/>
      <c r="C951" s="30"/>
      <c r="D951" s="25"/>
      <c r="E951" s="25"/>
      <c r="F951" s="25"/>
      <c r="G951" s="25"/>
      <c r="H951" s="26"/>
    </row>
    <row r="952" spans="1:8" ht="17.25" customHeight="1">
      <c r="A952" s="693"/>
      <c r="B952" s="694"/>
      <c r="C952" s="30"/>
      <c r="D952" s="25"/>
      <c r="E952" s="25"/>
      <c r="F952" s="25"/>
      <c r="G952" s="25"/>
      <c r="H952" s="26"/>
    </row>
    <row r="953" spans="1:8" ht="14.25" customHeight="1">
      <c r="A953" s="693"/>
      <c r="B953" s="692"/>
      <c r="C953" s="30"/>
      <c r="D953" s="25"/>
      <c r="E953" s="25"/>
      <c r="F953" s="25"/>
      <c r="G953" s="25"/>
      <c r="H953" s="26"/>
    </row>
    <row r="954" spans="1:8" ht="15.75" customHeight="1">
      <c r="A954" s="693"/>
      <c r="B954" s="692"/>
      <c r="C954" s="30"/>
      <c r="D954" s="25"/>
      <c r="E954" s="25"/>
      <c r="F954" s="25"/>
      <c r="G954" s="25"/>
      <c r="H954" s="26"/>
    </row>
    <row r="955" spans="1:8" ht="15" customHeight="1">
      <c r="A955" s="693"/>
      <c r="B955" s="692"/>
      <c r="C955" s="30"/>
      <c r="D955" s="25"/>
      <c r="E955" s="25"/>
      <c r="F955" s="25"/>
      <c r="G955" s="25"/>
      <c r="H955" s="26"/>
    </row>
    <row r="956" spans="1:8" ht="15.75" customHeight="1">
      <c r="A956" s="693"/>
      <c r="B956" s="694"/>
      <c r="C956" s="30"/>
      <c r="D956" s="25"/>
      <c r="E956" s="25"/>
      <c r="F956" s="25"/>
      <c r="G956" s="25"/>
      <c r="H956" s="26"/>
    </row>
    <row r="957" spans="1:8" ht="16.5" customHeight="1">
      <c r="A957" s="693"/>
      <c r="B957" s="692"/>
      <c r="C957" s="30"/>
      <c r="D957" s="25"/>
      <c r="E957" s="25"/>
      <c r="F957" s="25"/>
      <c r="G957" s="25"/>
      <c r="H957" s="26"/>
    </row>
    <row r="958" spans="1:8" ht="13.5" customHeight="1">
      <c r="A958" s="693"/>
      <c r="B958" s="692"/>
      <c r="C958" s="30"/>
      <c r="D958" s="25"/>
      <c r="E958" s="25"/>
      <c r="F958" s="25"/>
      <c r="G958" s="25"/>
      <c r="H958" s="26"/>
    </row>
    <row r="959" spans="1:8" ht="16.5" customHeight="1">
      <c r="A959" s="693"/>
      <c r="B959" s="694"/>
      <c r="C959" s="30"/>
      <c r="D959" s="25"/>
      <c r="E959" s="25"/>
      <c r="F959" s="25"/>
      <c r="G959" s="25"/>
      <c r="H959" s="26"/>
    </row>
    <row r="960" spans="1:8" ht="17.25" customHeight="1">
      <c r="A960" s="693"/>
      <c r="B960" s="692"/>
      <c r="C960" s="30"/>
      <c r="D960" s="25"/>
      <c r="E960" s="25"/>
      <c r="F960" s="25"/>
      <c r="G960" s="25"/>
      <c r="H960" s="26"/>
    </row>
    <row r="961" spans="1:8" ht="15.75" customHeight="1">
      <c r="A961" s="693"/>
      <c r="B961" s="692"/>
      <c r="C961" s="30"/>
      <c r="D961" s="25"/>
      <c r="E961" s="25"/>
      <c r="F961" s="25"/>
      <c r="G961" s="25"/>
      <c r="H961" s="26"/>
    </row>
    <row r="962" spans="1:8" ht="18" customHeight="1">
      <c r="A962" s="693"/>
      <c r="B962" s="692"/>
      <c r="C962" s="30"/>
      <c r="D962" s="25"/>
      <c r="E962" s="25"/>
      <c r="F962" s="25"/>
      <c r="G962" s="25"/>
      <c r="H962" s="26"/>
    </row>
    <row r="963" spans="1:8" ht="15" customHeight="1">
      <c r="A963" s="693"/>
      <c r="B963" s="694"/>
      <c r="C963" s="30"/>
      <c r="D963" s="25"/>
      <c r="E963" s="25"/>
      <c r="F963" s="25"/>
      <c r="G963" s="25"/>
      <c r="H963" s="26"/>
    </row>
    <row r="964" spans="1:8" ht="17.25" customHeight="1">
      <c r="A964" s="693"/>
      <c r="B964" s="692"/>
      <c r="C964" s="30"/>
      <c r="D964" s="25"/>
      <c r="E964" s="25"/>
      <c r="F964" s="25"/>
      <c r="G964" s="25"/>
      <c r="H964" s="26"/>
    </row>
    <row r="965" spans="1:8" ht="14.25" customHeight="1">
      <c r="A965" s="693"/>
      <c r="B965" s="692"/>
      <c r="C965" s="30"/>
      <c r="D965" s="25"/>
      <c r="E965" s="25"/>
      <c r="F965" s="25"/>
      <c r="G965" s="25"/>
      <c r="H965" s="26"/>
    </row>
    <row r="966" spans="1:8" ht="15.75" customHeight="1">
      <c r="A966" s="693"/>
      <c r="B966" s="692"/>
      <c r="C966" s="30"/>
      <c r="D966" s="25"/>
      <c r="E966" s="25"/>
      <c r="F966" s="25"/>
      <c r="G966" s="25"/>
      <c r="H966" s="26"/>
    </row>
    <row r="967" spans="1:8" ht="15" customHeight="1">
      <c r="A967" s="693"/>
      <c r="B967" s="692"/>
      <c r="C967" s="30"/>
      <c r="D967" s="25"/>
      <c r="E967" s="25"/>
      <c r="F967" s="25"/>
      <c r="G967" s="25"/>
      <c r="H967" s="26"/>
    </row>
    <row r="968" spans="1:8" ht="11.25" customHeight="1">
      <c r="A968" s="693"/>
      <c r="B968" s="692"/>
      <c r="C968" s="30"/>
      <c r="D968" s="25"/>
      <c r="E968" s="25"/>
      <c r="F968" s="25"/>
      <c r="G968" s="25"/>
      <c r="H968" s="26"/>
    </row>
    <row r="969" spans="1:8" ht="15" customHeight="1">
      <c r="A969" s="693"/>
      <c r="B969" s="692"/>
      <c r="C969" s="30"/>
      <c r="D969" s="25"/>
      <c r="E969" s="25"/>
      <c r="F969" s="25"/>
      <c r="G969" s="25"/>
      <c r="H969" s="26"/>
    </row>
    <row r="970" spans="1:8" ht="25.5" customHeight="1">
      <c r="A970" s="693"/>
      <c r="B970" s="692"/>
      <c r="C970" s="30"/>
      <c r="D970" s="25"/>
      <c r="E970" s="25"/>
      <c r="F970" s="25"/>
      <c r="G970" s="25"/>
      <c r="H970" s="26"/>
    </row>
    <row r="971" spans="1:8" ht="25.5" customHeight="1" thickBot="1">
      <c r="A971" s="693"/>
      <c r="B971" s="694"/>
      <c r="C971" s="30"/>
      <c r="D971" s="33"/>
      <c r="E971" s="33"/>
      <c r="F971" s="33"/>
      <c r="G971" s="33"/>
      <c r="H971" s="34"/>
    </row>
    <row r="972" spans="1:8" ht="25.5" customHeight="1" thickTop="1">
      <c r="A972" s="693"/>
      <c r="B972" s="692"/>
      <c r="C972" s="30"/>
      <c r="D972" s="35"/>
      <c r="E972" s="35"/>
      <c r="F972" s="35"/>
      <c r="G972" s="35"/>
      <c r="H972" s="36"/>
    </row>
    <row r="973" spans="1:8" ht="19.5" customHeight="1">
      <c r="A973" s="693"/>
      <c r="B973" s="692"/>
      <c r="C973" s="30"/>
      <c r="D973" s="25"/>
      <c r="E973" s="25"/>
      <c r="F973" s="25"/>
      <c r="G973" s="25"/>
      <c r="H973" s="26"/>
    </row>
    <row r="974" spans="1:8" ht="18" customHeight="1">
      <c r="A974" s="693"/>
      <c r="B974" s="692"/>
      <c r="C974" s="30"/>
      <c r="D974" s="25"/>
      <c r="E974" s="25"/>
      <c r="F974" s="25"/>
      <c r="G974" s="25"/>
      <c r="H974" s="26"/>
    </row>
    <row r="975" spans="1:8" ht="16.5" customHeight="1">
      <c r="A975" s="693"/>
      <c r="B975" s="692"/>
      <c r="C975" s="30"/>
      <c r="D975" s="25"/>
      <c r="E975" s="25"/>
      <c r="F975" s="25"/>
      <c r="G975" s="25"/>
      <c r="H975" s="26"/>
    </row>
    <row r="976" spans="1:8" ht="25.5" customHeight="1">
      <c r="A976" s="693"/>
      <c r="B976" s="692"/>
      <c r="C976" s="30"/>
      <c r="D976" s="25"/>
      <c r="E976" s="25"/>
      <c r="F976" s="25"/>
      <c r="G976" s="25"/>
      <c r="H976" s="26"/>
    </row>
    <row r="977" spans="1:8" ht="25.5" customHeight="1">
      <c r="A977" s="693"/>
      <c r="B977" s="692"/>
      <c r="C977" s="30"/>
      <c r="D977" s="25"/>
      <c r="E977" s="25"/>
      <c r="F977" s="25"/>
      <c r="G977" s="25"/>
      <c r="H977" s="26"/>
    </row>
    <row r="978" spans="1:8" ht="15" customHeight="1">
      <c r="A978" s="693"/>
      <c r="B978" s="694"/>
      <c r="C978" s="30"/>
      <c r="D978" s="25"/>
      <c r="E978" s="25"/>
      <c r="F978" s="25"/>
      <c r="G978" s="25"/>
      <c r="H978" s="26"/>
    </row>
    <row r="979" spans="1:8" ht="25.5" customHeight="1">
      <c r="A979" s="693"/>
      <c r="B979" s="694"/>
      <c r="C979" s="30"/>
      <c r="D979" s="25"/>
      <c r="E979" s="25"/>
      <c r="F979" s="25"/>
      <c r="G979" s="25"/>
      <c r="H979" s="26"/>
    </row>
    <row r="980" spans="1:8" ht="13.5" customHeight="1">
      <c r="A980" s="693"/>
      <c r="B980" s="694"/>
      <c r="C980" s="30"/>
      <c r="D980" s="25"/>
      <c r="E980" s="25"/>
      <c r="F980" s="25"/>
      <c r="G980" s="25"/>
      <c r="H980" s="26"/>
    </row>
    <row r="981" spans="1:8" ht="17.25" customHeight="1">
      <c r="A981" s="693"/>
      <c r="B981" s="694"/>
      <c r="C981" s="30"/>
      <c r="D981" s="25"/>
      <c r="E981" s="25"/>
      <c r="F981" s="25"/>
      <c r="G981" s="25"/>
      <c r="H981" s="26"/>
    </row>
    <row r="982" spans="1:8" ht="16.5" customHeight="1">
      <c r="A982" s="693"/>
      <c r="B982" s="692"/>
      <c r="C982" s="30"/>
      <c r="D982" s="25"/>
      <c r="E982" s="25"/>
      <c r="F982" s="25"/>
      <c r="G982" s="25"/>
      <c r="H982" s="26"/>
    </row>
    <row r="983" spans="1:8" ht="15.75" customHeight="1">
      <c r="A983" s="693"/>
      <c r="B983" s="692"/>
      <c r="C983" s="30"/>
      <c r="D983" s="25"/>
      <c r="E983" s="25"/>
      <c r="F983" s="25"/>
      <c r="G983" s="25"/>
      <c r="H983" s="26"/>
    </row>
    <row r="984" spans="1:8" ht="18" customHeight="1">
      <c r="A984" s="693"/>
      <c r="B984" s="692"/>
      <c r="C984" s="30"/>
      <c r="D984" s="25"/>
      <c r="E984" s="25"/>
      <c r="F984" s="25"/>
      <c r="G984" s="25"/>
      <c r="H984" s="26"/>
    </row>
    <row r="985" spans="1:8" ht="15.75" customHeight="1">
      <c r="A985" s="693"/>
      <c r="B985" s="692"/>
      <c r="C985" s="30"/>
      <c r="D985" s="25"/>
      <c r="E985" s="25"/>
      <c r="F985" s="25"/>
      <c r="G985" s="25"/>
      <c r="H985" s="26"/>
    </row>
    <row r="986" spans="1:8" ht="15.75" customHeight="1">
      <c r="A986" s="693"/>
      <c r="B986" s="692"/>
      <c r="C986" s="30"/>
      <c r="D986" s="25"/>
      <c r="E986" s="25"/>
      <c r="F986" s="25"/>
      <c r="G986" s="25"/>
      <c r="H986" s="26"/>
    </row>
    <row r="987" spans="1:8" ht="17.25" customHeight="1">
      <c r="A987" s="693"/>
      <c r="B987" s="692"/>
      <c r="C987" s="30"/>
      <c r="D987" s="25"/>
      <c r="E987" s="25"/>
      <c r="F987" s="25"/>
      <c r="G987" s="25"/>
      <c r="H987" s="26"/>
    </row>
    <row r="988" spans="1:8" ht="16.5" customHeight="1">
      <c r="A988" s="693"/>
      <c r="B988" s="694"/>
      <c r="C988" s="30"/>
      <c r="D988" s="25"/>
      <c r="E988" s="25"/>
      <c r="F988" s="25"/>
      <c r="G988" s="25"/>
      <c r="H988" s="26"/>
    </row>
    <row r="989" spans="1:8" ht="16.5" customHeight="1">
      <c r="A989" s="693"/>
      <c r="B989" s="692"/>
      <c r="C989" s="30"/>
      <c r="D989" s="25"/>
      <c r="E989" s="25"/>
      <c r="F989" s="25"/>
      <c r="G989" s="25"/>
      <c r="H989" s="26"/>
    </row>
    <row r="990" spans="1:8" ht="18.75" customHeight="1">
      <c r="A990" s="693"/>
      <c r="B990" s="692"/>
      <c r="C990" s="30"/>
      <c r="D990" s="25"/>
      <c r="E990" s="25"/>
      <c r="F990" s="25"/>
      <c r="G990" s="25"/>
      <c r="H990" s="26"/>
    </row>
    <row r="991" spans="1:8" ht="18" customHeight="1">
      <c r="A991" s="693"/>
      <c r="B991" s="692"/>
      <c r="C991" s="30"/>
      <c r="D991" s="25"/>
      <c r="E991" s="25"/>
      <c r="F991" s="25"/>
      <c r="G991" s="25"/>
      <c r="H991" s="26"/>
    </row>
    <row r="992" spans="1:8" ht="16.5" customHeight="1">
      <c r="A992" s="693"/>
      <c r="B992" s="692"/>
      <c r="C992" s="30"/>
      <c r="D992" s="25"/>
      <c r="E992" s="25"/>
      <c r="F992" s="25"/>
      <c r="G992" s="25"/>
      <c r="H992" s="26"/>
    </row>
    <row r="993" spans="1:8" ht="14.25" customHeight="1">
      <c r="A993" s="693"/>
      <c r="B993" s="692"/>
      <c r="C993" s="30"/>
      <c r="D993" s="25"/>
      <c r="E993" s="25"/>
      <c r="F993" s="25"/>
      <c r="G993" s="25"/>
      <c r="H993" s="26"/>
    </row>
    <row r="994" spans="1:8" ht="15" customHeight="1">
      <c r="A994" s="693"/>
      <c r="B994" s="692"/>
      <c r="C994" s="30"/>
      <c r="D994" s="25"/>
      <c r="E994" s="25"/>
      <c r="F994" s="25"/>
      <c r="G994" s="25"/>
      <c r="H994" s="26"/>
    </row>
    <row r="995" spans="1:8" ht="14.25" customHeight="1">
      <c r="A995" s="693"/>
      <c r="B995" s="692"/>
      <c r="C995" s="30"/>
      <c r="D995" s="25"/>
      <c r="E995" s="25"/>
      <c r="F995" s="25"/>
      <c r="G995" s="25"/>
      <c r="H995" s="26"/>
    </row>
    <row r="996" spans="1:8" ht="17.25" customHeight="1">
      <c r="A996" s="693"/>
      <c r="B996" s="692"/>
      <c r="C996" s="30"/>
      <c r="D996" s="25"/>
      <c r="E996" s="25"/>
      <c r="F996" s="25"/>
      <c r="G996" s="25"/>
      <c r="H996" s="26"/>
    </row>
    <row r="997" spans="1:8" ht="15.75" customHeight="1">
      <c r="A997" s="693"/>
      <c r="B997" s="692"/>
      <c r="C997" s="30"/>
      <c r="D997" s="25"/>
      <c r="E997" s="25"/>
      <c r="F997" s="25"/>
      <c r="G997" s="25"/>
      <c r="H997" s="26"/>
    </row>
    <row r="998" spans="1:8" ht="15" customHeight="1" thickBot="1">
      <c r="A998" s="693"/>
      <c r="B998" s="692"/>
      <c r="C998" s="30"/>
      <c r="D998" s="33"/>
      <c r="E998" s="33"/>
      <c r="F998" s="33"/>
      <c r="G998" s="33"/>
      <c r="H998" s="34"/>
    </row>
    <row r="999" spans="1:8" ht="12.75" customHeight="1" thickTop="1">
      <c r="A999" s="693"/>
      <c r="B999" s="692"/>
      <c r="C999" s="30"/>
      <c r="D999" s="35"/>
      <c r="E999" s="35"/>
      <c r="F999" s="35"/>
      <c r="G999" s="35"/>
      <c r="H999" s="36"/>
    </row>
    <row r="1000" spans="1:8" ht="15.75" customHeight="1">
      <c r="A1000" s="693"/>
      <c r="B1000" s="694"/>
      <c r="C1000" s="30"/>
      <c r="D1000" s="25"/>
      <c r="E1000" s="25"/>
      <c r="F1000" s="25"/>
      <c r="G1000" s="25"/>
      <c r="H1000" s="26"/>
    </row>
    <row r="1001" spans="1:8" ht="13.5" customHeight="1">
      <c r="A1001" s="693"/>
      <c r="B1001" s="694"/>
      <c r="C1001" s="30"/>
      <c r="D1001" s="25"/>
      <c r="E1001" s="25"/>
      <c r="F1001" s="25"/>
      <c r="G1001" s="25"/>
      <c r="H1001" s="26"/>
    </row>
    <row r="1002" spans="1:8" ht="12.75" customHeight="1">
      <c r="A1002" s="693"/>
      <c r="B1002" s="694"/>
      <c r="C1002" s="30"/>
      <c r="D1002" s="25"/>
      <c r="E1002" s="25"/>
      <c r="F1002" s="25"/>
      <c r="G1002" s="25"/>
      <c r="H1002" s="26"/>
    </row>
    <row r="1003" spans="1:8" ht="13.5" customHeight="1">
      <c r="A1003" s="693"/>
      <c r="B1003" s="692"/>
      <c r="C1003" s="30"/>
      <c r="D1003" s="25"/>
      <c r="E1003" s="25"/>
      <c r="F1003" s="25"/>
      <c r="G1003" s="25"/>
      <c r="H1003" s="26"/>
    </row>
    <row r="1004" spans="1:8" ht="12" customHeight="1">
      <c r="A1004" s="693"/>
      <c r="B1004" s="694"/>
      <c r="C1004" s="30"/>
      <c r="D1004" s="25"/>
      <c r="E1004" s="25"/>
      <c r="F1004" s="25"/>
      <c r="G1004" s="25"/>
      <c r="H1004" s="26"/>
    </row>
    <row r="1005" spans="1:8" ht="13.5" customHeight="1">
      <c r="A1005" s="693"/>
      <c r="B1005" s="692"/>
      <c r="C1005" s="30"/>
      <c r="D1005" s="25"/>
      <c r="E1005" s="25"/>
      <c r="F1005" s="25"/>
      <c r="G1005" s="25"/>
      <c r="H1005" s="26"/>
    </row>
    <row r="1006" spans="1:8" ht="27" customHeight="1">
      <c r="A1006" s="693"/>
      <c r="B1006" s="692"/>
      <c r="C1006" s="30"/>
      <c r="D1006" s="25"/>
      <c r="E1006" s="25"/>
      <c r="F1006" s="25"/>
      <c r="G1006" s="25"/>
      <c r="H1006" s="26"/>
    </row>
    <row r="1007" spans="1:8" ht="13.5" customHeight="1">
      <c r="A1007" s="693"/>
      <c r="B1007" s="694"/>
      <c r="C1007" s="30"/>
      <c r="D1007" s="25"/>
      <c r="E1007" s="25"/>
      <c r="F1007" s="25"/>
      <c r="G1007" s="25"/>
      <c r="H1007" s="26"/>
    </row>
    <row r="1008" spans="1:8" ht="14.25" customHeight="1">
      <c r="A1008" s="693"/>
      <c r="B1008" s="692"/>
      <c r="C1008" s="30"/>
      <c r="D1008" s="25"/>
      <c r="E1008" s="25"/>
      <c r="F1008" s="25"/>
      <c r="G1008" s="25"/>
      <c r="H1008" s="26"/>
    </row>
    <row r="1009" spans="1:8" ht="14.25" customHeight="1">
      <c r="A1009" s="693"/>
      <c r="B1009" s="692"/>
      <c r="C1009" s="30"/>
      <c r="D1009" s="25"/>
      <c r="E1009" s="25"/>
      <c r="F1009" s="25"/>
      <c r="G1009" s="25"/>
      <c r="H1009" s="26"/>
    </row>
    <row r="1010" spans="1:8" ht="25.5" customHeight="1">
      <c r="A1010" s="693"/>
      <c r="B1010" s="692"/>
      <c r="C1010" s="30"/>
      <c r="D1010" s="25"/>
      <c r="E1010" s="25"/>
      <c r="F1010" s="25"/>
      <c r="G1010" s="25"/>
      <c r="H1010" s="26"/>
    </row>
    <row r="1011" spans="1:8" ht="16.5" customHeight="1">
      <c r="A1011" s="693"/>
      <c r="B1011" s="694"/>
      <c r="C1011" s="30"/>
      <c r="D1011" s="25"/>
      <c r="E1011" s="25"/>
      <c r="F1011" s="25"/>
      <c r="G1011" s="25"/>
      <c r="H1011" s="26"/>
    </row>
    <row r="1012" spans="1:8" ht="15" customHeight="1">
      <c r="A1012" s="693"/>
      <c r="B1012" s="692"/>
      <c r="C1012" s="30"/>
      <c r="D1012" s="25"/>
      <c r="E1012" s="25"/>
      <c r="F1012" s="25"/>
      <c r="G1012" s="25"/>
      <c r="H1012" s="26"/>
    </row>
    <row r="1013" spans="1:8" ht="25.5" customHeight="1">
      <c r="A1013" s="693"/>
      <c r="B1013" s="694"/>
      <c r="C1013" s="30"/>
      <c r="D1013" s="25"/>
      <c r="E1013" s="25"/>
      <c r="F1013" s="25"/>
      <c r="G1013" s="25"/>
      <c r="H1013" s="26"/>
    </row>
    <row r="1014" spans="1:8" ht="15.75" customHeight="1">
      <c r="A1014" s="693"/>
      <c r="B1014" s="692"/>
      <c r="C1014" s="30"/>
      <c r="D1014" s="25"/>
      <c r="E1014" s="25"/>
      <c r="F1014" s="25"/>
      <c r="G1014" s="25"/>
      <c r="H1014" s="26"/>
    </row>
    <row r="1015" spans="1:8" ht="14.25" customHeight="1">
      <c r="A1015" s="693"/>
      <c r="B1015" s="692"/>
      <c r="C1015" s="30"/>
      <c r="D1015" s="25"/>
      <c r="E1015" s="25"/>
      <c r="F1015" s="25"/>
      <c r="G1015" s="25"/>
      <c r="H1015" s="26"/>
    </row>
    <row r="1016" spans="1:8" ht="13.5" customHeight="1">
      <c r="A1016" s="693"/>
      <c r="B1016" s="694"/>
      <c r="C1016" s="30"/>
      <c r="D1016" s="25"/>
      <c r="E1016" s="25"/>
      <c r="F1016" s="25"/>
      <c r="G1016" s="25"/>
      <c r="H1016" s="26"/>
    </row>
    <row r="1017" spans="1:8" ht="15.75" customHeight="1">
      <c r="A1017" s="693"/>
      <c r="B1017" s="694"/>
      <c r="C1017" s="30"/>
      <c r="D1017" s="25"/>
      <c r="E1017" s="25"/>
      <c r="F1017" s="25"/>
      <c r="G1017" s="25"/>
      <c r="H1017" s="26"/>
    </row>
    <row r="1018" spans="1:8" ht="25.5" customHeight="1">
      <c r="A1018" s="693"/>
      <c r="B1018" s="692"/>
      <c r="C1018" s="30"/>
      <c r="D1018" s="25"/>
      <c r="E1018" s="25"/>
      <c r="F1018" s="25"/>
      <c r="G1018" s="25"/>
      <c r="H1018" s="26"/>
    </row>
    <row r="1019" spans="1:8" ht="14.25" customHeight="1">
      <c r="A1019" s="693"/>
      <c r="B1019" s="694"/>
      <c r="C1019" s="30"/>
      <c r="D1019" s="25"/>
      <c r="E1019" s="25"/>
      <c r="F1019" s="25"/>
      <c r="G1019" s="25"/>
      <c r="H1019" s="26"/>
    </row>
    <row r="1020" spans="1:8" ht="15.75" customHeight="1">
      <c r="A1020" s="693"/>
      <c r="B1020" s="692"/>
      <c r="C1020" s="30"/>
      <c r="D1020" s="25"/>
      <c r="E1020" s="25"/>
      <c r="F1020" s="25"/>
      <c r="G1020" s="25"/>
      <c r="H1020" s="26"/>
    </row>
    <row r="1021" spans="1:8" ht="14.25" customHeight="1">
      <c r="A1021" s="693"/>
      <c r="B1021" s="694"/>
      <c r="C1021" s="30"/>
      <c r="D1021" s="25"/>
      <c r="E1021" s="25"/>
      <c r="F1021" s="25"/>
      <c r="G1021" s="25"/>
      <c r="H1021" s="26"/>
    </row>
    <row r="1022" spans="1:8" ht="15" customHeight="1">
      <c r="A1022" s="693"/>
      <c r="B1022" s="694"/>
      <c r="C1022" s="30"/>
      <c r="D1022" s="25"/>
      <c r="E1022" s="25"/>
      <c r="F1022" s="25"/>
      <c r="G1022" s="25"/>
      <c r="H1022" s="26"/>
    </row>
    <row r="1023" spans="1:8" ht="17.25" customHeight="1">
      <c r="A1023" s="693"/>
      <c r="B1023" s="692"/>
      <c r="C1023" s="30"/>
      <c r="D1023" s="25"/>
      <c r="E1023" s="25"/>
      <c r="F1023" s="25"/>
      <c r="G1023" s="25"/>
      <c r="H1023" s="26"/>
    </row>
    <row r="1024" spans="1:8" ht="24" customHeight="1">
      <c r="A1024" s="693"/>
      <c r="B1024" s="694"/>
      <c r="C1024" s="30"/>
      <c r="D1024" s="25"/>
      <c r="E1024" s="25"/>
      <c r="F1024" s="25"/>
      <c r="G1024" s="25"/>
      <c r="H1024" s="26"/>
    </row>
    <row r="1025" spans="1:8" ht="25.5" customHeight="1" thickBot="1">
      <c r="A1025" s="693"/>
      <c r="B1025" s="692"/>
      <c r="C1025" s="30"/>
      <c r="D1025" s="33"/>
      <c r="E1025" s="33"/>
      <c r="F1025" s="33"/>
      <c r="G1025" s="33"/>
      <c r="H1025" s="34"/>
    </row>
    <row r="1026" spans="1:8" ht="16.5" customHeight="1" thickTop="1">
      <c r="A1026" s="693"/>
      <c r="B1026" s="692"/>
      <c r="C1026" s="30"/>
      <c r="D1026" s="35"/>
      <c r="E1026" s="35"/>
      <c r="F1026" s="35"/>
      <c r="G1026" s="35"/>
      <c r="H1026" s="36"/>
    </row>
    <row r="1027" spans="1:8" ht="15.75" customHeight="1">
      <c r="A1027" s="693"/>
      <c r="B1027" s="694"/>
      <c r="C1027" s="30"/>
      <c r="D1027" s="25"/>
      <c r="E1027" s="25"/>
      <c r="F1027" s="25"/>
      <c r="G1027" s="25"/>
      <c r="H1027" s="26"/>
    </row>
    <row r="1028" spans="1:8" ht="20.25" customHeight="1">
      <c r="A1028" s="693"/>
      <c r="B1028" s="694"/>
      <c r="C1028" s="30"/>
      <c r="D1028" s="25"/>
      <c r="E1028" s="25"/>
      <c r="F1028" s="25"/>
      <c r="G1028" s="25"/>
      <c r="H1028" s="26"/>
    </row>
    <row r="1029" spans="1:8" ht="15" customHeight="1">
      <c r="A1029" s="693"/>
      <c r="B1029" s="692"/>
      <c r="C1029" s="30"/>
      <c r="D1029" s="25"/>
      <c r="E1029" s="25"/>
      <c r="F1029" s="25"/>
      <c r="G1029" s="25"/>
      <c r="H1029" s="26"/>
    </row>
    <row r="1030" spans="1:8" ht="17.25" customHeight="1">
      <c r="A1030" s="693"/>
      <c r="B1030" s="692"/>
      <c r="C1030" s="30"/>
      <c r="D1030" s="25"/>
      <c r="E1030" s="25"/>
      <c r="F1030" s="25"/>
      <c r="G1030" s="25"/>
      <c r="H1030" s="26"/>
    </row>
    <row r="1031" spans="1:8" ht="15" customHeight="1">
      <c r="A1031" s="693"/>
      <c r="B1031" s="692"/>
      <c r="C1031" s="30"/>
      <c r="D1031" s="25"/>
      <c r="E1031" s="25"/>
      <c r="F1031" s="25"/>
      <c r="G1031" s="25"/>
      <c r="H1031" s="26"/>
    </row>
    <row r="1032" spans="1:8" ht="17.25" customHeight="1">
      <c r="A1032" s="693"/>
      <c r="B1032" s="694"/>
      <c r="C1032" s="30"/>
      <c r="D1032" s="25"/>
      <c r="E1032" s="25"/>
      <c r="F1032" s="25"/>
      <c r="G1032" s="25"/>
      <c r="H1032" s="26"/>
    </row>
    <row r="1033" spans="1:8" ht="25.5" customHeight="1">
      <c r="A1033" s="693"/>
      <c r="B1033" s="694"/>
      <c r="C1033" s="30"/>
      <c r="D1033" s="25"/>
      <c r="E1033" s="25"/>
      <c r="F1033" s="25"/>
      <c r="G1033" s="25"/>
      <c r="H1033" s="26"/>
    </row>
    <row r="1034" spans="1:8" ht="17.25" customHeight="1">
      <c r="A1034" s="693"/>
      <c r="B1034" s="694"/>
      <c r="C1034" s="30"/>
      <c r="D1034" s="25"/>
      <c r="E1034" s="25"/>
      <c r="F1034" s="25"/>
      <c r="G1034" s="25"/>
      <c r="H1034" s="26"/>
    </row>
    <row r="1035" spans="1:8" ht="25.5" customHeight="1">
      <c r="A1035" s="693"/>
      <c r="B1035" s="694"/>
      <c r="C1035" s="30"/>
      <c r="D1035" s="25"/>
      <c r="E1035" s="25"/>
      <c r="F1035" s="25"/>
      <c r="G1035" s="25"/>
      <c r="H1035" s="26"/>
    </row>
    <row r="1036" spans="1:8" ht="25.5" customHeight="1">
      <c r="A1036" s="693"/>
      <c r="B1036" s="692"/>
      <c r="C1036" s="30"/>
      <c r="D1036" s="25"/>
      <c r="E1036" s="25"/>
      <c r="F1036" s="25"/>
      <c r="G1036" s="25"/>
      <c r="H1036" s="26"/>
    </row>
    <row r="1037" spans="1:8" ht="25.5" customHeight="1">
      <c r="A1037" s="693"/>
      <c r="B1037" s="694"/>
      <c r="C1037" s="30"/>
      <c r="D1037" s="25"/>
      <c r="E1037" s="25"/>
      <c r="F1037" s="25"/>
      <c r="G1037" s="25"/>
      <c r="H1037" s="26"/>
    </row>
    <row r="1038" spans="1:8" ht="12.75" customHeight="1">
      <c r="A1038" s="693"/>
      <c r="B1038" s="692"/>
      <c r="C1038" s="30"/>
      <c r="D1038" s="25"/>
      <c r="E1038" s="25"/>
      <c r="F1038" s="25"/>
      <c r="G1038" s="25"/>
      <c r="H1038" s="26"/>
    </row>
    <row r="1039" spans="1:8" ht="25.5" customHeight="1">
      <c r="A1039" s="693"/>
      <c r="B1039" s="692"/>
      <c r="C1039" s="30"/>
      <c r="D1039" s="25"/>
      <c r="E1039" s="25"/>
      <c r="F1039" s="25"/>
      <c r="G1039" s="25"/>
      <c r="H1039" s="26"/>
    </row>
    <row r="1040" spans="1:8" ht="25.5" customHeight="1">
      <c r="A1040" s="693"/>
      <c r="B1040" s="694"/>
      <c r="C1040" s="30"/>
      <c r="D1040" s="25"/>
      <c r="E1040" s="25"/>
      <c r="F1040" s="25"/>
      <c r="G1040" s="25"/>
      <c r="H1040" s="26"/>
    </row>
    <row r="1041" spans="1:8" ht="15.75" customHeight="1">
      <c r="A1041" s="693"/>
      <c r="B1041" s="692"/>
      <c r="C1041" s="30"/>
      <c r="D1041" s="25"/>
      <c r="E1041" s="25"/>
      <c r="F1041" s="25"/>
      <c r="G1041" s="25"/>
      <c r="H1041" s="26"/>
    </row>
    <row r="1042" spans="1:8" ht="25.5" customHeight="1">
      <c r="A1042" s="693"/>
      <c r="B1042" s="692"/>
      <c r="C1042" s="30"/>
      <c r="D1042" s="25"/>
      <c r="E1042" s="25"/>
      <c r="F1042" s="25"/>
      <c r="G1042" s="25"/>
      <c r="H1042" s="26"/>
    </row>
    <row r="1043" spans="1:8" ht="15.75" customHeight="1">
      <c r="A1043" s="693"/>
      <c r="B1043" s="692"/>
      <c r="C1043" s="30"/>
      <c r="D1043" s="25"/>
      <c r="E1043" s="25"/>
      <c r="F1043" s="25"/>
      <c r="G1043" s="25"/>
      <c r="H1043" s="26"/>
    </row>
    <row r="1044" spans="1:8" ht="12" customHeight="1">
      <c r="A1044" s="693"/>
      <c r="B1044" s="692"/>
      <c r="C1044" s="30"/>
      <c r="D1044" s="25"/>
      <c r="E1044" s="25"/>
      <c r="F1044" s="25"/>
      <c r="G1044" s="25"/>
      <c r="H1044" s="26"/>
    </row>
    <row r="1045" spans="1:8" ht="15" customHeight="1">
      <c r="A1045" s="693"/>
      <c r="B1045" s="692"/>
      <c r="C1045" s="30"/>
      <c r="D1045" s="25"/>
      <c r="E1045" s="25"/>
      <c r="F1045" s="25"/>
      <c r="G1045" s="25"/>
      <c r="H1045" s="26"/>
    </row>
    <row r="1046" spans="1:8" ht="25.5" customHeight="1">
      <c r="A1046" s="726"/>
      <c r="B1046" s="692"/>
      <c r="C1046" s="30"/>
      <c r="D1046" s="25"/>
      <c r="E1046" s="25"/>
      <c r="F1046" s="25"/>
      <c r="G1046" s="25"/>
      <c r="H1046" s="26"/>
    </row>
    <row r="1047" spans="1:8" ht="16.5" customHeight="1">
      <c r="A1047" s="693"/>
      <c r="B1047" s="692"/>
      <c r="C1047" s="30"/>
      <c r="D1047" s="25"/>
      <c r="E1047" s="25"/>
      <c r="F1047" s="25"/>
      <c r="G1047" s="25"/>
      <c r="H1047" s="26"/>
    </row>
    <row r="1048" spans="1:8" ht="13.5" customHeight="1">
      <c r="A1048" s="695"/>
      <c r="B1048" s="692"/>
      <c r="C1048" s="30"/>
      <c r="D1048" s="25"/>
      <c r="E1048" s="25"/>
      <c r="F1048" s="25"/>
      <c r="G1048" s="25"/>
      <c r="H1048" s="26"/>
    </row>
    <row r="1049" spans="1:8" ht="17.25" customHeight="1">
      <c r="A1049" s="695"/>
      <c r="B1049" s="692"/>
      <c r="C1049" s="30"/>
      <c r="D1049" s="25"/>
      <c r="E1049" s="25"/>
      <c r="F1049" s="25"/>
      <c r="G1049" s="25"/>
      <c r="H1049" s="26"/>
    </row>
    <row r="1050" spans="1:8" ht="15.75" customHeight="1">
      <c r="A1050" s="695"/>
      <c r="B1050" s="692"/>
      <c r="C1050" s="30"/>
      <c r="D1050" s="25"/>
      <c r="E1050" s="25"/>
      <c r="F1050" s="25"/>
      <c r="G1050" s="25"/>
      <c r="H1050" s="26"/>
    </row>
    <row r="1051" spans="1:8" ht="26.25" customHeight="1">
      <c r="A1051" s="695"/>
      <c r="B1051" s="692"/>
      <c r="C1051" s="30"/>
      <c r="D1051" s="25"/>
      <c r="E1051" s="25"/>
      <c r="F1051" s="25"/>
      <c r="G1051" s="25"/>
      <c r="H1051" s="26"/>
    </row>
    <row r="1052" spans="1:8" ht="17.25" customHeight="1" thickBot="1">
      <c r="A1052" s="695"/>
      <c r="B1052" s="692"/>
      <c r="C1052" s="30"/>
      <c r="D1052" s="33"/>
      <c r="E1052" s="33"/>
      <c r="F1052" s="33"/>
      <c r="G1052" s="33"/>
      <c r="H1052" s="34"/>
    </row>
    <row r="1053" spans="1:8" ht="25.5" customHeight="1" thickTop="1">
      <c r="A1053" s="695"/>
      <c r="B1053" s="692"/>
      <c r="C1053" s="30"/>
      <c r="D1053" s="35"/>
      <c r="E1053" s="35"/>
      <c r="F1053" s="35"/>
      <c r="G1053" s="35"/>
      <c r="H1053" s="36"/>
    </row>
    <row r="1054" spans="1:8" ht="18" customHeight="1">
      <c r="A1054" s="695"/>
      <c r="B1054" s="694"/>
      <c r="C1054" s="30"/>
      <c r="D1054" s="25"/>
      <c r="E1054" s="25"/>
      <c r="F1054" s="25"/>
      <c r="G1054" s="25"/>
      <c r="H1054" s="26"/>
    </row>
    <row r="1055" spans="1:8" ht="25.5" customHeight="1">
      <c r="A1055" s="695"/>
      <c r="B1055" s="692"/>
      <c r="C1055" s="30"/>
      <c r="D1055" s="25"/>
      <c r="E1055" s="25"/>
      <c r="F1055" s="25"/>
      <c r="G1055" s="25"/>
      <c r="H1055" s="26"/>
    </row>
    <row r="1056" spans="1:8" ht="25.5" customHeight="1">
      <c r="A1056" s="695"/>
      <c r="B1056" s="692"/>
      <c r="C1056" s="30"/>
      <c r="D1056" s="25"/>
      <c r="E1056" s="25"/>
      <c r="F1056" s="25"/>
      <c r="G1056" s="25"/>
      <c r="H1056" s="26"/>
    </row>
    <row r="1057" spans="1:8" ht="16.5" customHeight="1">
      <c r="A1057" s="695"/>
      <c r="B1057" s="694"/>
      <c r="C1057" s="30"/>
      <c r="D1057" s="25"/>
      <c r="E1057" s="25"/>
      <c r="F1057" s="25"/>
      <c r="G1057" s="25"/>
      <c r="H1057" s="26"/>
    </row>
    <row r="1058" spans="1:8" ht="13.5" customHeight="1">
      <c r="A1058" s="695"/>
      <c r="B1058" s="692"/>
      <c r="C1058" s="30"/>
      <c r="D1058" s="25"/>
      <c r="E1058" s="25"/>
      <c r="F1058" s="25"/>
      <c r="G1058" s="25"/>
      <c r="H1058" s="26"/>
    </row>
    <row r="1059" spans="1:8" ht="15.75" customHeight="1">
      <c r="A1059" s="695"/>
      <c r="B1059" s="692"/>
      <c r="C1059" s="30"/>
      <c r="D1059" s="25"/>
      <c r="E1059" s="25"/>
      <c r="F1059" s="25"/>
      <c r="G1059" s="25"/>
      <c r="H1059" s="26"/>
    </row>
    <row r="1060" spans="1:8" ht="18" customHeight="1">
      <c r="A1060" s="695"/>
      <c r="B1060" s="692"/>
      <c r="C1060" s="30"/>
      <c r="D1060" s="25"/>
      <c r="E1060" s="25"/>
      <c r="F1060" s="25"/>
      <c r="G1060" s="25"/>
      <c r="H1060" s="26"/>
    </row>
    <row r="1061" spans="1:8" ht="25.5" customHeight="1">
      <c r="A1061" s="695"/>
      <c r="B1061" s="692"/>
      <c r="C1061" s="30"/>
      <c r="D1061" s="25"/>
      <c r="E1061" s="25"/>
      <c r="F1061" s="25"/>
      <c r="G1061" s="25"/>
      <c r="H1061" s="26"/>
    </row>
    <row r="1062" spans="1:8" ht="15.75" customHeight="1">
      <c r="A1062" s="695"/>
      <c r="B1062" s="692"/>
      <c r="C1062" s="30"/>
      <c r="D1062" s="25"/>
      <c r="E1062" s="25"/>
      <c r="F1062" s="25"/>
      <c r="G1062" s="25"/>
      <c r="H1062" s="26"/>
    </row>
    <row r="1063" spans="1:8" ht="16.5" customHeight="1">
      <c r="A1063" s="695"/>
      <c r="B1063" s="692"/>
      <c r="C1063" s="30"/>
      <c r="D1063" s="25"/>
      <c r="E1063" s="25"/>
      <c r="F1063" s="25"/>
      <c r="G1063" s="25"/>
      <c r="H1063" s="26"/>
    </row>
    <row r="1064" spans="1:8" ht="16.5" customHeight="1">
      <c r="A1064" s="695"/>
      <c r="B1064" s="692"/>
      <c r="C1064" s="30"/>
      <c r="D1064" s="25"/>
      <c r="E1064" s="25"/>
      <c r="F1064" s="25"/>
      <c r="G1064" s="25"/>
      <c r="H1064" s="26"/>
    </row>
    <row r="1065" spans="1:8" ht="16.5" customHeight="1">
      <c r="A1065" s="695"/>
      <c r="B1065" s="692"/>
      <c r="C1065" s="30"/>
      <c r="D1065" s="25"/>
      <c r="E1065" s="25"/>
      <c r="F1065" s="25"/>
      <c r="G1065" s="25"/>
      <c r="H1065" s="26"/>
    </row>
    <row r="1066" spans="1:8" ht="18.75" customHeight="1">
      <c r="A1066" s="695"/>
      <c r="B1066" s="692"/>
      <c r="C1066" s="30"/>
      <c r="D1066" s="25"/>
      <c r="E1066" s="25"/>
      <c r="F1066" s="25"/>
      <c r="G1066" s="25"/>
      <c r="H1066" s="26"/>
    </row>
    <row r="1067" spans="1:8" ht="16.5" customHeight="1">
      <c r="A1067" s="695"/>
      <c r="B1067" s="692"/>
      <c r="C1067" s="30"/>
      <c r="D1067" s="25"/>
      <c r="E1067" s="25"/>
      <c r="F1067" s="25"/>
      <c r="G1067" s="25"/>
      <c r="H1067" s="26"/>
    </row>
    <row r="1068" spans="1:8" ht="15" customHeight="1">
      <c r="A1068" s="59"/>
      <c r="B1068" s="60"/>
      <c r="C1068" s="30"/>
      <c r="D1068" s="25"/>
      <c r="E1068" s="25"/>
      <c r="F1068" s="25"/>
      <c r="G1068" s="25"/>
      <c r="H1068" s="26"/>
    </row>
    <row r="1069" spans="1:8" ht="11.25" customHeight="1">
      <c r="A1069" s="59"/>
      <c r="B1069" s="60"/>
      <c r="C1069" s="30"/>
      <c r="D1069" s="25"/>
      <c r="E1069" s="25"/>
      <c r="F1069" s="25"/>
      <c r="G1069" s="25"/>
      <c r="H1069" s="26"/>
    </row>
    <row r="1070" spans="1:8" ht="18" customHeight="1">
      <c r="A1070" s="59"/>
      <c r="B1070" s="60"/>
      <c r="C1070" s="30"/>
      <c r="D1070" s="25"/>
      <c r="E1070" s="25"/>
      <c r="F1070" s="25"/>
      <c r="G1070" s="25"/>
      <c r="H1070" s="26"/>
    </row>
    <row r="1071" spans="1:8" ht="19.5" customHeight="1">
      <c r="A1071" s="59"/>
      <c r="B1071" s="60"/>
      <c r="C1071" s="30"/>
      <c r="D1071" s="25"/>
      <c r="E1071" s="25"/>
      <c r="F1071" s="25"/>
      <c r="G1071" s="25"/>
      <c r="H1071" s="26"/>
    </row>
    <row r="1072" spans="1:8" ht="20.25" customHeight="1">
      <c r="A1072" s="59"/>
      <c r="B1072" s="60"/>
      <c r="C1072" s="30"/>
      <c r="D1072" s="25"/>
      <c r="E1072" s="25"/>
      <c r="F1072" s="25"/>
      <c r="G1072" s="25"/>
      <c r="H1072" s="26"/>
    </row>
    <row r="1073" spans="1:8" ht="15.75" customHeight="1">
      <c r="A1073" s="59"/>
      <c r="B1073" s="60"/>
      <c r="C1073" s="30"/>
      <c r="D1073" s="25"/>
      <c r="E1073" s="25"/>
      <c r="F1073" s="25"/>
      <c r="G1073" s="25"/>
      <c r="H1073" s="26"/>
    </row>
    <row r="1074" spans="1:8" ht="15.75" customHeight="1">
      <c r="A1074" s="59"/>
      <c r="B1074" s="60"/>
      <c r="C1074" s="30"/>
      <c r="D1074" s="25"/>
      <c r="E1074" s="25"/>
      <c r="F1074" s="25"/>
      <c r="G1074" s="25"/>
      <c r="H1074" s="26"/>
    </row>
    <row r="1075" spans="1:8" ht="17.25" customHeight="1">
      <c r="A1075" s="59"/>
      <c r="B1075" s="60"/>
      <c r="C1075" s="30"/>
      <c r="D1075" s="25"/>
      <c r="E1075" s="25"/>
      <c r="F1075" s="25"/>
      <c r="G1075" s="25"/>
      <c r="H1075" s="26"/>
    </row>
    <row r="1076" spans="1:8" ht="18.75" customHeight="1">
      <c r="A1076" s="59"/>
      <c r="B1076" s="60"/>
      <c r="C1076" s="30"/>
      <c r="D1076" s="25"/>
      <c r="E1076" s="25"/>
      <c r="F1076" s="25"/>
      <c r="G1076" s="25"/>
      <c r="H1076" s="26"/>
    </row>
    <row r="1077" spans="1:8" ht="15.75" customHeight="1">
      <c r="A1077" s="64"/>
      <c r="B1077" s="60"/>
      <c r="C1077" s="30"/>
      <c r="D1077" s="25"/>
      <c r="E1077" s="25"/>
      <c r="F1077" s="25"/>
      <c r="G1077" s="25"/>
      <c r="H1077" s="26"/>
    </row>
    <row r="1078" spans="1:8" ht="15.75" customHeight="1">
      <c r="A1078" s="64"/>
      <c r="B1078" s="60"/>
      <c r="C1078" s="30"/>
      <c r="D1078" s="25"/>
      <c r="E1078" s="25"/>
      <c r="F1078" s="25"/>
      <c r="G1078" s="25"/>
      <c r="H1078" s="26"/>
    </row>
    <row r="1079" spans="1:8" ht="17.25" customHeight="1" thickBot="1">
      <c r="A1079" s="64"/>
      <c r="B1079" s="60"/>
      <c r="C1079" s="30"/>
      <c r="D1079" s="33"/>
      <c r="E1079" s="33"/>
      <c r="F1079" s="33"/>
      <c r="G1079" s="33"/>
      <c r="H1079" s="34"/>
    </row>
    <row r="1080" spans="1:8" ht="18.75" customHeight="1" thickTop="1">
      <c r="A1080" s="64"/>
      <c r="B1080" s="60"/>
      <c r="C1080" s="30"/>
      <c r="D1080" s="35"/>
      <c r="E1080" s="35"/>
      <c r="F1080" s="35"/>
      <c r="G1080" s="35"/>
      <c r="H1080" s="36"/>
    </row>
    <row r="1081" spans="1:8" ht="15" customHeight="1">
      <c r="A1081" s="64"/>
      <c r="B1081" s="60"/>
      <c r="C1081" s="30"/>
      <c r="D1081" s="25"/>
      <c r="E1081" s="25"/>
      <c r="F1081" s="25"/>
      <c r="G1081" s="25"/>
      <c r="H1081" s="26"/>
    </row>
    <row r="1082" spans="1:8" ht="24.75" customHeight="1">
      <c r="A1082" s="64"/>
      <c r="B1082" s="61"/>
      <c r="C1082" s="30"/>
      <c r="D1082" s="25"/>
      <c r="E1082" s="25"/>
      <c r="F1082" s="25"/>
      <c r="G1082" s="25"/>
      <c r="H1082" s="26"/>
    </row>
    <row r="1083" spans="1:8" ht="19.5" customHeight="1">
      <c r="A1083" s="64"/>
      <c r="B1083" s="60"/>
      <c r="C1083" s="30"/>
      <c r="D1083" s="25"/>
      <c r="E1083" s="25"/>
      <c r="F1083" s="25"/>
      <c r="G1083" s="25"/>
      <c r="H1083" s="26"/>
    </row>
    <row r="1084" spans="1:8" ht="25.5" customHeight="1">
      <c r="A1084" s="64"/>
      <c r="B1084" s="61"/>
      <c r="C1084" s="30"/>
      <c r="D1084" s="25"/>
      <c r="E1084" s="25"/>
      <c r="F1084" s="25"/>
      <c r="G1084" s="25"/>
      <c r="H1084" s="26"/>
    </row>
    <row r="1085" spans="1:8" ht="16.5" customHeight="1">
      <c r="A1085" s="64"/>
      <c r="B1085" s="60"/>
      <c r="C1085" s="30"/>
      <c r="D1085" s="25"/>
      <c r="E1085" s="25"/>
      <c r="F1085" s="25"/>
      <c r="G1085" s="25"/>
      <c r="H1085" s="26"/>
    </row>
    <row r="1086" spans="1:8" ht="18.75" customHeight="1">
      <c r="A1086" s="64"/>
      <c r="B1086" s="60"/>
      <c r="C1086" s="30"/>
      <c r="D1086" s="25"/>
      <c r="E1086" s="25"/>
      <c r="F1086" s="25"/>
      <c r="G1086" s="25"/>
      <c r="H1086" s="26"/>
    </row>
    <row r="1087" spans="1:8" ht="15" customHeight="1">
      <c r="A1087" s="64"/>
      <c r="B1087" s="60"/>
      <c r="C1087" s="30"/>
      <c r="D1087" s="25"/>
      <c r="E1087" s="25"/>
      <c r="F1087" s="25"/>
      <c r="G1087" s="25"/>
      <c r="H1087" s="26"/>
    </row>
    <row r="1088" spans="1:8" ht="18" customHeight="1">
      <c r="A1088" s="64"/>
      <c r="B1088" s="60"/>
      <c r="C1088" s="30"/>
      <c r="D1088" s="25"/>
      <c r="E1088" s="25"/>
      <c r="F1088" s="25"/>
      <c r="G1088" s="25"/>
      <c r="H1088" s="26"/>
    </row>
    <row r="1089" spans="1:8" ht="18" customHeight="1">
      <c r="A1089" s="64"/>
      <c r="B1089" s="60"/>
      <c r="C1089" s="30"/>
      <c r="D1089" s="25"/>
      <c r="E1089" s="25"/>
      <c r="F1089" s="25"/>
      <c r="G1089" s="25"/>
      <c r="H1089" s="26"/>
    </row>
    <row r="1090" spans="1:8" ht="18.75" customHeight="1">
      <c r="A1090" s="64"/>
      <c r="B1090" s="60"/>
      <c r="C1090" s="30"/>
      <c r="D1090" s="25"/>
      <c r="E1090" s="25"/>
      <c r="F1090" s="25"/>
      <c r="G1090" s="25"/>
      <c r="H1090" s="26"/>
    </row>
    <row r="1091" spans="1:8" ht="18" customHeight="1">
      <c r="A1091" s="64"/>
      <c r="B1091" s="60"/>
      <c r="C1091" s="30"/>
      <c r="D1091" s="25"/>
      <c r="E1091" s="25"/>
      <c r="F1091" s="25"/>
      <c r="G1091" s="25"/>
      <c r="H1091" s="26"/>
    </row>
    <row r="1092" spans="1:8" ht="16.5" customHeight="1">
      <c r="A1092" s="64"/>
      <c r="B1092" s="60"/>
      <c r="C1092" s="30"/>
      <c r="D1092" s="25"/>
      <c r="E1092" s="25"/>
      <c r="F1092" s="25"/>
      <c r="G1092" s="25"/>
      <c r="H1092" s="26"/>
    </row>
    <row r="1093" spans="1:8" ht="15.75" customHeight="1">
      <c r="A1093" s="64"/>
      <c r="B1093" s="60"/>
      <c r="C1093" s="30"/>
      <c r="D1093" s="25"/>
      <c r="E1093" s="25"/>
      <c r="F1093" s="25"/>
      <c r="G1093" s="25"/>
      <c r="H1093" s="26"/>
    </row>
    <row r="1094" spans="1:8" ht="15.75" customHeight="1">
      <c r="A1094" s="64"/>
      <c r="B1094" s="60"/>
      <c r="C1094" s="30"/>
      <c r="D1094" s="25"/>
      <c r="E1094" s="25"/>
      <c r="F1094" s="25"/>
      <c r="G1094" s="25"/>
      <c r="H1094" s="26"/>
    </row>
    <row r="1095" spans="1:8" ht="16.5" customHeight="1">
      <c r="A1095" s="64"/>
      <c r="B1095" s="60"/>
      <c r="C1095" s="30"/>
      <c r="D1095" s="25"/>
      <c r="E1095" s="25"/>
      <c r="F1095" s="25"/>
      <c r="G1095" s="25"/>
      <c r="H1095" s="26"/>
    </row>
    <row r="1096" spans="1:8" ht="17.25" customHeight="1">
      <c r="A1096" s="64"/>
      <c r="B1096" s="60"/>
      <c r="C1096" s="30"/>
      <c r="D1096" s="25"/>
      <c r="E1096" s="25"/>
      <c r="F1096" s="25"/>
      <c r="G1096" s="25"/>
      <c r="H1096" s="26"/>
    </row>
    <row r="1097" spans="1:8" ht="13.5" customHeight="1">
      <c r="A1097" s="64"/>
      <c r="B1097" s="60"/>
      <c r="C1097" s="30"/>
      <c r="D1097" s="25"/>
      <c r="E1097" s="25"/>
      <c r="F1097" s="25"/>
      <c r="G1097" s="25"/>
      <c r="H1097" s="26"/>
    </row>
    <row r="1098" spans="1:8" ht="13.5" customHeight="1">
      <c r="A1098" s="64"/>
      <c r="B1098" s="60"/>
      <c r="C1098" s="30"/>
      <c r="D1098" s="25"/>
      <c r="E1098" s="25"/>
      <c r="F1098" s="25"/>
      <c r="G1098" s="25"/>
      <c r="H1098" s="26"/>
    </row>
    <row r="1099" spans="1:8" ht="15" customHeight="1">
      <c r="A1099" s="64"/>
      <c r="B1099" s="60"/>
      <c r="C1099" s="30"/>
      <c r="D1099" s="25"/>
      <c r="E1099" s="25"/>
      <c r="F1099" s="25"/>
      <c r="G1099" s="25"/>
      <c r="H1099" s="26"/>
    </row>
    <row r="1100" spans="1:8" ht="11.25" customHeight="1">
      <c r="A1100" s="65"/>
      <c r="B1100" s="62"/>
      <c r="C1100" s="30"/>
      <c r="D1100" s="25"/>
      <c r="E1100" s="25"/>
      <c r="F1100" s="25"/>
      <c r="G1100" s="25"/>
      <c r="H1100" s="26"/>
    </row>
    <row r="1101" spans="1:8" ht="13.5" customHeight="1">
      <c r="A1101" s="66"/>
      <c r="B1101" s="63"/>
      <c r="C1101" s="30"/>
      <c r="D1101" s="25"/>
      <c r="E1101" s="25"/>
      <c r="F1101" s="25"/>
      <c r="G1101" s="25"/>
      <c r="H1101" s="26"/>
    </row>
    <row r="1102" spans="1:8" ht="13.5" customHeight="1">
      <c r="A1102" s="64"/>
      <c r="B1102" s="60"/>
      <c r="C1102" s="30"/>
      <c r="D1102" s="25"/>
      <c r="E1102" s="25"/>
      <c r="F1102" s="25"/>
      <c r="G1102" s="25"/>
      <c r="H1102" s="26"/>
    </row>
    <row r="1103" spans="1:8" ht="16.5" customHeight="1">
      <c r="A1103" s="64"/>
      <c r="B1103" s="60"/>
      <c r="C1103" s="30"/>
      <c r="D1103" s="25"/>
      <c r="E1103" s="25"/>
      <c r="F1103" s="25"/>
      <c r="G1103" s="25"/>
      <c r="H1103" s="26"/>
    </row>
    <row r="1104" spans="1:8" ht="13.5" customHeight="1">
      <c r="A1104" s="64"/>
      <c r="B1104" s="60"/>
      <c r="C1104" s="30"/>
      <c r="D1104" s="25"/>
      <c r="E1104" s="25"/>
      <c r="F1104" s="25"/>
      <c r="G1104" s="25"/>
      <c r="H1104" s="26"/>
    </row>
    <row r="1105" spans="1:8" ht="15" customHeight="1">
      <c r="A1105" s="64"/>
      <c r="B1105" s="60"/>
      <c r="C1105" s="30"/>
      <c r="D1105" s="25"/>
      <c r="E1105" s="25"/>
      <c r="F1105" s="25"/>
      <c r="G1105" s="25"/>
      <c r="H1105" s="26"/>
    </row>
    <row r="1106" spans="1:8" ht="17.25" customHeight="1" thickBot="1">
      <c r="A1106" s="64"/>
      <c r="B1106" s="60"/>
      <c r="C1106" s="30"/>
      <c r="D1106" s="33"/>
      <c r="E1106" s="33"/>
      <c r="F1106" s="33"/>
      <c r="G1106" s="33"/>
      <c r="H1106" s="34"/>
    </row>
    <row r="1107" spans="1:8" ht="15" customHeight="1" thickTop="1">
      <c r="A1107" s="64"/>
      <c r="B1107" s="60"/>
      <c r="C1107" s="30"/>
      <c r="D1107" s="35"/>
      <c r="E1107" s="35"/>
      <c r="F1107" s="35"/>
      <c r="G1107" s="35"/>
      <c r="H1107" s="36"/>
    </row>
    <row r="1108" spans="1:8" ht="15.75" customHeight="1">
      <c r="A1108" s="65"/>
      <c r="B1108" s="62"/>
      <c r="C1108" s="30"/>
      <c r="D1108" s="39"/>
      <c r="E1108" s="39"/>
      <c r="F1108" s="39"/>
      <c r="G1108" s="39"/>
      <c r="H1108" s="40"/>
    </row>
    <row r="1109" spans="1:8" ht="12.75" customHeight="1">
      <c r="A1109" s="67"/>
      <c r="B1109" s="1571"/>
      <c r="C1109" s="1571"/>
      <c r="D1109" s="1571"/>
      <c r="E1109" s="1571"/>
      <c r="F1109" s="1571"/>
      <c r="G1109" s="1571"/>
      <c r="H1109" s="1571"/>
    </row>
  </sheetData>
  <mergeCells count="2">
    <mergeCell ref="B1109:H1109"/>
    <mergeCell ref="B5:G5"/>
  </mergeCells>
  <phoneticPr fontId="44" type="noConversion"/>
  <pageMargins left="0.7" right="0.7" top="0.75" bottom="0.75" header="0.3" footer="0.3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"/>
  <sheetViews>
    <sheetView topLeftCell="V1" workbookViewId="0"/>
  </sheetViews>
  <sheetFormatPr defaultRowHeight="12.75"/>
  <sheetData/>
  <phoneticPr fontId="44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topLeftCell="A43" workbookViewId="0">
      <selection activeCell="O8" sqref="O8"/>
    </sheetView>
  </sheetViews>
  <sheetFormatPr defaultRowHeight="12.75"/>
  <cols>
    <col min="1" max="1" width="7.5703125" style="11" customWidth="1"/>
    <col min="2" max="2" width="46.85546875" style="11" customWidth="1"/>
    <col min="3" max="3" width="14.7109375" style="11" customWidth="1"/>
    <col min="4" max="4" width="9.140625" style="11"/>
    <col min="5" max="5" width="10.140625" style="11" customWidth="1"/>
    <col min="6" max="6" width="9.42578125" style="309" customWidth="1"/>
    <col min="7" max="7" width="10.28515625" style="11" customWidth="1"/>
    <col min="8" max="8" width="9.140625" style="11"/>
    <col min="9" max="9" width="9.140625" style="309"/>
    <col min="10" max="11" width="9.140625" style="11"/>
    <col min="12" max="12" width="9.140625" style="309"/>
    <col min="13" max="14" width="9.140625" style="11"/>
    <col min="15" max="16" width="9.140625" style="309"/>
    <col min="17" max="16384" width="9.140625" style="11"/>
  </cols>
  <sheetData>
    <row r="1" spans="1:16" ht="15">
      <c r="A1" s="114"/>
      <c r="B1" s="115" t="s">
        <v>1242</v>
      </c>
      <c r="C1" s="77" t="s">
        <v>2807</v>
      </c>
      <c r="D1" s="116"/>
      <c r="E1" s="116"/>
      <c r="F1" s="1179"/>
      <c r="G1" s="180"/>
    </row>
    <row r="2" spans="1:16">
      <c r="A2" s="114"/>
      <c r="B2" s="115" t="s">
        <v>1244</v>
      </c>
      <c r="C2" s="118">
        <v>6113079</v>
      </c>
      <c r="D2" s="116"/>
      <c r="E2" s="116"/>
      <c r="F2" s="1179"/>
      <c r="G2" s="180"/>
    </row>
    <row r="3" spans="1:16">
      <c r="A3" s="114"/>
      <c r="B3" s="115"/>
      <c r="C3" s="69" t="s">
        <v>7086</v>
      </c>
      <c r="D3" s="116"/>
      <c r="E3" s="116"/>
      <c r="F3" s="1179"/>
      <c r="G3" s="180"/>
    </row>
    <row r="4" spans="1:16" ht="14.25">
      <c r="A4" s="114"/>
      <c r="B4" s="115" t="s">
        <v>1246</v>
      </c>
      <c r="C4" s="79" t="s">
        <v>1226</v>
      </c>
      <c r="D4" s="80"/>
      <c r="E4" s="80"/>
      <c r="F4" s="80"/>
      <c r="G4" s="181"/>
    </row>
    <row r="6" spans="1:16" ht="33.75" customHeight="1">
      <c r="A6" s="1408" t="s">
        <v>2808</v>
      </c>
      <c r="B6" s="1408" t="s">
        <v>4580</v>
      </c>
      <c r="C6" s="1399" t="s">
        <v>2809</v>
      </c>
      <c r="D6" s="1401"/>
      <c r="E6" s="1399" t="s">
        <v>2810</v>
      </c>
      <c r="F6" s="1400"/>
      <c r="G6" s="1401"/>
      <c r="H6" s="1399" t="s">
        <v>2811</v>
      </c>
      <c r="I6" s="1400"/>
      <c r="J6" s="1401"/>
      <c r="K6" s="1399" t="s">
        <v>2812</v>
      </c>
      <c r="L6" s="1400"/>
      <c r="M6" s="1401"/>
      <c r="N6" s="1399" t="s">
        <v>2813</v>
      </c>
      <c r="O6" s="1400"/>
      <c r="P6" s="1401"/>
    </row>
    <row r="7" spans="1:16" ht="53.25" customHeight="1" thickBot="1">
      <c r="A7" s="1409"/>
      <c r="B7" s="1409"/>
      <c r="C7" s="120" t="s">
        <v>2814</v>
      </c>
      <c r="D7" s="121" t="s">
        <v>2815</v>
      </c>
      <c r="E7" s="122" t="s">
        <v>6772</v>
      </c>
      <c r="F7" s="1151" t="s">
        <v>7087</v>
      </c>
      <c r="G7" s="122" t="s">
        <v>6870</v>
      </c>
      <c r="H7" s="122" t="s">
        <v>6772</v>
      </c>
      <c r="I7" s="1151" t="s">
        <v>7087</v>
      </c>
      <c r="J7" s="122" t="s">
        <v>6870</v>
      </c>
      <c r="K7" s="122" t="s">
        <v>6772</v>
      </c>
      <c r="L7" s="1151" t="s">
        <v>7087</v>
      </c>
      <c r="M7" s="122" t="s">
        <v>6870</v>
      </c>
      <c r="N7" s="122" t="s">
        <v>6772</v>
      </c>
      <c r="O7" s="1151" t="s">
        <v>7087</v>
      </c>
      <c r="P7" s="1151" t="s">
        <v>6870</v>
      </c>
    </row>
    <row r="8" spans="1:16" ht="13.5" thickTop="1">
      <c r="A8" s="123"/>
      <c r="B8" s="124"/>
      <c r="C8" s="125" t="s">
        <v>4556</v>
      </c>
      <c r="D8" s="126">
        <v>57</v>
      </c>
      <c r="E8" s="127">
        <v>1338</v>
      </c>
      <c r="F8" s="1171">
        <v>792</v>
      </c>
      <c r="G8" s="128">
        <f>SUM(F8/E8*100)</f>
        <v>59.192825112107627</v>
      </c>
      <c r="H8" s="127">
        <v>11165</v>
      </c>
      <c r="I8" s="1171">
        <v>6547</v>
      </c>
      <c r="J8" s="128">
        <f>SUM(I8/H8*100)</f>
        <v>58.638602776533808</v>
      </c>
      <c r="K8" s="128">
        <f t="shared" ref="K8:K39" si="0">H8/E8</f>
        <v>8.3445440956651726</v>
      </c>
      <c r="L8" s="175">
        <f t="shared" ref="L8:L39" si="1">I8/F8</f>
        <v>8.2664141414141419</v>
      </c>
      <c r="M8" s="128">
        <f>SUM(L8/K8*100)</f>
        <v>99.063700145204848</v>
      </c>
      <c r="N8" s="128">
        <f t="shared" ref="N8:N39" si="2">H8/(365*D8)*100</f>
        <v>53.664984378755108</v>
      </c>
      <c r="O8" s="175">
        <f>I8/(181*D8)*100</f>
        <v>63.458369681108849</v>
      </c>
      <c r="P8" s="175">
        <f>SUM(O8/N8*100)</f>
        <v>118.2491160963251</v>
      </c>
    </row>
    <row r="9" spans="1:16">
      <c r="A9" s="129">
        <v>110</v>
      </c>
      <c r="B9" s="130" t="s">
        <v>2816</v>
      </c>
      <c r="C9" s="131" t="s">
        <v>2817</v>
      </c>
      <c r="D9" s="126">
        <v>6</v>
      </c>
      <c r="E9" s="127">
        <v>351</v>
      </c>
      <c r="F9" s="1171">
        <v>204</v>
      </c>
      <c r="G9" s="128">
        <f t="shared" ref="G9:G71" si="3">SUM(F9/E9*100)</f>
        <v>58.119658119658126</v>
      </c>
      <c r="H9" s="127">
        <v>1317</v>
      </c>
      <c r="I9" s="1171">
        <v>866</v>
      </c>
      <c r="J9" s="128">
        <f t="shared" ref="J9:J71" si="4">SUM(I9/H9*100)</f>
        <v>65.755504935459371</v>
      </c>
      <c r="K9" s="128">
        <f t="shared" si="0"/>
        <v>3.7521367521367521</v>
      </c>
      <c r="L9" s="175">
        <f t="shared" si="1"/>
        <v>4.2450980392156863</v>
      </c>
      <c r="M9" s="128">
        <f t="shared" ref="M9:M71" si="5">SUM(L9/K9*100)</f>
        <v>113.13814819777571</v>
      </c>
      <c r="N9" s="128">
        <f t="shared" si="2"/>
        <v>60.136986301369866</v>
      </c>
      <c r="O9" s="175">
        <f t="shared" ref="O9:O71" si="6">I9/(181*D9)*100</f>
        <v>79.742173112338861</v>
      </c>
      <c r="P9" s="175">
        <f t="shared" ref="P9:P71" si="7">SUM(O9/N9*100)</f>
        <v>132.60088011846781</v>
      </c>
    </row>
    <row r="10" spans="1:16">
      <c r="A10" s="132"/>
      <c r="B10" s="124"/>
      <c r="C10" s="131" t="s">
        <v>2818</v>
      </c>
      <c r="D10" s="126"/>
      <c r="E10" s="127"/>
      <c r="F10" s="1171"/>
      <c r="G10" s="128" t="e">
        <f t="shared" si="3"/>
        <v>#DIV/0!</v>
      </c>
      <c r="H10" s="127"/>
      <c r="I10" s="1171"/>
      <c r="J10" s="128" t="e">
        <f t="shared" si="4"/>
        <v>#DIV/0!</v>
      </c>
      <c r="K10" s="128" t="e">
        <f t="shared" si="0"/>
        <v>#DIV/0!</v>
      </c>
      <c r="L10" s="175" t="e">
        <f t="shared" si="1"/>
        <v>#DIV/0!</v>
      </c>
      <c r="M10" s="128" t="e">
        <f t="shared" si="5"/>
        <v>#DIV/0!</v>
      </c>
      <c r="N10" s="128" t="e">
        <f t="shared" si="2"/>
        <v>#DIV/0!</v>
      </c>
      <c r="O10" s="175" t="e">
        <f t="shared" si="6"/>
        <v>#DIV/0!</v>
      </c>
      <c r="P10" s="175" t="e">
        <f t="shared" si="7"/>
        <v>#DIV/0!</v>
      </c>
    </row>
    <row r="11" spans="1:16" ht="13.5" thickBot="1">
      <c r="A11" s="133"/>
      <c r="B11" s="134"/>
      <c r="C11" s="135" t="s">
        <v>2819</v>
      </c>
      <c r="D11" s="136">
        <v>51</v>
      </c>
      <c r="E11" s="137">
        <v>987</v>
      </c>
      <c r="F11" s="1172">
        <v>588</v>
      </c>
      <c r="G11" s="876">
        <f t="shared" si="3"/>
        <v>59.574468085106382</v>
      </c>
      <c r="H11" s="137">
        <v>9848</v>
      </c>
      <c r="I11" s="1172">
        <v>5681</v>
      </c>
      <c r="J11" s="876">
        <f t="shared" si="4"/>
        <v>57.686839967506089</v>
      </c>
      <c r="K11" s="139">
        <f t="shared" si="0"/>
        <v>9.9777102330293825</v>
      </c>
      <c r="L11" s="1152">
        <f t="shared" si="1"/>
        <v>9.6615646258503407</v>
      </c>
      <c r="M11" s="876">
        <f t="shared" si="5"/>
        <v>96.831481374028087</v>
      </c>
      <c r="N11" s="138">
        <f t="shared" si="2"/>
        <v>52.903572387859256</v>
      </c>
      <c r="O11" s="175">
        <f t="shared" si="6"/>
        <v>61.542628100964144</v>
      </c>
      <c r="P11" s="1157">
        <f t="shared" si="7"/>
        <v>116.32981540408687</v>
      </c>
    </row>
    <row r="12" spans="1:16" ht="13.5" thickTop="1">
      <c r="A12" s="123"/>
      <c r="B12" s="140"/>
      <c r="C12" s="141" t="s">
        <v>4556</v>
      </c>
      <c r="D12" s="126">
        <v>13</v>
      </c>
      <c r="E12" s="142">
        <v>174</v>
      </c>
      <c r="F12" s="1180">
        <v>111</v>
      </c>
      <c r="G12" s="143">
        <f t="shared" si="3"/>
        <v>63.793103448275865</v>
      </c>
      <c r="H12" s="144">
        <v>1724</v>
      </c>
      <c r="I12" s="1173">
        <v>1053</v>
      </c>
      <c r="J12" s="145">
        <f t="shared" si="4"/>
        <v>61.078886310904871</v>
      </c>
      <c r="K12" s="145">
        <f t="shared" si="0"/>
        <v>9.9080459770114935</v>
      </c>
      <c r="L12" s="882">
        <f t="shared" si="1"/>
        <v>9.486486486486486</v>
      </c>
      <c r="M12" s="145">
        <f t="shared" si="5"/>
        <v>95.745281244121145</v>
      </c>
      <c r="N12" s="145">
        <f t="shared" si="2"/>
        <v>36.332982086406744</v>
      </c>
      <c r="O12" s="175">
        <f t="shared" si="6"/>
        <v>44.751381215469614</v>
      </c>
      <c r="P12" s="882">
        <f t="shared" si="7"/>
        <v>123.17012985348221</v>
      </c>
    </row>
    <row r="13" spans="1:16">
      <c r="A13" s="129">
        <v>112</v>
      </c>
      <c r="B13" s="146" t="s">
        <v>2820</v>
      </c>
      <c r="C13" s="131" t="s">
        <v>2817</v>
      </c>
      <c r="D13" s="126"/>
      <c r="E13" s="127"/>
      <c r="F13" s="1171"/>
      <c r="G13" s="878" t="e">
        <f t="shared" si="3"/>
        <v>#DIV/0!</v>
      </c>
      <c r="H13" s="127"/>
      <c r="I13" s="1171"/>
      <c r="J13" s="128" t="e">
        <f t="shared" si="4"/>
        <v>#DIV/0!</v>
      </c>
      <c r="K13" s="128" t="e">
        <f t="shared" si="0"/>
        <v>#DIV/0!</v>
      </c>
      <c r="L13" s="175" t="e">
        <f t="shared" si="1"/>
        <v>#DIV/0!</v>
      </c>
      <c r="M13" s="128" t="e">
        <f t="shared" si="5"/>
        <v>#DIV/0!</v>
      </c>
      <c r="N13" s="128" t="e">
        <f t="shared" si="2"/>
        <v>#DIV/0!</v>
      </c>
      <c r="O13" s="175" t="e">
        <f t="shared" si="6"/>
        <v>#DIV/0!</v>
      </c>
      <c r="P13" s="175" t="e">
        <f t="shared" si="7"/>
        <v>#DIV/0!</v>
      </c>
    </row>
    <row r="14" spans="1:16">
      <c r="A14" s="132"/>
      <c r="B14" s="124"/>
      <c r="C14" s="131" t="s">
        <v>2818</v>
      </c>
      <c r="D14" s="126"/>
      <c r="E14" s="127"/>
      <c r="F14" s="1171"/>
      <c r="G14" s="878" t="e">
        <f t="shared" si="3"/>
        <v>#DIV/0!</v>
      </c>
      <c r="H14" s="127"/>
      <c r="I14" s="1171"/>
      <c r="J14" s="128" t="e">
        <f t="shared" si="4"/>
        <v>#DIV/0!</v>
      </c>
      <c r="K14" s="128" t="e">
        <f t="shared" si="0"/>
        <v>#DIV/0!</v>
      </c>
      <c r="L14" s="175" t="e">
        <f t="shared" si="1"/>
        <v>#DIV/0!</v>
      </c>
      <c r="M14" s="128" t="e">
        <f t="shared" si="5"/>
        <v>#DIV/0!</v>
      </c>
      <c r="N14" s="128" t="e">
        <f t="shared" si="2"/>
        <v>#DIV/0!</v>
      </c>
      <c r="O14" s="175" t="e">
        <f t="shared" si="6"/>
        <v>#DIV/0!</v>
      </c>
      <c r="P14" s="175" t="e">
        <f t="shared" si="7"/>
        <v>#DIV/0!</v>
      </c>
    </row>
    <row r="15" spans="1:16" ht="13.5" thickBot="1">
      <c r="A15" s="133"/>
      <c r="B15" s="134"/>
      <c r="C15" s="135" t="s">
        <v>2819</v>
      </c>
      <c r="D15" s="136">
        <v>13</v>
      </c>
      <c r="E15" s="147">
        <v>174</v>
      </c>
      <c r="F15" s="1181">
        <v>111</v>
      </c>
      <c r="G15" s="879">
        <f t="shared" si="3"/>
        <v>63.793103448275865</v>
      </c>
      <c r="H15" s="148">
        <v>1724</v>
      </c>
      <c r="I15" s="1174">
        <v>1053</v>
      </c>
      <c r="J15" s="880">
        <f t="shared" si="4"/>
        <v>61.078886310904871</v>
      </c>
      <c r="K15" s="150">
        <f t="shared" si="0"/>
        <v>9.9080459770114935</v>
      </c>
      <c r="L15" s="1153">
        <f t="shared" si="1"/>
        <v>9.486486486486486</v>
      </c>
      <c r="M15" s="880">
        <f t="shared" si="5"/>
        <v>95.745281244121145</v>
      </c>
      <c r="N15" s="149">
        <f t="shared" si="2"/>
        <v>36.332982086406744</v>
      </c>
      <c r="O15" s="175">
        <f t="shared" si="6"/>
        <v>44.751381215469614</v>
      </c>
      <c r="P15" s="1158">
        <f t="shared" si="7"/>
        <v>123.17012985348221</v>
      </c>
    </row>
    <row r="16" spans="1:16" ht="13.5" thickTop="1">
      <c r="A16" s="132"/>
      <c r="B16" s="124"/>
      <c r="C16" s="141" t="s">
        <v>4556</v>
      </c>
      <c r="D16" s="151">
        <v>16</v>
      </c>
      <c r="E16" s="152">
        <v>606</v>
      </c>
      <c r="F16" s="1175">
        <v>301</v>
      </c>
      <c r="G16" s="877">
        <f t="shared" si="3"/>
        <v>49.669966996699671</v>
      </c>
      <c r="H16" s="152">
        <v>2527</v>
      </c>
      <c r="I16" s="1175">
        <v>1255</v>
      </c>
      <c r="J16" s="877">
        <f t="shared" si="4"/>
        <v>49.663632766125843</v>
      </c>
      <c r="K16" s="153">
        <f t="shared" si="0"/>
        <v>4.16996699669967</v>
      </c>
      <c r="L16" s="1154">
        <f t="shared" si="1"/>
        <v>4.1694352159468435</v>
      </c>
      <c r="M16" s="877">
        <f t="shared" si="5"/>
        <v>99.987247363030747</v>
      </c>
      <c r="N16" s="153">
        <f t="shared" si="2"/>
        <v>43.270547945205479</v>
      </c>
      <c r="O16" s="175">
        <f t="shared" si="6"/>
        <v>43.335635359116019</v>
      </c>
      <c r="P16" s="1159">
        <f t="shared" si="7"/>
        <v>100.15041966649684</v>
      </c>
    </row>
    <row r="17" spans="1:16">
      <c r="A17" s="129">
        <v>310</v>
      </c>
      <c r="B17" s="146" t="s">
        <v>2821</v>
      </c>
      <c r="C17" s="131" t="s">
        <v>2817</v>
      </c>
      <c r="D17" s="151"/>
      <c r="E17" s="154"/>
      <c r="F17" s="177"/>
      <c r="G17" s="128" t="e">
        <f t="shared" si="3"/>
        <v>#DIV/0!</v>
      </c>
      <c r="H17" s="154"/>
      <c r="I17" s="177"/>
      <c r="J17" s="128" t="e">
        <f t="shared" si="4"/>
        <v>#DIV/0!</v>
      </c>
      <c r="K17" s="155" t="e">
        <f t="shared" si="0"/>
        <v>#DIV/0!</v>
      </c>
      <c r="L17" s="176" t="e">
        <f t="shared" si="1"/>
        <v>#DIV/0!</v>
      </c>
      <c r="M17" s="128" t="e">
        <f t="shared" si="5"/>
        <v>#DIV/0!</v>
      </c>
      <c r="N17" s="155" t="e">
        <f t="shared" si="2"/>
        <v>#DIV/0!</v>
      </c>
      <c r="O17" s="175" t="e">
        <f t="shared" si="6"/>
        <v>#DIV/0!</v>
      </c>
      <c r="P17" s="175" t="e">
        <f t="shared" si="7"/>
        <v>#DIV/0!</v>
      </c>
    </row>
    <row r="18" spans="1:16">
      <c r="A18" s="132"/>
      <c r="B18" s="124"/>
      <c r="C18" s="131" t="s">
        <v>2818</v>
      </c>
      <c r="D18" s="151"/>
      <c r="E18" s="154"/>
      <c r="F18" s="177"/>
      <c r="G18" s="128" t="e">
        <f t="shared" si="3"/>
        <v>#DIV/0!</v>
      </c>
      <c r="H18" s="154"/>
      <c r="I18" s="177"/>
      <c r="J18" s="128" t="e">
        <f t="shared" si="4"/>
        <v>#DIV/0!</v>
      </c>
      <c r="K18" s="155" t="e">
        <f t="shared" si="0"/>
        <v>#DIV/0!</v>
      </c>
      <c r="L18" s="176" t="e">
        <f t="shared" si="1"/>
        <v>#DIV/0!</v>
      </c>
      <c r="M18" s="128" t="e">
        <f t="shared" si="5"/>
        <v>#DIV/0!</v>
      </c>
      <c r="N18" s="155" t="e">
        <f t="shared" si="2"/>
        <v>#DIV/0!</v>
      </c>
      <c r="O18" s="175" t="e">
        <f t="shared" si="6"/>
        <v>#DIV/0!</v>
      </c>
      <c r="P18" s="175" t="e">
        <f t="shared" si="7"/>
        <v>#DIV/0!</v>
      </c>
    </row>
    <row r="19" spans="1:16" ht="13.5" thickBot="1">
      <c r="A19" s="133"/>
      <c r="B19" s="134"/>
      <c r="C19" s="135" t="s">
        <v>2819</v>
      </c>
      <c r="D19" s="156">
        <v>16</v>
      </c>
      <c r="E19" s="157">
        <v>606</v>
      </c>
      <c r="F19" s="1176">
        <v>301</v>
      </c>
      <c r="G19" s="876">
        <f t="shared" si="3"/>
        <v>49.669966996699671</v>
      </c>
      <c r="H19" s="157">
        <v>2527</v>
      </c>
      <c r="I19" s="1176">
        <v>1255</v>
      </c>
      <c r="J19" s="876">
        <f t="shared" si="4"/>
        <v>49.663632766125843</v>
      </c>
      <c r="K19" s="138">
        <f t="shared" si="0"/>
        <v>4.16996699669967</v>
      </c>
      <c r="L19" s="1155">
        <f t="shared" si="1"/>
        <v>4.1694352159468435</v>
      </c>
      <c r="M19" s="876">
        <f t="shared" si="5"/>
        <v>99.987247363030747</v>
      </c>
      <c r="N19" s="138">
        <f t="shared" si="2"/>
        <v>43.270547945205479</v>
      </c>
      <c r="O19" s="175">
        <f t="shared" si="6"/>
        <v>43.335635359116019</v>
      </c>
      <c r="P19" s="1157">
        <f t="shared" si="7"/>
        <v>100.15041966649684</v>
      </c>
    </row>
    <row r="20" spans="1:16" ht="13.5" thickTop="1">
      <c r="A20" s="132"/>
      <c r="B20" s="124"/>
      <c r="C20" s="141" t="s">
        <v>4556</v>
      </c>
      <c r="D20" s="151">
        <v>20</v>
      </c>
      <c r="E20" s="158">
        <v>304</v>
      </c>
      <c r="F20" s="1177">
        <v>198</v>
      </c>
      <c r="G20" s="143">
        <f t="shared" si="3"/>
        <v>65.131578947368425</v>
      </c>
      <c r="H20" s="158">
        <v>2157</v>
      </c>
      <c r="I20" s="1177">
        <v>1445</v>
      </c>
      <c r="J20" s="145">
        <f t="shared" si="4"/>
        <v>66.991191469633748</v>
      </c>
      <c r="K20" s="143">
        <f t="shared" si="0"/>
        <v>7.0953947368421053</v>
      </c>
      <c r="L20" s="171">
        <f t="shared" si="1"/>
        <v>7.2979797979797976</v>
      </c>
      <c r="M20" s="145">
        <f t="shared" si="5"/>
        <v>102.85516266044776</v>
      </c>
      <c r="N20" s="143">
        <f t="shared" si="2"/>
        <v>29.547945205479454</v>
      </c>
      <c r="O20" s="175">
        <f t="shared" si="6"/>
        <v>39.917127071823202</v>
      </c>
      <c r="P20" s="882">
        <f t="shared" si="7"/>
        <v>135.09273417909566</v>
      </c>
    </row>
    <row r="21" spans="1:16">
      <c r="A21" s="129">
        <v>120</v>
      </c>
      <c r="B21" s="146" t="s">
        <v>2822</v>
      </c>
      <c r="C21" s="131" t="s">
        <v>2817</v>
      </c>
      <c r="D21" s="151"/>
      <c r="E21" s="154"/>
      <c r="F21" s="177"/>
      <c r="G21" s="878" t="e">
        <f t="shared" si="3"/>
        <v>#DIV/0!</v>
      </c>
      <c r="H21" s="154"/>
      <c r="I21" s="177"/>
      <c r="J21" s="128" t="e">
        <f t="shared" si="4"/>
        <v>#DIV/0!</v>
      </c>
      <c r="K21" s="155" t="e">
        <f t="shared" si="0"/>
        <v>#DIV/0!</v>
      </c>
      <c r="L21" s="176" t="e">
        <f t="shared" si="1"/>
        <v>#DIV/0!</v>
      </c>
      <c r="M21" s="128" t="e">
        <f t="shared" si="5"/>
        <v>#DIV/0!</v>
      </c>
      <c r="N21" s="155" t="e">
        <f t="shared" si="2"/>
        <v>#DIV/0!</v>
      </c>
      <c r="O21" s="175" t="e">
        <f t="shared" si="6"/>
        <v>#DIV/0!</v>
      </c>
      <c r="P21" s="175" t="e">
        <f t="shared" si="7"/>
        <v>#DIV/0!</v>
      </c>
    </row>
    <row r="22" spans="1:16">
      <c r="A22" s="129"/>
      <c r="B22" s="159" t="s">
        <v>2823</v>
      </c>
      <c r="C22" s="131" t="s">
        <v>2818</v>
      </c>
      <c r="D22" s="151"/>
      <c r="E22" s="154"/>
      <c r="F22" s="177"/>
      <c r="G22" s="878" t="e">
        <f t="shared" si="3"/>
        <v>#DIV/0!</v>
      </c>
      <c r="H22" s="154"/>
      <c r="I22" s="177"/>
      <c r="J22" s="128" t="e">
        <f t="shared" si="4"/>
        <v>#DIV/0!</v>
      </c>
      <c r="K22" s="155" t="e">
        <f t="shared" si="0"/>
        <v>#DIV/0!</v>
      </c>
      <c r="L22" s="176" t="e">
        <f t="shared" si="1"/>
        <v>#DIV/0!</v>
      </c>
      <c r="M22" s="128" t="e">
        <f t="shared" si="5"/>
        <v>#DIV/0!</v>
      </c>
      <c r="N22" s="155" t="e">
        <f t="shared" si="2"/>
        <v>#DIV/0!</v>
      </c>
      <c r="O22" s="175" t="e">
        <f t="shared" si="6"/>
        <v>#DIV/0!</v>
      </c>
      <c r="P22" s="175" t="e">
        <f t="shared" si="7"/>
        <v>#DIV/0!</v>
      </c>
    </row>
    <row r="23" spans="1:16" ht="13.5" thickBot="1">
      <c r="A23" s="133"/>
      <c r="B23" s="134"/>
      <c r="C23" s="135" t="s">
        <v>2819</v>
      </c>
      <c r="D23" s="156">
        <v>20</v>
      </c>
      <c r="E23" s="160">
        <v>304</v>
      </c>
      <c r="F23" s="1178">
        <v>198</v>
      </c>
      <c r="G23" s="879">
        <f t="shared" si="3"/>
        <v>65.131578947368425</v>
      </c>
      <c r="H23" s="160">
        <v>2157</v>
      </c>
      <c r="I23" s="1178">
        <v>1445</v>
      </c>
      <c r="J23" s="880">
        <f t="shared" si="4"/>
        <v>66.991191469633748</v>
      </c>
      <c r="K23" s="149">
        <f t="shared" si="0"/>
        <v>7.0953947368421053</v>
      </c>
      <c r="L23" s="1156">
        <f t="shared" si="1"/>
        <v>7.2979797979797976</v>
      </c>
      <c r="M23" s="880">
        <f t="shared" si="5"/>
        <v>102.85516266044776</v>
      </c>
      <c r="N23" s="149">
        <f t="shared" si="2"/>
        <v>29.547945205479454</v>
      </c>
      <c r="O23" s="175">
        <f t="shared" si="6"/>
        <v>39.917127071823202</v>
      </c>
      <c r="P23" s="1158">
        <f t="shared" si="7"/>
        <v>135.09273417909566</v>
      </c>
    </row>
    <row r="24" spans="1:16" ht="13.5" thickTop="1">
      <c r="A24" s="123"/>
      <c r="B24" s="140"/>
      <c r="C24" s="161" t="s">
        <v>4556</v>
      </c>
      <c r="D24" s="162">
        <v>30</v>
      </c>
      <c r="E24" s="152">
        <v>237</v>
      </c>
      <c r="F24" s="1175">
        <v>123</v>
      </c>
      <c r="G24" s="877">
        <f t="shared" si="3"/>
        <v>51.898734177215189</v>
      </c>
      <c r="H24" s="152">
        <v>4392</v>
      </c>
      <c r="I24" s="1175">
        <v>2449</v>
      </c>
      <c r="J24" s="877">
        <f t="shared" si="4"/>
        <v>55.760473588342442</v>
      </c>
      <c r="K24" s="153">
        <f t="shared" si="0"/>
        <v>18.531645569620252</v>
      </c>
      <c r="L24" s="1154">
        <f t="shared" si="1"/>
        <v>19.910569105691057</v>
      </c>
      <c r="M24" s="877">
        <f t="shared" si="5"/>
        <v>107.44091252387933</v>
      </c>
      <c r="N24" s="153">
        <f t="shared" si="2"/>
        <v>40.109589041095887</v>
      </c>
      <c r="O24" s="175">
        <f t="shared" si="6"/>
        <v>45.101289134438304</v>
      </c>
      <c r="P24" s="1159">
        <f t="shared" si="7"/>
        <v>112.44515392124306</v>
      </c>
    </row>
    <row r="25" spans="1:16">
      <c r="A25" s="129">
        <v>130</v>
      </c>
      <c r="B25" s="146" t="s">
        <v>2822</v>
      </c>
      <c r="C25" s="131" t="s">
        <v>2817</v>
      </c>
      <c r="D25" s="151"/>
      <c r="E25" s="154"/>
      <c r="F25" s="177"/>
      <c r="G25" s="128" t="e">
        <f t="shared" si="3"/>
        <v>#DIV/0!</v>
      </c>
      <c r="H25" s="154"/>
      <c r="I25" s="177"/>
      <c r="J25" s="128" t="e">
        <f t="shared" si="4"/>
        <v>#DIV/0!</v>
      </c>
      <c r="K25" s="155" t="e">
        <f t="shared" si="0"/>
        <v>#DIV/0!</v>
      </c>
      <c r="L25" s="176" t="e">
        <f t="shared" si="1"/>
        <v>#DIV/0!</v>
      </c>
      <c r="M25" s="128" t="e">
        <f t="shared" si="5"/>
        <v>#DIV/0!</v>
      </c>
      <c r="N25" s="155" t="e">
        <f t="shared" si="2"/>
        <v>#DIV/0!</v>
      </c>
      <c r="O25" s="175" t="e">
        <f t="shared" si="6"/>
        <v>#DIV/0!</v>
      </c>
      <c r="P25" s="175" t="e">
        <f t="shared" si="7"/>
        <v>#DIV/0!</v>
      </c>
    </row>
    <row r="26" spans="1:16">
      <c r="A26" s="129"/>
      <c r="B26" s="159" t="s">
        <v>2824</v>
      </c>
      <c r="C26" s="131" t="s">
        <v>2818</v>
      </c>
      <c r="D26" s="151"/>
      <c r="E26" s="154"/>
      <c r="F26" s="177"/>
      <c r="G26" s="128" t="e">
        <f t="shared" si="3"/>
        <v>#DIV/0!</v>
      </c>
      <c r="H26" s="154"/>
      <c r="I26" s="177"/>
      <c r="J26" s="128" t="e">
        <f t="shared" si="4"/>
        <v>#DIV/0!</v>
      </c>
      <c r="K26" s="155" t="e">
        <f t="shared" si="0"/>
        <v>#DIV/0!</v>
      </c>
      <c r="L26" s="176" t="e">
        <f t="shared" si="1"/>
        <v>#DIV/0!</v>
      </c>
      <c r="M26" s="128" t="e">
        <f t="shared" si="5"/>
        <v>#DIV/0!</v>
      </c>
      <c r="N26" s="155" t="e">
        <f t="shared" si="2"/>
        <v>#DIV/0!</v>
      </c>
      <c r="O26" s="175" t="e">
        <f t="shared" si="6"/>
        <v>#DIV/0!</v>
      </c>
      <c r="P26" s="175" t="e">
        <f t="shared" si="7"/>
        <v>#DIV/0!</v>
      </c>
    </row>
    <row r="27" spans="1:16" ht="13.5" thickBot="1">
      <c r="A27" s="133"/>
      <c r="B27" s="134"/>
      <c r="C27" s="135" t="s">
        <v>2819</v>
      </c>
      <c r="D27" s="156">
        <v>30</v>
      </c>
      <c r="E27" s="157">
        <v>237</v>
      </c>
      <c r="F27" s="1176">
        <v>123</v>
      </c>
      <c r="G27" s="876">
        <f t="shared" si="3"/>
        <v>51.898734177215189</v>
      </c>
      <c r="H27" s="157">
        <v>4392</v>
      </c>
      <c r="I27" s="1176">
        <v>2449</v>
      </c>
      <c r="J27" s="876">
        <f t="shared" si="4"/>
        <v>55.760473588342442</v>
      </c>
      <c r="K27" s="138">
        <f t="shared" si="0"/>
        <v>18.531645569620252</v>
      </c>
      <c r="L27" s="1155">
        <f t="shared" si="1"/>
        <v>19.910569105691057</v>
      </c>
      <c r="M27" s="876">
        <f t="shared" si="5"/>
        <v>107.44091252387933</v>
      </c>
      <c r="N27" s="138">
        <f t="shared" si="2"/>
        <v>40.109589041095887</v>
      </c>
      <c r="O27" s="175">
        <f t="shared" si="6"/>
        <v>45.101289134438304</v>
      </c>
      <c r="P27" s="1157">
        <f t="shared" si="7"/>
        <v>112.44515392124306</v>
      </c>
    </row>
    <row r="28" spans="1:16" ht="13.5" thickTop="1">
      <c r="A28" s="123"/>
      <c r="B28" s="140"/>
      <c r="C28" s="161" t="s">
        <v>4556</v>
      </c>
      <c r="D28" s="151">
        <v>10</v>
      </c>
      <c r="E28" s="158">
        <v>654</v>
      </c>
      <c r="F28" s="1177">
        <v>141</v>
      </c>
      <c r="G28" s="145">
        <f t="shared" si="3"/>
        <v>21.559633027522938</v>
      </c>
      <c r="H28" s="158">
        <v>5932</v>
      </c>
      <c r="I28" s="1177">
        <v>1120</v>
      </c>
      <c r="J28" s="145">
        <f t="shared" si="4"/>
        <v>18.880647336480109</v>
      </c>
      <c r="K28" s="143">
        <f t="shared" si="0"/>
        <v>9.0703363914373085</v>
      </c>
      <c r="L28" s="171">
        <f t="shared" si="1"/>
        <v>7.9432624113475176</v>
      </c>
      <c r="M28" s="145">
        <f t="shared" si="5"/>
        <v>87.57406636920561</v>
      </c>
      <c r="N28" s="143">
        <f t="shared" si="2"/>
        <v>162.52054794520546</v>
      </c>
      <c r="O28" s="175">
        <f t="shared" si="6"/>
        <v>61.878453038674031</v>
      </c>
      <c r="P28" s="882">
        <f t="shared" si="7"/>
        <v>38.074233579089722</v>
      </c>
    </row>
    <row r="29" spans="1:16">
      <c r="A29" s="129"/>
      <c r="B29" s="163"/>
      <c r="C29" s="131" t="s">
        <v>2817</v>
      </c>
      <c r="D29" s="151"/>
      <c r="E29" s="154"/>
      <c r="F29" s="177"/>
      <c r="G29" s="881" t="e">
        <f t="shared" si="3"/>
        <v>#DIV/0!</v>
      </c>
      <c r="H29" s="154"/>
      <c r="I29" s="177"/>
      <c r="J29" s="881" t="e">
        <f t="shared" si="4"/>
        <v>#DIV/0!</v>
      </c>
      <c r="K29" s="155" t="e">
        <f t="shared" si="0"/>
        <v>#DIV/0!</v>
      </c>
      <c r="L29" s="176" t="e">
        <f t="shared" si="1"/>
        <v>#DIV/0!</v>
      </c>
      <c r="M29" s="881" t="e">
        <f t="shared" si="5"/>
        <v>#DIV/0!</v>
      </c>
      <c r="N29" s="155" t="e">
        <f t="shared" si="2"/>
        <v>#DIV/0!</v>
      </c>
      <c r="O29" s="175" t="e">
        <f t="shared" si="6"/>
        <v>#DIV/0!</v>
      </c>
      <c r="P29" s="1160" t="e">
        <f t="shared" si="7"/>
        <v>#DIV/0!</v>
      </c>
    </row>
    <row r="30" spans="1:16">
      <c r="A30" s="129">
        <v>140</v>
      </c>
      <c r="B30" s="146" t="s">
        <v>2825</v>
      </c>
      <c r="C30" s="131" t="s">
        <v>2818</v>
      </c>
      <c r="D30" s="151"/>
      <c r="E30" s="154"/>
      <c r="F30" s="177"/>
      <c r="G30" s="881" t="e">
        <f t="shared" si="3"/>
        <v>#DIV/0!</v>
      </c>
      <c r="H30" s="154"/>
      <c r="I30" s="177"/>
      <c r="J30" s="881" t="e">
        <f t="shared" si="4"/>
        <v>#DIV/0!</v>
      </c>
      <c r="K30" s="155" t="e">
        <f t="shared" si="0"/>
        <v>#DIV/0!</v>
      </c>
      <c r="L30" s="176" t="e">
        <f t="shared" si="1"/>
        <v>#DIV/0!</v>
      </c>
      <c r="M30" s="881" t="e">
        <f t="shared" si="5"/>
        <v>#DIV/0!</v>
      </c>
      <c r="N30" s="155" t="e">
        <f t="shared" si="2"/>
        <v>#DIV/0!</v>
      </c>
      <c r="O30" s="175" t="e">
        <f t="shared" si="6"/>
        <v>#DIV/0!</v>
      </c>
      <c r="P30" s="1160" t="e">
        <f t="shared" si="7"/>
        <v>#DIV/0!</v>
      </c>
    </row>
    <row r="31" spans="1:16" ht="13.5" thickBot="1">
      <c r="A31" s="129"/>
      <c r="B31" s="146" t="s">
        <v>2826</v>
      </c>
      <c r="C31" s="135" t="s">
        <v>2819</v>
      </c>
      <c r="D31" s="156">
        <v>10</v>
      </c>
      <c r="E31" s="160">
        <v>654</v>
      </c>
      <c r="F31" s="1178">
        <v>141</v>
      </c>
      <c r="G31" s="150">
        <f t="shared" si="3"/>
        <v>21.559633027522938</v>
      </c>
      <c r="H31" s="160">
        <v>5932</v>
      </c>
      <c r="I31" s="1178">
        <v>1120</v>
      </c>
      <c r="J31" s="150">
        <f t="shared" si="4"/>
        <v>18.880647336480109</v>
      </c>
      <c r="K31" s="149">
        <f t="shared" si="0"/>
        <v>9.0703363914373085</v>
      </c>
      <c r="L31" s="1156">
        <f t="shared" si="1"/>
        <v>7.9432624113475176</v>
      </c>
      <c r="M31" s="150">
        <f t="shared" si="5"/>
        <v>87.57406636920561</v>
      </c>
      <c r="N31" s="149">
        <f t="shared" si="2"/>
        <v>162.52054794520546</v>
      </c>
      <c r="O31" s="175">
        <f t="shared" si="6"/>
        <v>61.878453038674031</v>
      </c>
      <c r="P31" s="1153">
        <f t="shared" si="7"/>
        <v>38.074233579089722</v>
      </c>
    </row>
    <row r="32" spans="1:16" ht="13.5" thickTop="1">
      <c r="A32" s="123"/>
      <c r="B32" s="140"/>
      <c r="C32" s="161" t="s">
        <v>4556</v>
      </c>
      <c r="D32" s="151">
        <v>44</v>
      </c>
      <c r="E32" s="152">
        <v>1040</v>
      </c>
      <c r="F32" s="1175">
        <v>509</v>
      </c>
      <c r="G32" s="877">
        <f t="shared" si="3"/>
        <v>48.942307692307693</v>
      </c>
      <c r="H32" s="152">
        <v>9447</v>
      </c>
      <c r="I32" s="1175">
        <v>4372</v>
      </c>
      <c r="J32" s="877">
        <f t="shared" si="4"/>
        <v>46.279242087435165</v>
      </c>
      <c r="K32" s="153">
        <f t="shared" si="0"/>
        <v>9.0836538461538456</v>
      </c>
      <c r="L32" s="1154">
        <f t="shared" si="1"/>
        <v>8.5893909626719065</v>
      </c>
      <c r="M32" s="877">
        <f t="shared" si="5"/>
        <v>94.558765758217248</v>
      </c>
      <c r="N32" s="153">
        <f t="shared" si="2"/>
        <v>58.823163138231628</v>
      </c>
      <c r="O32" s="175">
        <f t="shared" si="6"/>
        <v>54.89703666499247</v>
      </c>
      <c r="P32" s="1159">
        <f t="shared" si="7"/>
        <v>93.325543435988052</v>
      </c>
    </row>
    <row r="33" spans="1:16">
      <c r="A33" s="129">
        <v>420</v>
      </c>
      <c r="B33" s="146" t="s">
        <v>2827</v>
      </c>
      <c r="C33" s="131" t="s">
        <v>2817</v>
      </c>
      <c r="D33" s="151"/>
      <c r="E33" s="154">
        <v>172</v>
      </c>
      <c r="F33" s="177">
        <v>94</v>
      </c>
      <c r="G33" s="128">
        <f t="shared" si="3"/>
        <v>54.651162790697668</v>
      </c>
      <c r="H33" s="154">
        <v>833</v>
      </c>
      <c r="I33" s="177">
        <v>396</v>
      </c>
      <c r="J33" s="128">
        <f t="shared" si="4"/>
        <v>47.539015606242494</v>
      </c>
      <c r="K33" s="155">
        <f t="shared" si="0"/>
        <v>4.8430232558139537</v>
      </c>
      <c r="L33" s="176">
        <f t="shared" si="1"/>
        <v>4.2127659574468082</v>
      </c>
      <c r="M33" s="128">
        <f t="shared" si="5"/>
        <v>86.986283875252212</v>
      </c>
      <c r="N33" s="155" t="e">
        <f t="shared" si="2"/>
        <v>#DIV/0!</v>
      </c>
      <c r="O33" s="175" t="e">
        <f t="shared" si="6"/>
        <v>#DIV/0!</v>
      </c>
      <c r="P33" s="175" t="e">
        <f t="shared" si="7"/>
        <v>#DIV/0!</v>
      </c>
    </row>
    <row r="34" spans="1:16">
      <c r="A34" s="132"/>
      <c r="B34" s="124"/>
      <c r="C34" s="131" t="s">
        <v>2818</v>
      </c>
      <c r="D34" s="151"/>
      <c r="E34" s="154"/>
      <c r="F34" s="177"/>
      <c r="G34" s="128" t="e">
        <f t="shared" si="3"/>
        <v>#DIV/0!</v>
      </c>
      <c r="H34" s="154"/>
      <c r="I34" s="177"/>
      <c r="J34" s="128" t="e">
        <f t="shared" si="4"/>
        <v>#DIV/0!</v>
      </c>
      <c r="K34" s="155" t="e">
        <f t="shared" si="0"/>
        <v>#DIV/0!</v>
      </c>
      <c r="L34" s="176" t="e">
        <f t="shared" si="1"/>
        <v>#DIV/0!</v>
      </c>
      <c r="M34" s="128" t="e">
        <f t="shared" si="5"/>
        <v>#DIV/0!</v>
      </c>
      <c r="N34" s="155" t="e">
        <f t="shared" si="2"/>
        <v>#DIV/0!</v>
      </c>
      <c r="O34" s="175" t="e">
        <f t="shared" si="6"/>
        <v>#DIV/0!</v>
      </c>
      <c r="P34" s="175" t="e">
        <f t="shared" si="7"/>
        <v>#DIV/0!</v>
      </c>
    </row>
    <row r="35" spans="1:16" ht="13.5" thickBot="1">
      <c r="A35" s="133"/>
      <c r="B35" s="134"/>
      <c r="C35" s="135" t="s">
        <v>2819</v>
      </c>
      <c r="D35" s="156">
        <v>44</v>
      </c>
      <c r="E35" s="157">
        <v>868</v>
      </c>
      <c r="F35" s="1176">
        <v>415</v>
      </c>
      <c r="G35" s="876">
        <f t="shared" si="3"/>
        <v>47.8110599078341</v>
      </c>
      <c r="H35" s="157">
        <v>8614</v>
      </c>
      <c r="I35" s="1176">
        <v>3976</v>
      </c>
      <c r="J35" s="876">
        <f t="shared" si="4"/>
        <v>46.157418156489442</v>
      </c>
      <c r="K35" s="138">
        <f t="shared" si="0"/>
        <v>9.9239631336405534</v>
      </c>
      <c r="L35" s="1155">
        <f t="shared" si="1"/>
        <v>9.5807228915662659</v>
      </c>
      <c r="M35" s="876">
        <f t="shared" si="5"/>
        <v>96.541298698392367</v>
      </c>
      <c r="N35" s="138">
        <f t="shared" si="2"/>
        <v>53.63636363636364</v>
      </c>
      <c r="O35" s="175">
        <f t="shared" si="6"/>
        <v>49.924660974384736</v>
      </c>
      <c r="P35" s="1157">
        <f t="shared" si="7"/>
        <v>93.079876392920696</v>
      </c>
    </row>
    <row r="36" spans="1:16" ht="13.5" thickTop="1">
      <c r="A36" s="164"/>
      <c r="B36" s="165"/>
      <c r="C36" s="161" t="s">
        <v>4556</v>
      </c>
      <c r="D36" s="151">
        <v>6</v>
      </c>
      <c r="E36" s="158">
        <v>222</v>
      </c>
      <c r="F36" s="1177">
        <v>94</v>
      </c>
      <c r="G36" s="143">
        <f t="shared" si="3"/>
        <v>42.342342342342342</v>
      </c>
      <c r="H36" s="158">
        <v>923</v>
      </c>
      <c r="I36" s="1177">
        <v>396</v>
      </c>
      <c r="J36" s="145">
        <f t="shared" si="4"/>
        <v>42.903575297941494</v>
      </c>
      <c r="K36" s="143">
        <f t="shared" si="0"/>
        <v>4.1576576576576576</v>
      </c>
      <c r="L36" s="171">
        <f t="shared" si="1"/>
        <v>4.2127659574468082</v>
      </c>
      <c r="M36" s="145">
        <f t="shared" si="5"/>
        <v>101.32546506535118</v>
      </c>
      <c r="N36" s="143">
        <f t="shared" si="2"/>
        <v>42.146118721461193</v>
      </c>
      <c r="O36" s="175">
        <f t="shared" si="6"/>
        <v>36.464088397790057</v>
      </c>
      <c r="P36" s="882">
        <f t="shared" si="7"/>
        <v>86.518259578721796</v>
      </c>
    </row>
    <row r="37" spans="1:16">
      <c r="A37" s="129"/>
      <c r="B37" s="146" t="s">
        <v>2828</v>
      </c>
      <c r="C37" s="131" t="s">
        <v>2817</v>
      </c>
      <c r="D37" s="151">
        <v>6</v>
      </c>
      <c r="E37" s="154">
        <v>222</v>
      </c>
      <c r="F37" s="177">
        <v>94</v>
      </c>
      <c r="G37" s="878">
        <f t="shared" si="3"/>
        <v>42.342342342342342</v>
      </c>
      <c r="H37" s="154">
        <v>923</v>
      </c>
      <c r="I37" s="177">
        <v>396</v>
      </c>
      <c r="J37" s="128">
        <f t="shared" si="4"/>
        <v>42.903575297941494</v>
      </c>
      <c r="K37" s="155">
        <f t="shared" si="0"/>
        <v>4.1576576576576576</v>
      </c>
      <c r="L37" s="176">
        <f t="shared" si="1"/>
        <v>4.2127659574468082</v>
      </c>
      <c r="M37" s="128">
        <f t="shared" si="5"/>
        <v>101.32546506535118</v>
      </c>
      <c r="N37" s="155">
        <f t="shared" si="2"/>
        <v>42.146118721461193</v>
      </c>
      <c r="O37" s="175">
        <f t="shared" si="6"/>
        <v>36.464088397790057</v>
      </c>
      <c r="P37" s="175">
        <f t="shared" si="7"/>
        <v>86.518259578721796</v>
      </c>
    </row>
    <row r="38" spans="1:16">
      <c r="A38" s="129"/>
      <c r="B38" s="146" t="s">
        <v>2829</v>
      </c>
      <c r="C38" s="131" t="s">
        <v>2818</v>
      </c>
      <c r="D38" s="151"/>
      <c r="E38" s="154"/>
      <c r="F38" s="177"/>
      <c r="G38" s="878" t="e">
        <f t="shared" si="3"/>
        <v>#DIV/0!</v>
      </c>
      <c r="H38" s="154"/>
      <c r="I38" s="177"/>
      <c r="J38" s="128" t="e">
        <f t="shared" si="4"/>
        <v>#DIV/0!</v>
      </c>
      <c r="K38" s="155" t="e">
        <f t="shared" si="0"/>
        <v>#DIV/0!</v>
      </c>
      <c r="L38" s="176" t="e">
        <f t="shared" si="1"/>
        <v>#DIV/0!</v>
      </c>
      <c r="M38" s="128" t="e">
        <f t="shared" si="5"/>
        <v>#DIV/0!</v>
      </c>
      <c r="N38" s="155" t="e">
        <f t="shared" si="2"/>
        <v>#DIV/0!</v>
      </c>
      <c r="O38" s="175" t="e">
        <f t="shared" si="6"/>
        <v>#DIV/0!</v>
      </c>
      <c r="P38" s="175" t="e">
        <f t="shared" si="7"/>
        <v>#DIV/0!</v>
      </c>
    </row>
    <row r="39" spans="1:16" ht="13.5" thickBot="1">
      <c r="A39" s="166"/>
      <c r="B39" s="167" t="s">
        <v>2830</v>
      </c>
      <c r="C39" s="135" t="s">
        <v>2819</v>
      </c>
      <c r="D39" s="156"/>
      <c r="E39" s="160"/>
      <c r="F39" s="1178"/>
      <c r="G39" s="879" t="e">
        <f t="shared" si="3"/>
        <v>#DIV/0!</v>
      </c>
      <c r="H39" s="160"/>
      <c r="I39" s="1178"/>
      <c r="J39" s="880" t="e">
        <f t="shared" si="4"/>
        <v>#DIV/0!</v>
      </c>
      <c r="K39" s="149" t="e">
        <f t="shared" si="0"/>
        <v>#DIV/0!</v>
      </c>
      <c r="L39" s="1156" t="e">
        <f t="shared" si="1"/>
        <v>#DIV/0!</v>
      </c>
      <c r="M39" s="880" t="e">
        <f t="shared" si="5"/>
        <v>#DIV/0!</v>
      </c>
      <c r="N39" s="149" t="e">
        <f t="shared" si="2"/>
        <v>#DIV/0!</v>
      </c>
      <c r="O39" s="175" t="e">
        <f t="shared" si="6"/>
        <v>#DIV/0!</v>
      </c>
      <c r="P39" s="1158" t="e">
        <f t="shared" si="7"/>
        <v>#DIV/0!</v>
      </c>
    </row>
    <row r="40" spans="1:16" ht="13.5" thickTop="1">
      <c r="A40" s="123"/>
      <c r="B40" s="140"/>
      <c r="C40" s="161" t="s">
        <v>4556</v>
      </c>
      <c r="D40" s="151">
        <v>18</v>
      </c>
      <c r="E40" s="152">
        <v>232</v>
      </c>
      <c r="F40" s="1175">
        <v>114</v>
      </c>
      <c r="G40" s="877">
        <f t="shared" si="3"/>
        <v>49.137931034482754</v>
      </c>
      <c r="H40" s="152">
        <v>2572</v>
      </c>
      <c r="I40" s="1175">
        <v>1221</v>
      </c>
      <c r="J40" s="877">
        <f t="shared" si="4"/>
        <v>47.472783825816485</v>
      </c>
      <c r="K40" s="153">
        <f t="shared" ref="K40:K71" si="8">H40/E40</f>
        <v>11.086206896551724</v>
      </c>
      <c r="L40" s="1154">
        <f t="shared" ref="L40:L71" si="9">I40/F40</f>
        <v>10.710526315789474</v>
      </c>
      <c r="M40" s="877">
        <f t="shared" si="5"/>
        <v>96.611279364819524</v>
      </c>
      <c r="N40" s="153">
        <f t="shared" ref="N40:N71" si="10">H40/(365*D40)*100</f>
        <v>39.147640791476405</v>
      </c>
      <c r="O40" s="175">
        <f t="shared" si="6"/>
        <v>37.476979742173114</v>
      </c>
      <c r="P40" s="1159">
        <f t="shared" si="7"/>
        <v>95.732409372502872</v>
      </c>
    </row>
    <row r="41" spans="1:16">
      <c r="A41" s="129">
        <v>421</v>
      </c>
      <c r="B41" s="146" t="s">
        <v>2831</v>
      </c>
      <c r="C41" s="131" t="s">
        <v>2817</v>
      </c>
      <c r="D41" s="151"/>
      <c r="E41" s="154">
        <v>1</v>
      </c>
      <c r="F41" s="177">
        <v>4</v>
      </c>
      <c r="G41" s="128">
        <f t="shared" si="3"/>
        <v>400</v>
      </c>
      <c r="H41" s="154">
        <v>5</v>
      </c>
      <c r="I41" s="177">
        <v>4</v>
      </c>
      <c r="J41" s="128">
        <f t="shared" si="4"/>
        <v>80</v>
      </c>
      <c r="K41" s="155">
        <f t="shared" si="8"/>
        <v>5</v>
      </c>
      <c r="L41" s="176">
        <f t="shared" si="9"/>
        <v>1</v>
      </c>
      <c r="M41" s="128">
        <f t="shared" si="5"/>
        <v>20</v>
      </c>
      <c r="N41" s="155" t="e">
        <f t="shared" si="10"/>
        <v>#DIV/0!</v>
      </c>
      <c r="O41" s="175" t="e">
        <f t="shared" si="6"/>
        <v>#DIV/0!</v>
      </c>
      <c r="P41" s="175" t="e">
        <f t="shared" si="7"/>
        <v>#DIV/0!</v>
      </c>
    </row>
    <row r="42" spans="1:16">
      <c r="A42" s="129"/>
      <c r="B42" s="146" t="s">
        <v>2832</v>
      </c>
      <c r="C42" s="131" t="s">
        <v>2818</v>
      </c>
      <c r="D42" s="151"/>
      <c r="E42" s="154"/>
      <c r="F42" s="177"/>
      <c r="G42" s="128" t="e">
        <f t="shared" si="3"/>
        <v>#DIV/0!</v>
      </c>
      <c r="H42" s="154"/>
      <c r="I42" s="177"/>
      <c r="J42" s="128" t="e">
        <f t="shared" si="4"/>
        <v>#DIV/0!</v>
      </c>
      <c r="K42" s="155" t="e">
        <f t="shared" si="8"/>
        <v>#DIV/0!</v>
      </c>
      <c r="L42" s="176" t="e">
        <f t="shared" si="9"/>
        <v>#DIV/0!</v>
      </c>
      <c r="M42" s="128" t="e">
        <f t="shared" si="5"/>
        <v>#DIV/0!</v>
      </c>
      <c r="N42" s="155" t="e">
        <f t="shared" si="10"/>
        <v>#DIV/0!</v>
      </c>
      <c r="O42" s="175" t="e">
        <f t="shared" si="6"/>
        <v>#DIV/0!</v>
      </c>
      <c r="P42" s="175" t="e">
        <f t="shared" si="7"/>
        <v>#DIV/0!</v>
      </c>
    </row>
    <row r="43" spans="1:16" ht="13.5" thickBot="1">
      <c r="A43" s="133"/>
      <c r="B43" s="134"/>
      <c r="C43" s="135" t="s">
        <v>2819</v>
      </c>
      <c r="D43" s="156">
        <v>18</v>
      </c>
      <c r="E43" s="157">
        <v>231</v>
      </c>
      <c r="F43" s="1176">
        <v>110</v>
      </c>
      <c r="G43" s="876">
        <f t="shared" si="3"/>
        <v>47.619047619047613</v>
      </c>
      <c r="H43" s="157">
        <v>2567</v>
      </c>
      <c r="I43" s="1176">
        <v>1217</v>
      </c>
      <c r="J43" s="876">
        <f t="shared" si="4"/>
        <v>47.409427347097783</v>
      </c>
      <c r="K43" s="138">
        <f t="shared" si="8"/>
        <v>11.112554112554113</v>
      </c>
      <c r="L43" s="1155">
        <f t="shared" si="9"/>
        <v>11.063636363636364</v>
      </c>
      <c r="M43" s="876">
        <f t="shared" si="5"/>
        <v>99.559797428905341</v>
      </c>
      <c r="N43" s="138">
        <f t="shared" si="10"/>
        <v>39.071537290715376</v>
      </c>
      <c r="O43" s="175">
        <f t="shared" si="6"/>
        <v>37.354205033763044</v>
      </c>
      <c r="P43" s="1157">
        <f t="shared" si="7"/>
        <v>95.604646307683367</v>
      </c>
    </row>
    <row r="44" spans="1:16" ht="13.5" thickTop="1">
      <c r="A44" s="123"/>
      <c r="B44" s="140"/>
      <c r="C44" s="161" t="s">
        <v>4556</v>
      </c>
      <c r="D44" s="151">
        <v>12</v>
      </c>
      <c r="E44" s="158">
        <v>113</v>
      </c>
      <c r="F44" s="1177">
        <v>94</v>
      </c>
      <c r="G44" s="143">
        <f t="shared" si="3"/>
        <v>83.185840707964601</v>
      </c>
      <c r="H44" s="158">
        <v>655</v>
      </c>
      <c r="I44" s="1177">
        <v>782</v>
      </c>
      <c r="J44" s="145">
        <f t="shared" si="4"/>
        <v>119.38931297709922</v>
      </c>
      <c r="K44" s="143">
        <f t="shared" si="8"/>
        <v>5.7964601769911503</v>
      </c>
      <c r="L44" s="171">
        <f t="shared" si="9"/>
        <v>8.3191489361702136</v>
      </c>
      <c r="M44" s="145">
        <f t="shared" si="5"/>
        <v>143.52119538736397</v>
      </c>
      <c r="N44" s="143">
        <f t="shared" si="10"/>
        <v>14.954337899543379</v>
      </c>
      <c r="O44" s="175">
        <f t="shared" si="6"/>
        <v>36.003683241252304</v>
      </c>
      <c r="P44" s="882">
        <f t="shared" si="7"/>
        <v>240.7574543460841</v>
      </c>
    </row>
    <row r="45" spans="1:16">
      <c r="A45" s="129">
        <v>422</v>
      </c>
      <c r="B45" s="146" t="s">
        <v>2833</v>
      </c>
      <c r="C45" s="131" t="s">
        <v>2817</v>
      </c>
      <c r="D45" s="151"/>
      <c r="E45" s="154">
        <v>6</v>
      </c>
      <c r="F45" s="177">
        <v>14</v>
      </c>
      <c r="G45" s="878">
        <f t="shared" si="3"/>
        <v>233.33333333333334</v>
      </c>
      <c r="H45" s="154">
        <v>14</v>
      </c>
      <c r="I45" s="177">
        <v>43</v>
      </c>
      <c r="J45" s="128">
        <f t="shared" si="4"/>
        <v>307.14285714285717</v>
      </c>
      <c r="K45" s="155">
        <f t="shared" si="8"/>
        <v>2.3333333333333335</v>
      </c>
      <c r="L45" s="176">
        <f t="shared" si="9"/>
        <v>3.0714285714285716</v>
      </c>
      <c r="M45" s="128">
        <f t="shared" si="5"/>
        <v>131.63265306122449</v>
      </c>
      <c r="N45" s="155" t="e">
        <f t="shared" si="10"/>
        <v>#DIV/0!</v>
      </c>
      <c r="O45" s="175" t="e">
        <f t="shared" si="6"/>
        <v>#DIV/0!</v>
      </c>
      <c r="P45" s="175" t="e">
        <f t="shared" si="7"/>
        <v>#DIV/0!</v>
      </c>
    </row>
    <row r="46" spans="1:16">
      <c r="A46" s="132"/>
      <c r="B46" s="124"/>
      <c r="C46" s="131" t="s">
        <v>2818</v>
      </c>
      <c r="D46" s="151"/>
      <c r="E46" s="154"/>
      <c r="F46" s="177"/>
      <c r="G46" s="878" t="e">
        <f t="shared" si="3"/>
        <v>#DIV/0!</v>
      </c>
      <c r="H46" s="154"/>
      <c r="I46" s="177"/>
      <c r="J46" s="128" t="e">
        <f t="shared" si="4"/>
        <v>#DIV/0!</v>
      </c>
      <c r="K46" s="155" t="e">
        <f t="shared" si="8"/>
        <v>#DIV/0!</v>
      </c>
      <c r="L46" s="176" t="e">
        <f t="shared" si="9"/>
        <v>#DIV/0!</v>
      </c>
      <c r="M46" s="128" t="e">
        <f t="shared" si="5"/>
        <v>#DIV/0!</v>
      </c>
      <c r="N46" s="155" t="e">
        <f t="shared" si="10"/>
        <v>#DIV/0!</v>
      </c>
      <c r="O46" s="175" t="e">
        <f t="shared" si="6"/>
        <v>#DIV/0!</v>
      </c>
      <c r="P46" s="175" t="e">
        <f t="shared" si="7"/>
        <v>#DIV/0!</v>
      </c>
    </row>
    <row r="47" spans="1:16" ht="13.5" thickBot="1">
      <c r="A47" s="133"/>
      <c r="B47" s="134"/>
      <c r="C47" s="135" t="s">
        <v>2819</v>
      </c>
      <c r="D47" s="156">
        <v>12</v>
      </c>
      <c r="E47" s="160">
        <v>107</v>
      </c>
      <c r="F47" s="1178">
        <v>80</v>
      </c>
      <c r="G47" s="879">
        <f t="shared" si="3"/>
        <v>74.766355140186917</v>
      </c>
      <c r="H47" s="160">
        <v>641</v>
      </c>
      <c r="I47" s="1178">
        <v>739</v>
      </c>
      <c r="J47" s="880">
        <f t="shared" si="4"/>
        <v>115.28861154446177</v>
      </c>
      <c r="K47" s="149">
        <f t="shared" si="8"/>
        <v>5.990654205607477</v>
      </c>
      <c r="L47" s="1156">
        <f t="shared" si="9"/>
        <v>9.2375000000000007</v>
      </c>
      <c r="M47" s="880">
        <f t="shared" si="5"/>
        <v>154.19851794071764</v>
      </c>
      <c r="N47" s="149">
        <f t="shared" si="10"/>
        <v>14.634703196347033</v>
      </c>
      <c r="O47" s="175">
        <f t="shared" si="6"/>
        <v>34.023941068139962</v>
      </c>
      <c r="P47" s="1158">
        <f t="shared" si="7"/>
        <v>232.48808405374888</v>
      </c>
    </row>
    <row r="48" spans="1:16" ht="13.5" thickTop="1">
      <c r="A48" s="123"/>
      <c r="B48" s="140"/>
      <c r="C48" s="161" t="s">
        <v>4556</v>
      </c>
      <c r="D48" s="151">
        <v>20</v>
      </c>
      <c r="E48" s="152">
        <v>392</v>
      </c>
      <c r="F48" s="1175">
        <v>228</v>
      </c>
      <c r="G48" s="877">
        <f t="shared" si="3"/>
        <v>58.163265306122447</v>
      </c>
      <c r="H48" s="152">
        <v>1042</v>
      </c>
      <c r="I48" s="1175">
        <v>552</v>
      </c>
      <c r="J48" s="877">
        <f t="shared" si="4"/>
        <v>52.975047984644917</v>
      </c>
      <c r="K48" s="153">
        <f t="shared" si="8"/>
        <v>2.6581632653061225</v>
      </c>
      <c r="L48" s="1154">
        <f t="shared" si="9"/>
        <v>2.4210526315789473</v>
      </c>
      <c r="M48" s="877">
        <f t="shared" si="5"/>
        <v>91.079907061319318</v>
      </c>
      <c r="N48" s="153">
        <f t="shared" si="10"/>
        <v>14.273972602739725</v>
      </c>
      <c r="O48" s="175">
        <f t="shared" si="6"/>
        <v>15.248618784530388</v>
      </c>
      <c r="P48" s="1159">
        <f t="shared" si="7"/>
        <v>106.8281354386486</v>
      </c>
    </row>
    <row r="49" spans="1:16">
      <c r="A49" s="129">
        <v>211</v>
      </c>
      <c r="B49" s="146" t="s">
        <v>2834</v>
      </c>
      <c r="C49" s="131" t="s">
        <v>2817</v>
      </c>
      <c r="D49" s="151"/>
      <c r="E49" s="154">
        <v>42</v>
      </c>
      <c r="F49" s="177">
        <v>16</v>
      </c>
      <c r="G49" s="128">
        <f t="shared" si="3"/>
        <v>38.095238095238095</v>
      </c>
      <c r="H49" s="154">
        <v>68</v>
      </c>
      <c r="I49" s="177">
        <v>25</v>
      </c>
      <c r="J49" s="128">
        <f t="shared" si="4"/>
        <v>36.764705882352942</v>
      </c>
      <c r="K49" s="155">
        <f t="shared" si="8"/>
        <v>1.6190476190476191</v>
      </c>
      <c r="L49" s="176">
        <f t="shared" si="9"/>
        <v>1.5625</v>
      </c>
      <c r="M49" s="128">
        <f t="shared" si="5"/>
        <v>96.507352941176478</v>
      </c>
      <c r="N49" s="155" t="e">
        <f t="shared" si="10"/>
        <v>#DIV/0!</v>
      </c>
      <c r="O49" s="175" t="e">
        <f t="shared" si="6"/>
        <v>#DIV/0!</v>
      </c>
      <c r="P49" s="175" t="e">
        <f t="shared" si="7"/>
        <v>#DIV/0!</v>
      </c>
    </row>
    <row r="50" spans="1:16">
      <c r="A50" s="129"/>
      <c r="B50" s="159" t="s">
        <v>2835</v>
      </c>
      <c r="C50" s="131" t="s">
        <v>2818</v>
      </c>
      <c r="D50" s="151"/>
      <c r="E50" s="154"/>
      <c r="F50" s="177"/>
      <c r="G50" s="128" t="e">
        <f t="shared" si="3"/>
        <v>#DIV/0!</v>
      </c>
      <c r="H50" s="154"/>
      <c r="I50" s="177"/>
      <c r="J50" s="128" t="e">
        <f t="shared" si="4"/>
        <v>#DIV/0!</v>
      </c>
      <c r="K50" s="155" t="e">
        <f t="shared" si="8"/>
        <v>#DIV/0!</v>
      </c>
      <c r="L50" s="176" t="e">
        <f t="shared" si="9"/>
        <v>#DIV/0!</v>
      </c>
      <c r="M50" s="128" t="e">
        <f t="shared" si="5"/>
        <v>#DIV/0!</v>
      </c>
      <c r="N50" s="155" t="e">
        <f t="shared" si="10"/>
        <v>#DIV/0!</v>
      </c>
      <c r="O50" s="175" t="e">
        <f t="shared" si="6"/>
        <v>#DIV/0!</v>
      </c>
      <c r="P50" s="175" t="e">
        <f t="shared" si="7"/>
        <v>#DIV/0!</v>
      </c>
    </row>
    <row r="51" spans="1:16" ht="13.5" thickBot="1">
      <c r="A51" s="133"/>
      <c r="B51" s="134"/>
      <c r="C51" s="135" t="s">
        <v>2819</v>
      </c>
      <c r="D51" s="156">
        <v>20</v>
      </c>
      <c r="E51" s="157">
        <v>350</v>
      </c>
      <c r="F51" s="1176">
        <v>212</v>
      </c>
      <c r="G51" s="876">
        <f t="shared" si="3"/>
        <v>60.571428571428577</v>
      </c>
      <c r="H51" s="157">
        <v>974</v>
      </c>
      <c r="I51" s="1176">
        <v>527</v>
      </c>
      <c r="J51" s="876">
        <f t="shared" si="4"/>
        <v>54.106776180698155</v>
      </c>
      <c r="K51" s="138">
        <f t="shared" si="8"/>
        <v>2.7828571428571429</v>
      </c>
      <c r="L51" s="1155">
        <f t="shared" si="9"/>
        <v>2.4858490566037736</v>
      </c>
      <c r="M51" s="876">
        <f t="shared" si="5"/>
        <v>89.327224826624303</v>
      </c>
      <c r="N51" s="138">
        <f t="shared" si="10"/>
        <v>13.342465753424657</v>
      </c>
      <c r="O51" s="175">
        <f t="shared" si="6"/>
        <v>14.558011049723756</v>
      </c>
      <c r="P51" s="1157">
        <f t="shared" si="7"/>
        <v>109.1103497566565</v>
      </c>
    </row>
    <row r="52" spans="1:16" ht="13.5" thickTop="1">
      <c r="A52" s="123"/>
      <c r="B52" s="140"/>
      <c r="C52" s="161" t="s">
        <v>4556</v>
      </c>
      <c r="D52" s="151">
        <v>20</v>
      </c>
      <c r="E52" s="158">
        <v>507</v>
      </c>
      <c r="F52" s="1177">
        <v>218</v>
      </c>
      <c r="G52" s="143">
        <f t="shared" si="3"/>
        <v>42.998027613412226</v>
      </c>
      <c r="H52" s="158">
        <v>2292</v>
      </c>
      <c r="I52" s="1177">
        <v>976</v>
      </c>
      <c r="J52" s="145">
        <f t="shared" si="4"/>
        <v>42.582897033158815</v>
      </c>
      <c r="K52" s="143">
        <f t="shared" si="8"/>
        <v>4.5207100591715976</v>
      </c>
      <c r="L52" s="171">
        <f t="shared" si="9"/>
        <v>4.477064220183486</v>
      </c>
      <c r="M52" s="145">
        <f t="shared" si="5"/>
        <v>99.034535760603291</v>
      </c>
      <c r="N52" s="143">
        <f t="shared" si="10"/>
        <v>31.397260273972606</v>
      </c>
      <c r="O52" s="175">
        <f t="shared" si="6"/>
        <v>26.961325966850829</v>
      </c>
      <c r="P52" s="882">
        <f t="shared" si="7"/>
        <v>85.87158793979539</v>
      </c>
    </row>
    <row r="53" spans="1:16">
      <c r="A53" s="129">
        <v>220</v>
      </c>
      <c r="B53" s="146" t="s">
        <v>2834</v>
      </c>
      <c r="C53" s="131" t="s">
        <v>2817</v>
      </c>
      <c r="D53" s="151"/>
      <c r="E53" s="154">
        <v>1</v>
      </c>
      <c r="F53" s="177">
        <v>1</v>
      </c>
      <c r="G53" s="878">
        <f t="shared" si="3"/>
        <v>100</v>
      </c>
      <c r="H53" s="154">
        <v>3</v>
      </c>
      <c r="I53" s="177">
        <v>1</v>
      </c>
      <c r="J53" s="128">
        <f t="shared" si="4"/>
        <v>33.333333333333329</v>
      </c>
      <c r="K53" s="155">
        <f t="shared" si="8"/>
        <v>3</v>
      </c>
      <c r="L53" s="176">
        <f t="shared" si="9"/>
        <v>1</v>
      </c>
      <c r="M53" s="128">
        <f t="shared" si="5"/>
        <v>33.333333333333329</v>
      </c>
      <c r="N53" s="155" t="e">
        <f t="shared" si="10"/>
        <v>#DIV/0!</v>
      </c>
      <c r="O53" s="175" t="e">
        <f t="shared" si="6"/>
        <v>#DIV/0!</v>
      </c>
      <c r="P53" s="175" t="e">
        <f t="shared" si="7"/>
        <v>#DIV/0!</v>
      </c>
    </row>
    <row r="54" spans="1:16">
      <c r="A54" s="129"/>
      <c r="B54" s="159" t="s">
        <v>2836</v>
      </c>
      <c r="C54" s="131" t="s">
        <v>2818</v>
      </c>
      <c r="D54" s="151"/>
      <c r="E54" s="154"/>
      <c r="F54" s="177"/>
      <c r="G54" s="878" t="e">
        <f t="shared" si="3"/>
        <v>#DIV/0!</v>
      </c>
      <c r="H54" s="154"/>
      <c r="I54" s="177"/>
      <c r="J54" s="128" t="e">
        <f t="shared" si="4"/>
        <v>#DIV/0!</v>
      </c>
      <c r="K54" s="155" t="e">
        <f t="shared" si="8"/>
        <v>#DIV/0!</v>
      </c>
      <c r="L54" s="176" t="e">
        <f t="shared" si="9"/>
        <v>#DIV/0!</v>
      </c>
      <c r="M54" s="128" t="e">
        <f t="shared" si="5"/>
        <v>#DIV/0!</v>
      </c>
      <c r="N54" s="155" t="e">
        <f t="shared" si="10"/>
        <v>#DIV/0!</v>
      </c>
      <c r="O54" s="175" t="e">
        <f t="shared" si="6"/>
        <v>#DIV/0!</v>
      </c>
      <c r="P54" s="175" t="e">
        <f t="shared" si="7"/>
        <v>#DIV/0!</v>
      </c>
    </row>
    <row r="55" spans="1:16" ht="13.5" thickBot="1">
      <c r="A55" s="133"/>
      <c r="B55" s="134"/>
      <c r="C55" s="135" t="s">
        <v>2819</v>
      </c>
      <c r="D55" s="156">
        <v>20</v>
      </c>
      <c r="E55" s="160">
        <v>506</v>
      </c>
      <c r="F55" s="1178">
        <v>217</v>
      </c>
      <c r="G55" s="879">
        <f t="shared" si="3"/>
        <v>42.885375494071148</v>
      </c>
      <c r="H55" s="160">
        <v>2289</v>
      </c>
      <c r="I55" s="1178">
        <v>975</v>
      </c>
      <c r="J55" s="880">
        <f t="shared" si="4"/>
        <v>42.595019659239838</v>
      </c>
      <c r="K55" s="149">
        <f t="shared" si="8"/>
        <v>4.5237154150197627</v>
      </c>
      <c r="L55" s="1156">
        <f t="shared" si="9"/>
        <v>4.4930875576036868</v>
      </c>
      <c r="M55" s="880">
        <f t="shared" si="5"/>
        <v>99.322949067167571</v>
      </c>
      <c r="N55" s="149">
        <f t="shared" si="10"/>
        <v>31.356164383561648</v>
      </c>
      <c r="O55" s="175">
        <f t="shared" si="6"/>
        <v>26.933701657458563</v>
      </c>
      <c r="P55" s="1158">
        <f t="shared" si="7"/>
        <v>85.896034119461547</v>
      </c>
    </row>
    <row r="56" spans="1:16" ht="13.5" thickTop="1">
      <c r="A56" s="123"/>
      <c r="B56" s="140"/>
      <c r="C56" s="161" t="s">
        <v>4556</v>
      </c>
      <c r="D56" s="151">
        <v>10</v>
      </c>
      <c r="E56" s="152">
        <v>119</v>
      </c>
      <c r="F56" s="1175">
        <v>76</v>
      </c>
      <c r="G56" s="877">
        <f t="shared" si="3"/>
        <v>63.865546218487388</v>
      </c>
      <c r="H56" s="152">
        <v>712</v>
      </c>
      <c r="I56" s="1175">
        <v>455</v>
      </c>
      <c r="J56" s="877">
        <f t="shared" si="4"/>
        <v>63.90449438202247</v>
      </c>
      <c r="K56" s="153">
        <f t="shared" si="8"/>
        <v>5.9831932773109244</v>
      </c>
      <c r="L56" s="1154">
        <f t="shared" si="9"/>
        <v>5.9868421052631575</v>
      </c>
      <c r="M56" s="877">
        <f t="shared" si="5"/>
        <v>100.06098462448254</v>
      </c>
      <c r="N56" s="153">
        <f t="shared" si="10"/>
        <v>19.506849315068493</v>
      </c>
      <c r="O56" s="175">
        <f t="shared" si="6"/>
        <v>25.138121546961329</v>
      </c>
      <c r="P56" s="1159">
        <f t="shared" si="7"/>
        <v>128.86817927866412</v>
      </c>
    </row>
    <row r="57" spans="1:16">
      <c r="A57" s="129">
        <v>434</v>
      </c>
      <c r="B57" s="146" t="s">
        <v>4619</v>
      </c>
      <c r="C57" s="131" t="s">
        <v>2817</v>
      </c>
      <c r="D57" s="151"/>
      <c r="E57" s="154"/>
      <c r="F57" s="177"/>
      <c r="G57" s="128" t="e">
        <f t="shared" si="3"/>
        <v>#DIV/0!</v>
      </c>
      <c r="H57" s="154"/>
      <c r="I57" s="177"/>
      <c r="J57" s="128" t="e">
        <f t="shared" si="4"/>
        <v>#DIV/0!</v>
      </c>
      <c r="K57" s="155" t="e">
        <f t="shared" si="8"/>
        <v>#DIV/0!</v>
      </c>
      <c r="L57" s="176" t="e">
        <f t="shared" si="9"/>
        <v>#DIV/0!</v>
      </c>
      <c r="M57" s="128" t="e">
        <f t="shared" si="5"/>
        <v>#DIV/0!</v>
      </c>
      <c r="N57" s="155" t="e">
        <f t="shared" si="10"/>
        <v>#DIV/0!</v>
      </c>
      <c r="O57" s="175" t="e">
        <f t="shared" si="6"/>
        <v>#DIV/0!</v>
      </c>
      <c r="P57" s="175" t="e">
        <f t="shared" si="7"/>
        <v>#DIV/0!</v>
      </c>
    </row>
    <row r="58" spans="1:16">
      <c r="A58" s="132"/>
      <c r="B58" s="124"/>
      <c r="C58" s="131" t="s">
        <v>2818</v>
      </c>
      <c r="D58" s="151"/>
      <c r="E58" s="154"/>
      <c r="F58" s="177"/>
      <c r="G58" s="128" t="e">
        <f t="shared" si="3"/>
        <v>#DIV/0!</v>
      </c>
      <c r="H58" s="154"/>
      <c r="I58" s="177"/>
      <c r="J58" s="128" t="e">
        <f t="shared" si="4"/>
        <v>#DIV/0!</v>
      </c>
      <c r="K58" s="155" t="e">
        <f t="shared" si="8"/>
        <v>#DIV/0!</v>
      </c>
      <c r="L58" s="176" t="e">
        <f t="shared" si="9"/>
        <v>#DIV/0!</v>
      </c>
      <c r="M58" s="128" t="e">
        <f t="shared" si="5"/>
        <v>#DIV/0!</v>
      </c>
      <c r="N58" s="155" t="e">
        <f t="shared" si="10"/>
        <v>#DIV/0!</v>
      </c>
      <c r="O58" s="175" t="e">
        <f t="shared" si="6"/>
        <v>#DIV/0!</v>
      </c>
      <c r="P58" s="175" t="e">
        <f t="shared" si="7"/>
        <v>#DIV/0!</v>
      </c>
    </row>
    <row r="59" spans="1:16" ht="13.5" thickBot="1">
      <c r="A59" s="133"/>
      <c r="B59" s="134"/>
      <c r="C59" s="135" t="s">
        <v>2819</v>
      </c>
      <c r="D59" s="156">
        <v>10</v>
      </c>
      <c r="E59" s="157">
        <v>119</v>
      </c>
      <c r="F59" s="1176">
        <v>76</v>
      </c>
      <c r="G59" s="876">
        <f t="shared" si="3"/>
        <v>63.865546218487388</v>
      </c>
      <c r="H59" s="157">
        <v>712</v>
      </c>
      <c r="I59" s="1176">
        <v>455</v>
      </c>
      <c r="J59" s="876">
        <f t="shared" si="4"/>
        <v>63.90449438202247</v>
      </c>
      <c r="K59" s="138">
        <f t="shared" si="8"/>
        <v>5.9831932773109244</v>
      </c>
      <c r="L59" s="1155">
        <f t="shared" si="9"/>
        <v>5.9868421052631575</v>
      </c>
      <c r="M59" s="876">
        <f t="shared" si="5"/>
        <v>100.06098462448254</v>
      </c>
      <c r="N59" s="138">
        <f t="shared" si="10"/>
        <v>19.506849315068493</v>
      </c>
      <c r="O59" s="175">
        <f t="shared" si="6"/>
        <v>25.138121546961329</v>
      </c>
      <c r="P59" s="1157">
        <f t="shared" si="7"/>
        <v>128.86817927866412</v>
      </c>
    </row>
    <row r="60" spans="1:16" ht="13.5" thickTop="1">
      <c r="A60" s="123"/>
      <c r="B60" s="140"/>
      <c r="C60" s="161" t="s">
        <v>4556</v>
      </c>
      <c r="D60" s="151">
        <v>10</v>
      </c>
      <c r="E60" s="158">
        <v>342</v>
      </c>
      <c r="F60" s="1177">
        <v>157</v>
      </c>
      <c r="G60" s="143">
        <f t="shared" si="3"/>
        <v>45.906432748538009</v>
      </c>
      <c r="H60" s="158">
        <v>1943</v>
      </c>
      <c r="I60" s="1177">
        <v>923</v>
      </c>
      <c r="J60" s="145">
        <f t="shared" si="4"/>
        <v>47.503860010293359</v>
      </c>
      <c r="K60" s="143">
        <f t="shared" si="8"/>
        <v>5.6812865497076022</v>
      </c>
      <c r="L60" s="171">
        <f t="shared" si="9"/>
        <v>5.8789808917197455</v>
      </c>
      <c r="M60" s="145">
        <f t="shared" si="5"/>
        <v>103.47974600968364</v>
      </c>
      <c r="N60" s="143">
        <f t="shared" si="10"/>
        <v>53.232876712328768</v>
      </c>
      <c r="O60" s="175">
        <f t="shared" si="6"/>
        <v>50.994475138121544</v>
      </c>
      <c r="P60" s="882">
        <f t="shared" si="7"/>
        <v>95.795076816337428</v>
      </c>
    </row>
    <row r="61" spans="1:16">
      <c r="A61" s="129">
        <v>433</v>
      </c>
      <c r="B61" s="146" t="s">
        <v>4620</v>
      </c>
      <c r="C61" s="131" t="s">
        <v>2817</v>
      </c>
      <c r="D61" s="151"/>
      <c r="E61" s="154"/>
      <c r="F61" s="177"/>
      <c r="G61" s="878" t="e">
        <f t="shared" si="3"/>
        <v>#DIV/0!</v>
      </c>
      <c r="H61" s="154"/>
      <c r="I61" s="177"/>
      <c r="J61" s="128" t="e">
        <f t="shared" si="4"/>
        <v>#DIV/0!</v>
      </c>
      <c r="K61" s="155" t="e">
        <f t="shared" si="8"/>
        <v>#DIV/0!</v>
      </c>
      <c r="L61" s="176" t="e">
        <f t="shared" si="9"/>
        <v>#DIV/0!</v>
      </c>
      <c r="M61" s="128" t="e">
        <f t="shared" si="5"/>
        <v>#DIV/0!</v>
      </c>
      <c r="N61" s="155" t="e">
        <f t="shared" si="10"/>
        <v>#DIV/0!</v>
      </c>
      <c r="O61" s="175" t="e">
        <f t="shared" si="6"/>
        <v>#DIV/0!</v>
      </c>
      <c r="P61" s="175" t="e">
        <f t="shared" si="7"/>
        <v>#DIV/0!</v>
      </c>
    </row>
    <row r="62" spans="1:16">
      <c r="A62" s="132"/>
      <c r="B62" s="124"/>
      <c r="C62" s="131" t="s">
        <v>2818</v>
      </c>
      <c r="D62" s="151"/>
      <c r="E62" s="154"/>
      <c r="F62" s="177"/>
      <c r="G62" s="878" t="e">
        <f t="shared" si="3"/>
        <v>#DIV/0!</v>
      </c>
      <c r="H62" s="154"/>
      <c r="I62" s="177"/>
      <c r="J62" s="128" t="e">
        <f t="shared" si="4"/>
        <v>#DIV/0!</v>
      </c>
      <c r="K62" s="155" t="e">
        <f t="shared" si="8"/>
        <v>#DIV/0!</v>
      </c>
      <c r="L62" s="176" t="e">
        <f t="shared" si="9"/>
        <v>#DIV/0!</v>
      </c>
      <c r="M62" s="128" t="e">
        <f t="shared" si="5"/>
        <v>#DIV/0!</v>
      </c>
      <c r="N62" s="155" t="e">
        <f t="shared" si="10"/>
        <v>#DIV/0!</v>
      </c>
      <c r="O62" s="175" t="e">
        <f t="shared" si="6"/>
        <v>#DIV/0!</v>
      </c>
      <c r="P62" s="175" t="e">
        <f t="shared" si="7"/>
        <v>#DIV/0!</v>
      </c>
    </row>
    <row r="63" spans="1:16" ht="13.5" thickBot="1">
      <c r="A63" s="133"/>
      <c r="B63" s="134"/>
      <c r="C63" s="135" t="s">
        <v>2819</v>
      </c>
      <c r="D63" s="156">
        <v>10</v>
      </c>
      <c r="E63" s="160">
        <v>342</v>
      </c>
      <c r="F63" s="1178">
        <v>157</v>
      </c>
      <c r="G63" s="879">
        <f t="shared" si="3"/>
        <v>45.906432748538009</v>
      </c>
      <c r="H63" s="160">
        <v>1943</v>
      </c>
      <c r="I63" s="1178">
        <v>923</v>
      </c>
      <c r="J63" s="880">
        <f t="shared" si="4"/>
        <v>47.503860010293359</v>
      </c>
      <c r="K63" s="149">
        <f t="shared" si="8"/>
        <v>5.6812865497076022</v>
      </c>
      <c r="L63" s="1156">
        <f t="shared" si="9"/>
        <v>5.8789808917197455</v>
      </c>
      <c r="M63" s="880">
        <f t="shared" si="5"/>
        <v>103.47974600968364</v>
      </c>
      <c r="N63" s="149">
        <f t="shared" si="10"/>
        <v>53.232876712328768</v>
      </c>
      <c r="O63" s="175">
        <f t="shared" si="6"/>
        <v>50.994475138121544</v>
      </c>
      <c r="P63" s="1158">
        <f t="shared" si="7"/>
        <v>95.795076816337428</v>
      </c>
    </row>
    <row r="64" spans="1:16" ht="13.5" thickTop="1">
      <c r="A64" s="123">
        <v>190</v>
      </c>
      <c r="B64" s="146" t="s">
        <v>4621</v>
      </c>
      <c r="C64" s="161" t="s">
        <v>4556</v>
      </c>
      <c r="D64" s="151">
        <v>14</v>
      </c>
      <c r="E64" s="152">
        <v>29</v>
      </c>
      <c r="F64" s="1175">
        <v>4</v>
      </c>
      <c r="G64" s="877">
        <f t="shared" si="3"/>
        <v>13.793103448275861</v>
      </c>
      <c r="H64" s="152">
        <v>209</v>
      </c>
      <c r="I64" s="1175">
        <v>24</v>
      </c>
      <c r="J64" s="877">
        <f t="shared" si="4"/>
        <v>11.483253588516746</v>
      </c>
      <c r="K64" s="153">
        <f t="shared" si="8"/>
        <v>7.2068965517241379</v>
      </c>
      <c r="L64" s="1154">
        <f t="shared" si="9"/>
        <v>6</v>
      </c>
      <c r="M64" s="877">
        <f t="shared" si="5"/>
        <v>83.253588516746419</v>
      </c>
      <c r="N64" s="153">
        <f t="shared" si="10"/>
        <v>4.0900195694716244</v>
      </c>
      <c r="O64" s="175">
        <f t="shared" si="6"/>
        <v>0.94711917916337818</v>
      </c>
      <c r="P64" s="1159">
        <f t="shared" si="7"/>
        <v>23.15683734700891</v>
      </c>
    </row>
    <row r="65" spans="1:16">
      <c r="A65" s="129"/>
      <c r="B65" s="163" t="s">
        <v>4622</v>
      </c>
      <c r="C65" s="131" t="s">
        <v>2817</v>
      </c>
      <c r="D65" s="151"/>
      <c r="E65" s="154"/>
      <c r="F65" s="177"/>
      <c r="G65" s="128" t="e">
        <f t="shared" si="3"/>
        <v>#DIV/0!</v>
      </c>
      <c r="H65" s="154"/>
      <c r="I65" s="177"/>
      <c r="J65" s="128" t="e">
        <f t="shared" si="4"/>
        <v>#DIV/0!</v>
      </c>
      <c r="K65" s="155" t="e">
        <f t="shared" si="8"/>
        <v>#DIV/0!</v>
      </c>
      <c r="L65" s="176" t="e">
        <f t="shared" si="9"/>
        <v>#DIV/0!</v>
      </c>
      <c r="M65" s="128" t="e">
        <f t="shared" si="5"/>
        <v>#DIV/0!</v>
      </c>
      <c r="N65" s="155" t="e">
        <f t="shared" si="10"/>
        <v>#DIV/0!</v>
      </c>
      <c r="O65" s="175" t="e">
        <f t="shared" si="6"/>
        <v>#DIV/0!</v>
      </c>
      <c r="P65" s="175" t="e">
        <f t="shared" si="7"/>
        <v>#DIV/0!</v>
      </c>
    </row>
    <row r="66" spans="1:16">
      <c r="A66" s="132"/>
      <c r="B66" s="146" t="s">
        <v>4623</v>
      </c>
      <c r="C66" s="131" t="s">
        <v>2818</v>
      </c>
      <c r="D66" s="151"/>
      <c r="E66" s="154"/>
      <c r="F66" s="177"/>
      <c r="G66" s="128" t="e">
        <f t="shared" si="3"/>
        <v>#DIV/0!</v>
      </c>
      <c r="H66" s="154"/>
      <c r="I66" s="177"/>
      <c r="J66" s="128" t="e">
        <f t="shared" si="4"/>
        <v>#DIV/0!</v>
      </c>
      <c r="K66" s="155" t="e">
        <f t="shared" si="8"/>
        <v>#DIV/0!</v>
      </c>
      <c r="L66" s="176" t="e">
        <f t="shared" si="9"/>
        <v>#DIV/0!</v>
      </c>
      <c r="M66" s="128" t="e">
        <f t="shared" si="5"/>
        <v>#DIV/0!</v>
      </c>
      <c r="N66" s="155" t="e">
        <f t="shared" si="10"/>
        <v>#DIV/0!</v>
      </c>
      <c r="O66" s="175" t="e">
        <f t="shared" si="6"/>
        <v>#DIV/0!</v>
      </c>
      <c r="P66" s="175" t="e">
        <f t="shared" si="7"/>
        <v>#DIV/0!</v>
      </c>
    </row>
    <row r="67" spans="1:16" ht="13.5" thickBot="1">
      <c r="A67" s="133"/>
      <c r="B67" s="134"/>
      <c r="C67" s="135" t="s">
        <v>2819</v>
      </c>
      <c r="D67" s="156">
        <v>14</v>
      </c>
      <c r="E67" s="157">
        <v>29</v>
      </c>
      <c r="F67" s="1176">
        <v>4</v>
      </c>
      <c r="G67" s="876">
        <f t="shared" si="3"/>
        <v>13.793103448275861</v>
      </c>
      <c r="H67" s="157">
        <v>209</v>
      </c>
      <c r="I67" s="1176">
        <v>24</v>
      </c>
      <c r="J67" s="876">
        <f t="shared" si="4"/>
        <v>11.483253588516746</v>
      </c>
      <c r="K67" s="138">
        <f t="shared" si="8"/>
        <v>7.2068965517241379</v>
      </c>
      <c r="L67" s="1155">
        <f t="shared" si="9"/>
        <v>6</v>
      </c>
      <c r="M67" s="876">
        <f t="shared" si="5"/>
        <v>83.253588516746419</v>
      </c>
      <c r="N67" s="138">
        <f t="shared" si="10"/>
        <v>4.0900195694716244</v>
      </c>
      <c r="O67" s="175">
        <f t="shared" si="6"/>
        <v>0.94711917916337818</v>
      </c>
      <c r="P67" s="1157">
        <f t="shared" si="7"/>
        <v>23.15683734700891</v>
      </c>
    </row>
    <row r="68" spans="1:16" ht="13.5" thickTop="1">
      <c r="A68" s="1402" t="s">
        <v>4624</v>
      </c>
      <c r="B68" s="1403"/>
      <c r="C68" s="168" t="s">
        <v>4556</v>
      </c>
      <c r="D68" s="169">
        <f>SUM(D8+D12+D16+D20+D24+D28+D32+D36+D40+D44+D48+D52+D56+D60+D64)</f>
        <v>300</v>
      </c>
      <c r="E68" s="170">
        <f>SUM(E8+E12+E16+E20+E24+E28+E32+E40+E44+E48+E52+E56+E60+E64)</f>
        <v>6087</v>
      </c>
      <c r="F68" s="170">
        <f t="shared" ref="F68:I69" si="11">SUM(F8+F12+F16+F20+F24+F28+F32+F40+F44+F48+F52+F56+F60+F64)</f>
        <v>3066</v>
      </c>
      <c r="G68" s="171">
        <f t="shared" si="3"/>
        <v>50.369640216855593</v>
      </c>
      <c r="H68" s="170">
        <f>SUM(H8+H12+H16+H20+H24+H28+H32+H40+H44+H48+H52+H56+H60+H64)</f>
        <v>46769</v>
      </c>
      <c r="I68" s="170">
        <f t="shared" si="11"/>
        <v>23174</v>
      </c>
      <c r="J68" s="882">
        <f t="shared" si="4"/>
        <v>49.549915542346426</v>
      </c>
      <c r="K68" s="171">
        <f t="shared" si="8"/>
        <v>7.6834236898307866</v>
      </c>
      <c r="L68" s="171">
        <f t="shared" si="9"/>
        <v>7.5583822570123944</v>
      </c>
      <c r="M68" s="882">
        <f t="shared" si="5"/>
        <v>98.372581835049814</v>
      </c>
      <c r="N68" s="171">
        <f t="shared" si="10"/>
        <v>42.711415525114155</v>
      </c>
      <c r="O68" s="175">
        <f t="shared" si="6"/>
        <v>42.677716390423569</v>
      </c>
      <c r="P68" s="882">
        <f t="shared" si="7"/>
        <v>99.921100403074277</v>
      </c>
    </row>
    <row r="69" spans="1:16">
      <c r="A69" s="1404"/>
      <c r="B69" s="1405"/>
      <c r="C69" s="172" t="s">
        <v>2817</v>
      </c>
      <c r="D69" s="173">
        <f>SUM(D9+D13+D17+D21+D25+D29+D33+D37+D41+D45+D49+D53+D57+D61+D65)</f>
        <v>12</v>
      </c>
      <c r="E69" s="174">
        <f>SUM(E9+E13+E17+E21+E25+E29+E33+E41+E45+E49+E53+E57+E61+E65)</f>
        <v>573</v>
      </c>
      <c r="F69" s="174">
        <f t="shared" si="11"/>
        <v>333</v>
      </c>
      <c r="G69" s="883">
        <f t="shared" si="3"/>
        <v>58.1151832460733</v>
      </c>
      <c r="H69" s="174">
        <f>SUM(H9+H13+H17+H21+H25+H29+H33+H41+H45+H49+H53+H57+H61+H65)</f>
        <v>2240</v>
      </c>
      <c r="I69" s="174">
        <f t="shared" si="11"/>
        <v>1335</v>
      </c>
      <c r="J69" s="175">
        <f t="shared" si="4"/>
        <v>59.598214285714292</v>
      </c>
      <c r="K69" s="176">
        <f t="shared" si="8"/>
        <v>3.9092495636998255</v>
      </c>
      <c r="L69" s="176">
        <f t="shared" si="9"/>
        <v>4.0090090090090094</v>
      </c>
      <c r="M69" s="175">
        <f t="shared" si="5"/>
        <v>102.55188223938225</v>
      </c>
      <c r="N69" s="176">
        <f t="shared" si="10"/>
        <v>51.141552511415526</v>
      </c>
      <c r="O69" s="175">
        <f t="shared" si="6"/>
        <v>61.46408839779005</v>
      </c>
      <c r="P69" s="175">
        <f t="shared" si="7"/>
        <v>120.18424427782162</v>
      </c>
    </row>
    <row r="70" spans="1:16">
      <c r="A70" s="1404"/>
      <c r="B70" s="1405"/>
      <c r="C70" s="172" t="s">
        <v>2818</v>
      </c>
      <c r="D70" s="173">
        <f>SUM(D10+D14+D18+D22+D26+D30+D34+D38+D42+D46+D50+D54+D58+D62+D66)</f>
        <v>0</v>
      </c>
      <c r="E70" s="177">
        <v>0</v>
      </c>
      <c r="F70" s="177">
        <v>0</v>
      </c>
      <c r="G70" s="883" t="e">
        <f t="shared" si="3"/>
        <v>#DIV/0!</v>
      </c>
      <c r="H70" s="177">
        <v>0</v>
      </c>
      <c r="I70" s="177">
        <v>0</v>
      </c>
      <c r="J70" s="175" t="e">
        <f t="shared" si="4"/>
        <v>#DIV/0!</v>
      </c>
      <c r="K70" s="176" t="e">
        <f t="shared" si="8"/>
        <v>#DIV/0!</v>
      </c>
      <c r="L70" s="176" t="e">
        <f t="shared" si="9"/>
        <v>#DIV/0!</v>
      </c>
      <c r="M70" s="175" t="e">
        <f t="shared" si="5"/>
        <v>#DIV/0!</v>
      </c>
      <c r="N70" s="176" t="e">
        <f t="shared" si="10"/>
        <v>#DIV/0!</v>
      </c>
      <c r="O70" s="175" t="e">
        <f t="shared" si="6"/>
        <v>#DIV/0!</v>
      </c>
      <c r="P70" s="175" t="e">
        <f t="shared" si="7"/>
        <v>#DIV/0!</v>
      </c>
    </row>
    <row r="71" spans="1:16">
      <c r="A71" s="1406"/>
      <c r="B71" s="1407"/>
      <c r="C71" s="178" t="s">
        <v>2819</v>
      </c>
      <c r="D71" s="173">
        <f>SUM(D11+D15+D19+D23+D27+D31+D35+D39+D43+D47+D51+D55+D59+D63+D67)</f>
        <v>288</v>
      </c>
      <c r="E71" s="174">
        <f>SUM(E11+E15+E19+E23+E27+E31+E35+E43+E47+E51+E55+E59+E63+E67)</f>
        <v>5514</v>
      </c>
      <c r="F71" s="174">
        <f>SUM(F11+F15+F19+F23+F27+F31+F35+F43+F47+F51+F55+F59+F63+F67)</f>
        <v>2733</v>
      </c>
      <c r="G71" s="883">
        <f t="shared" si="3"/>
        <v>49.564744287268766</v>
      </c>
      <c r="H71" s="174">
        <f>SUM(H11+H15+H19+H23+H27+H31+H35+H43+H47+H51+H55+H59+H63+H67)</f>
        <v>44529</v>
      </c>
      <c r="I71" s="174">
        <f>SUM(I11+I15+I19+I23+I27+I31+I35+I43+I47+I51+I55+I59+I63+I67)</f>
        <v>21839</v>
      </c>
      <c r="J71" s="175">
        <f t="shared" si="4"/>
        <v>49.044442947292779</v>
      </c>
      <c r="K71" s="176">
        <f t="shared" si="8"/>
        <v>8.0756256800870503</v>
      </c>
      <c r="L71" s="176">
        <f t="shared" si="9"/>
        <v>7.9908525429930481</v>
      </c>
      <c r="M71" s="175">
        <f t="shared" si="5"/>
        <v>98.950259206502892</v>
      </c>
      <c r="N71" s="176">
        <f t="shared" si="10"/>
        <v>42.360159817351601</v>
      </c>
      <c r="O71" s="175">
        <f t="shared" si="6"/>
        <v>41.894950890116633</v>
      </c>
      <c r="P71" s="175">
        <f t="shared" si="7"/>
        <v>98.901777214153924</v>
      </c>
    </row>
    <row r="73" spans="1:16" ht="15.75">
      <c r="B73" s="22"/>
    </row>
    <row r="74" spans="1:16" ht="15.75">
      <c r="B74" s="22"/>
      <c r="C74" s="309"/>
      <c r="D74" s="309"/>
      <c r="E74" s="309"/>
      <c r="G74" s="309"/>
      <c r="H74" s="309"/>
      <c r="J74" s="309"/>
      <c r="K74" s="309"/>
      <c r="M74" s="309"/>
      <c r="N74" s="309"/>
    </row>
    <row r="75" spans="1:16" ht="15.75">
      <c r="B75" s="22"/>
    </row>
    <row r="76" spans="1:16" ht="15.75">
      <c r="A76" s="784"/>
      <c r="B76" s="22"/>
    </row>
    <row r="77" spans="1:16" ht="14.25">
      <c r="B77" s="720"/>
      <c r="C77" s="720"/>
      <c r="D77" s="720"/>
      <c r="E77" s="720"/>
      <c r="F77" s="720"/>
      <c r="G77" s="720"/>
      <c r="H77" s="720"/>
      <c r="I77" s="720"/>
      <c r="J77" s="720"/>
    </row>
    <row r="78" spans="1:16" ht="14.25">
      <c r="B78" s="720"/>
      <c r="C78" s="720"/>
      <c r="D78" s="720"/>
      <c r="E78" s="720"/>
      <c r="F78" s="720"/>
      <c r="G78" s="720"/>
      <c r="H78" s="720"/>
      <c r="I78" s="720"/>
      <c r="J78" s="720"/>
    </row>
    <row r="79" spans="1:16" ht="14.25">
      <c r="B79" s="720"/>
      <c r="C79" s="720"/>
      <c r="D79" s="720"/>
      <c r="E79" s="720"/>
      <c r="F79" s="720"/>
      <c r="G79" s="720"/>
      <c r="H79" s="720"/>
      <c r="I79" s="720"/>
      <c r="J79" s="720"/>
    </row>
  </sheetData>
  <mergeCells count="8">
    <mergeCell ref="K6:M6"/>
    <mergeCell ref="N6:P6"/>
    <mergeCell ref="A68:B71"/>
    <mergeCell ref="C6:D6"/>
    <mergeCell ref="A6:A7"/>
    <mergeCell ref="B6:B7"/>
    <mergeCell ref="E6:G6"/>
    <mergeCell ref="H6:J6"/>
  </mergeCells>
  <phoneticPr fontId="44" type="noConversion"/>
  <pageMargins left="0.23622047244094491" right="0.23622047244094491" top="0.35433070866141736" bottom="0.35433070866141736" header="0.31496062992125984" footer="0.31496062992125984"/>
  <pageSetup paperSize="9" scale="75" orientation="landscape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>
      <selection activeCell="K12" sqref="K12"/>
    </sheetView>
  </sheetViews>
  <sheetFormatPr defaultRowHeight="12.75"/>
  <cols>
    <col min="1" max="1" width="5.85546875" style="6" customWidth="1"/>
    <col min="2" max="2" width="33.7109375" style="6" customWidth="1"/>
    <col min="3" max="3" width="9.28515625" style="6" customWidth="1"/>
    <col min="4" max="6" width="9.5703125" style="6" customWidth="1"/>
    <col min="7" max="8" width="9.85546875" style="6" customWidth="1"/>
    <col min="9" max="16384" width="9.140625" style="6"/>
  </cols>
  <sheetData>
    <row r="1" spans="1:9" s="5" customFormat="1">
      <c r="A1" s="114"/>
      <c r="B1" s="115" t="s">
        <v>1242</v>
      </c>
      <c r="C1" s="179" t="s">
        <v>2807</v>
      </c>
      <c r="D1" s="116"/>
      <c r="E1" s="116"/>
      <c r="F1" s="116"/>
      <c r="G1" s="117"/>
      <c r="H1" s="117"/>
      <c r="I1" s="180"/>
    </row>
    <row r="2" spans="1:9">
      <c r="A2" s="114"/>
      <c r="B2" s="115" t="s">
        <v>1244</v>
      </c>
      <c r="C2" s="1413">
        <v>6113079</v>
      </c>
      <c r="D2" s="1414"/>
      <c r="E2" s="116"/>
      <c r="F2" s="116"/>
      <c r="G2" s="117"/>
      <c r="H2" s="117"/>
      <c r="I2" s="180"/>
    </row>
    <row r="3" spans="1:9">
      <c r="A3" s="114"/>
      <c r="B3" s="115"/>
      <c r="C3" s="69" t="s">
        <v>7086</v>
      </c>
      <c r="D3" s="116"/>
      <c r="E3" s="116"/>
      <c r="F3" s="116"/>
      <c r="G3" s="117"/>
      <c r="H3" s="117"/>
      <c r="I3" s="180"/>
    </row>
    <row r="4" spans="1:9" ht="14.25">
      <c r="A4" s="114"/>
      <c r="B4" s="115" t="s">
        <v>1246</v>
      </c>
      <c r="C4" s="79" t="s">
        <v>1227</v>
      </c>
      <c r="D4" s="80"/>
      <c r="E4" s="80"/>
      <c r="F4" s="80"/>
      <c r="G4" s="119"/>
      <c r="H4" s="119"/>
      <c r="I4" s="181"/>
    </row>
    <row r="6" spans="1:9" ht="27" customHeight="1">
      <c r="A6" s="1417" t="s">
        <v>2808</v>
      </c>
      <c r="B6" s="1419" t="s">
        <v>4580</v>
      </c>
      <c r="C6" s="1419" t="s">
        <v>4625</v>
      </c>
      <c r="D6" s="1410" t="s">
        <v>4626</v>
      </c>
      <c r="E6" s="1411"/>
      <c r="F6" s="1412"/>
      <c r="G6" s="1410" t="s">
        <v>4627</v>
      </c>
      <c r="H6" s="1411"/>
      <c r="I6" s="1412"/>
    </row>
    <row r="7" spans="1:9" ht="23.25" thickBot="1">
      <c r="A7" s="1418"/>
      <c r="B7" s="1420"/>
      <c r="C7" s="1420"/>
      <c r="D7" s="122" t="s">
        <v>6772</v>
      </c>
      <c r="E7" s="122" t="s">
        <v>7087</v>
      </c>
      <c r="F7" s="122" t="s">
        <v>6870</v>
      </c>
      <c r="G7" s="122" t="s">
        <v>6772</v>
      </c>
      <c r="H7" s="122" t="s">
        <v>7087</v>
      </c>
      <c r="I7" s="122" t="s">
        <v>6870</v>
      </c>
    </row>
    <row r="8" spans="1:9" ht="30" customHeight="1" thickTop="1">
      <c r="A8" s="184">
        <v>310</v>
      </c>
      <c r="B8" s="99" t="s">
        <v>4628</v>
      </c>
      <c r="C8" s="100">
        <v>6</v>
      </c>
      <c r="D8" s="185">
        <v>445</v>
      </c>
      <c r="E8" s="185">
        <v>232</v>
      </c>
      <c r="F8" s="886">
        <f>SUM(E8/D8*100)</f>
        <v>52.134831460674157</v>
      </c>
      <c r="G8" s="884">
        <v>1471</v>
      </c>
      <c r="H8" s="884">
        <v>701</v>
      </c>
      <c r="I8" s="886">
        <f>SUM(H8/G8*100)</f>
        <v>47.654656696125087</v>
      </c>
    </row>
    <row r="9" spans="1:9" ht="31.5" customHeight="1">
      <c r="A9" s="185">
        <v>140</v>
      </c>
      <c r="B9" s="8" t="s">
        <v>4629</v>
      </c>
      <c r="C9" s="98">
        <v>1</v>
      </c>
      <c r="D9" s="186">
        <v>1</v>
      </c>
      <c r="E9" s="186">
        <v>0</v>
      </c>
      <c r="F9" s="886">
        <f t="shared" ref="F9:F14" si="0">SUM(E9/D9*100)</f>
        <v>0</v>
      </c>
      <c r="G9" s="884">
        <v>3</v>
      </c>
      <c r="H9" s="884">
        <v>0</v>
      </c>
      <c r="I9" s="886">
        <f t="shared" ref="I9:I14" si="1">SUM(H9/G9*100)</f>
        <v>0</v>
      </c>
    </row>
    <row r="10" spans="1:9" ht="34.5" customHeight="1">
      <c r="A10" s="185">
        <v>433</v>
      </c>
      <c r="B10" s="7" t="s">
        <v>4630</v>
      </c>
      <c r="C10" s="186">
        <v>2</v>
      </c>
      <c r="D10" s="186">
        <v>13</v>
      </c>
      <c r="E10" s="186">
        <v>6</v>
      </c>
      <c r="F10" s="886">
        <f t="shared" si="0"/>
        <v>46.153846153846153</v>
      </c>
      <c r="G10" s="884">
        <v>61</v>
      </c>
      <c r="H10" s="884">
        <v>30</v>
      </c>
      <c r="I10" s="886">
        <f t="shared" si="1"/>
        <v>49.180327868852459</v>
      </c>
    </row>
    <row r="11" spans="1:9" ht="36.75" customHeight="1">
      <c r="A11" s="185">
        <v>422</v>
      </c>
      <c r="B11" s="187" t="s">
        <v>4631</v>
      </c>
      <c r="C11" s="186">
        <v>1</v>
      </c>
      <c r="D11" s="186">
        <v>0</v>
      </c>
      <c r="E11" s="186">
        <v>0</v>
      </c>
      <c r="F11" s="886" t="e">
        <f t="shared" si="0"/>
        <v>#DIV/0!</v>
      </c>
      <c r="G11" s="884">
        <v>0</v>
      </c>
      <c r="H11" s="884">
        <v>0</v>
      </c>
      <c r="I11" s="886" t="e">
        <f t="shared" si="1"/>
        <v>#DIV/0!</v>
      </c>
    </row>
    <row r="12" spans="1:9" ht="27.75" customHeight="1">
      <c r="A12" s="185">
        <v>434</v>
      </c>
      <c r="B12" s="725" t="s">
        <v>4619</v>
      </c>
      <c r="C12" s="186">
        <v>1</v>
      </c>
      <c r="D12" s="186">
        <v>0</v>
      </c>
      <c r="E12" s="186">
        <v>0</v>
      </c>
      <c r="F12" s="886" t="e">
        <f t="shared" si="0"/>
        <v>#DIV/0!</v>
      </c>
      <c r="G12" s="884">
        <v>0</v>
      </c>
      <c r="H12" s="884">
        <v>0</v>
      </c>
      <c r="I12" s="886" t="e">
        <f t="shared" si="1"/>
        <v>#DIV/0!</v>
      </c>
    </row>
    <row r="13" spans="1:9" ht="30.75" customHeight="1">
      <c r="A13" s="185">
        <v>420</v>
      </c>
      <c r="B13" s="187" t="s">
        <v>4632</v>
      </c>
      <c r="C13" s="186">
        <v>1</v>
      </c>
      <c r="D13" s="186">
        <v>13</v>
      </c>
      <c r="E13" s="186">
        <v>4</v>
      </c>
      <c r="F13" s="886">
        <f t="shared" si="0"/>
        <v>30.76923076923077</v>
      </c>
      <c r="G13" s="884">
        <v>64</v>
      </c>
      <c r="H13" s="884">
        <v>21</v>
      </c>
      <c r="I13" s="886">
        <f t="shared" si="1"/>
        <v>32.8125</v>
      </c>
    </row>
    <row r="14" spans="1:9" ht="22.5" customHeight="1">
      <c r="A14" s="1415" t="s">
        <v>2783</v>
      </c>
      <c r="B14" s="1416"/>
      <c r="C14" s="188">
        <f>SUM(C8:C13)</f>
        <v>12</v>
      </c>
      <c r="D14" s="188">
        <f>SUM(D8:D13)</f>
        <v>472</v>
      </c>
      <c r="E14" s="188">
        <f>SUM(E8:E13)</f>
        <v>242</v>
      </c>
      <c r="F14" s="887">
        <f t="shared" si="0"/>
        <v>51.271186440677965</v>
      </c>
      <c r="G14" s="188">
        <f>SUM(G8:G13)</f>
        <v>1599</v>
      </c>
      <c r="H14" s="885">
        <f>SUM(H8:H13)</f>
        <v>752</v>
      </c>
      <c r="I14" s="887">
        <f t="shared" si="1"/>
        <v>47.029393370856788</v>
      </c>
    </row>
  </sheetData>
  <mergeCells count="7">
    <mergeCell ref="G6:I6"/>
    <mergeCell ref="C2:D2"/>
    <mergeCell ref="A14:B14"/>
    <mergeCell ref="A6:A7"/>
    <mergeCell ref="B6:B7"/>
    <mergeCell ref="C6:C7"/>
    <mergeCell ref="D6:F6"/>
  </mergeCells>
  <phoneticPr fontId="44" type="noConversion"/>
  <pageMargins left="0.23622047244094491" right="0.23622047244094491" top="0.98425196850393704" bottom="0.98425196850393704" header="0.51181102362204722" footer="0.51181102362204722"/>
  <pageSetup paperSize="9" scale="8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topLeftCell="A4" zoomScaleSheetLayoutView="100" workbookViewId="0">
      <selection activeCell="J8" sqref="J8"/>
    </sheetView>
  </sheetViews>
  <sheetFormatPr defaultRowHeight="12.75"/>
  <cols>
    <col min="1" max="1" width="7.42578125" style="6" customWidth="1"/>
    <col min="2" max="2" width="48.42578125" style="6" customWidth="1"/>
    <col min="3" max="3" width="8.85546875" style="6" customWidth="1"/>
    <col min="4" max="6" width="9.5703125" style="6" customWidth="1"/>
    <col min="7" max="8" width="9.42578125" style="6" customWidth="1"/>
    <col min="9" max="16384" width="9.140625" style="6"/>
  </cols>
  <sheetData>
    <row r="1" spans="1:9" ht="15">
      <c r="A1" s="114"/>
      <c r="B1" s="115" t="s">
        <v>1242</v>
      </c>
      <c r="C1" s="77" t="s">
        <v>2807</v>
      </c>
      <c r="D1" s="116"/>
      <c r="E1" s="116"/>
      <c r="F1" s="116"/>
      <c r="G1" s="117"/>
      <c r="H1" s="117"/>
    </row>
    <row r="2" spans="1:9">
      <c r="A2" s="114"/>
      <c r="B2" s="115" t="s">
        <v>1244</v>
      </c>
      <c r="C2" s="1413">
        <v>6113079</v>
      </c>
      <c r="D2" s="1414"/>
      <c r="E2" s="116"/>
      <c r="F2" s="116"/>
      <c r="G2" s="117"/>
      <c r="H2" s="117"/>
    </row>
    <row r="3" spans="1:9">
      <c r="A3" s="114"/>
      <c r="B3" s="115"/>
      <c r="C3" s="69" t="s">
        <v>7088</v>
      </c>
      <c r="D3" s="116"/>
      <c r="E3" s="116"/>
      <c r="F3" s="116"/>
      <c r="G3" s="117"/>
      <c r="H3" s="117"/>
    </row>
    <row r="4" spans="1:9" ht="14.25">
      <c r="A4" s="114"/>
      <c r="B4" s="115" t="s">
        <v>1246</v>
      </c>
      <c r="C4" s="79" t="s">
        <v>1228</v>
      </c>
      <c r="D4" s="80"/>
      <c r="E4" s="80"/>
      <c r="F4" s="80"/>
      <c r="G4" s="119"/>
      <c r="H4" s="119"/>
    </row>
    <row r="5" spans="1:9" ht="12.75" customHeight="1"/>
    <row r="6" spans="1:9" s="5" customFormat="1" ht="23.25" customHeight="1">
      <c r="A6" s="1417" t="s">
        <v>2808</v>
      </c>
      <c r="B6" s="1426" t="s">
        <v>4580</v>
      </c>
      <c r="C6" s="1419" t="s">
        <v>4633</v>
      </c>
      <c r="D6" s="1421" t="s">
        <v>4634</v>
      </c>
      <c r="E6" s="1422"/>
      <c r="F6" s="1423"/>
      <c r="G6" s="1421" t="s">
        <v>4635</v>
      </c>
      <c r="H6" s="1422"/>
      <c r="I6" s="1423"/>
    </row>
    <row r="7" spans="1:9" s="5" customFormat="1" ht="32.25" customHeight="1" thickBot="1">
      <c r="A7" s="1418"/>
      <c r="B7" s="1427"/>
      <c r="C7" s="1420"/>
      <c r="D7" s="122" t="s">
        <v>6772</v>
      </c>
      <c r="E7" s="122" t="s">
        <v>7087</v>
      </c>
      <c r="F7" s="122" t="s">
        <v>6870</v>
      </c>
      <c r="G7" s="122" t="s">
        <v>6772</v>
      </c>
      <c r="H7" s="122" t="s">
        <v>7087</v>
      </c>
      <c r="I7" s="122" t="s">
        <v>6870</v>
      </c>
    </row>
    <row r="8" spans="1:9" ht="21.95" customHeight="1" thickTop="1">
      <c r="A8" s="189">
        <v>805</v>
      </c>
      <c r="B8" s="190" t="s">
        <v>2816</v>
      </c>
      <c r="C8" s="191" t="s">
        <v>4579</v>
      </c>
      <c r="D8" s="192">
        <v>76</v>
      </c>
      <c r="E8" s="192">
        <v>38</v>
      </c>
      <c r="F8" s="897">
        <f>SUM(E8/D8*100)</f>
        <v>50</v>
      </c>
      <c r="G8" s="888">
        <v>76</v>
      </c>
      <c r="H8" s="185">
        <v>38</v>
      </c>
      <c r="I8" s="897">
        <f>SUM(H8/G8*100)</f>
        <v>50</v>
      </c>
    </row>
    <row r="9" spans="1:9" ht="21.95" customHeight="1">
      <c r="A9" s="193">
        <v>800</v>
      </c>
      <c r="B9" s="194" t="s">
        <v>4636</v>
      </c>
      <c r="C9" s="198">
        <v>5</v>
      </c>
      <c r="D9" s="195">
        <v>1452</v>
      </c>
      <c r="E9" s="195">
        <v>709</v>
      </c>
      <c r="F9" s="897">
        <f t="shared" ref="F9:F22" si="0">SUM(E9/D9*100)</f>
        <v>48.829201101928376</v>
      </c>
      <c r="G9" s="889">
        <v>1452</v>
      </c>
      <c r="H9" s="185">
        <v>709</v>
      </c>
      <c r="I9" s="897">
        <f t="shared" ref="I9:I22" si="1">SUM(H9/G9*100)</f>
        <v>48.829201101928376</v>
      </c>
    </row>
    <row r="10" spans="1:9" ht="21.95" customHeight="1">
      <c r="A10" s="196">
        <v>819</v>
      </c>
      <c r="B10" s="197" t="s">
        <v>4637</v>
      </c>
      <c r="C10" s="191" t="s">
        <v>7075</v>
      </c>
      <c r="D10" s="195">
        <v>16</v>
      </c>
      <c r="E10" s="195">
        <v>5</v>
      </c>
      <c r="F10" s="897">
        <f t="shared" si="0"/>
        <v>31.25</v>
      </c>
      <c r="G10" s="890">
        <v>21</v>
      </c>
      <c r="H10" s="185">
        <v>5</v>
      </c>
      <c r="I10" s="897">
        <f t="shared" si="1"/>
        <v>23.809523809523807</v>
      </c>
    </row>
    <row r="11" spans="1:9" ht="21.95" customHeight="1">
      <c r="A11" s="193">
        <v>806</v>
      </c>
      <c r="B11" s="199" t="s">
        <v>4638</v>
      </c>
      <c r="C11" s="191">
        <v>0</v>
      </c>
      <c r="D11" s="200">
        <v>0</v>
      </c>
      <c r="E11" s="200">
        <v>0</v>
      </c>
      <c r="F11" s="897" t="e">
        <f t="shared" si="0"/>
        <v>#DIV/0!</v>
      </c>
      <c r="G11" s="388">
        <v>0</v>
      </c>
      <c r="H11" s="185">
        <v>0</v>
      </c>
      <c r="I11" s="897" t="e">
        <f t="shared" si="1"/>
        <v>#DIV/0!</v>
      </c>
    </row>
    <row r="12" spans="1:9" ht="21.95" customHeight="1">
      <c r="A12" s="193">
        <v>812</v>
      </c>
      <c r="B12" s="199" t="s">
        <v>4639</v>
      </c>
      <c r="C12" s="191" t="s">
        <v>7076</v>
      </c>
      <c r="D12" s="200">
        <v>0</v>
      </c>
      <c r="E12" s="200">
        <v>0</v>
      </c>
      <c r="F12" s="897" t="e">
        <f t="shared" si="0"/>
        <v>#DIV/0!</v>
      </c>
      <c r="G12" s="388">
        <v>0</v>
      </c>
      <c r="H12" s="185">
        <v>0</v>
      </c>
      <c r="I12" s="897" t="e">
        <f t="shared" si="1"/>
        <v>#DIV/0!</v>
      </c>
    </row>
    <row r="13" spans="1:9" ht="21.95" customHeight="1">
      <c r="A13" s="196">
        <v>433</v>
      </c>
      <c r="B13" s="197" t="s">
        <v>4640</v>
      </c>
      <c r="C13" s="191" t="s">
        <v>7076</v>
      </c>
      <c r="D13" s="195">
        <v>1</v>
      </c>
      <c r="E13" s="195">
        <v>0</v>
      </c>
      <c r="F13" s="897">
        <f t="shared" si="0"/>
        <v>0</v>
      </c>
      <c r="G13" s="891">
        <v>1</v>
      </c>
      <c r="H13" s="185">
        <v>0</v>
      </c>
      <c r="I13" s="897">
        <f t="shared" si="1"/>
        <v>0</v>
      </c>
    </row>
    <row r="14" spans="1:9" ht="21.95" customHeight="1">
      <c r="A14" s="201">
        <v>814</v>
      </c>
      <c r="B14" s="202" t="s">
        <v>2834</v>
      </c>
      <c r="C14" s="191" t="s">
        <v>7076</v>
      </c>
      <c r="D14" s="185">
        <v>65</v>
      </c>
      <c r="E14" s="185">
        <v>32</v>
      </c>
      <c r="F14" s="897">
        <f t="shared" si="0"/>
        <v>49.230769230769234</v>
      </c>
      <c r="G14" s="892">
        <v>65</v>
      </c>
      <c r="H14" s="185">
        <v>32</v>
      </c>
      <c r="I14" s="897">
        <f t="shared" si="1"/>
        <v>49.230769230769234</v>
      </c>
    </row>
    <row r="15" spans="1:9" ht="21.95" customHeight="1">
      <c r="A15" s="189">
        <v>810</v>
      </c>
      <c r="B15" s="202" t="s">
        <v>4631</v>
      </c>
      <c r="C15" s="191" t="s">
        <v>7076</v>
      </c>
      <c r="D15" s="185">
        <v>26</v>
      </c>
      <c r="E15" s="185">
        <v>55</v>
      </c>
      <c r="F15" s="897">
        <f t="shared" si="0"/>
        <v>211.53846153846155</v>
      </c>
      <c r="G15" s="892">
        <v>26</v>
      </c>
      <c r="H15" s="185">
        <v>55</v>
      </c>
      <c r="I15" s="897">
        <f t="shared" si="1"/>
        <v>211.53846153846155</v>
      </c>
    </row>
    <row r="16" spans="1:9" ht="21.95" customHeight="1">
      <c r="A16" s="201">
        <v>804</v>
      </c>
      <c r="B16" s="202" t="s">
        <v>3005</v>
      </c>
      <c r="C16" s="203">
        <v>16</v>
      </c>
      <c r="D16" s="185">
        <v>1301</v>
      </c>
      <c r="E16" s="185">
        <v>2684</v>
      </c>
      <c r="F16" s="897">
        <f t="shared" si="0"/>
        <v>206.30284396617986</v>
      </c>
      <c r="G16" s="892">
        <v>4974</v>
      </c>
      <c r="H16" s="185">
        <v>2684</v>
      </c>
      <c r="I16" s="897">
        <f t="shared" si="1"/>
        <v>53.96059509449136</v>
      </c>
    </row>
    <row r="17" spans="1:9" ht="21.95" customHeight="1">
      <c r="A17" s="193">
        <v>801</v>
      </c>
      <c r="B17" s="202" t="s">
        <v>4641</v>
      </c>
      <c r="C17" s="191" t="s">
        <v>7075</v>
      </c>
      <c r="D17" s="185">
        <v>154</v>
      </c>
      <c r="E17" s="185">
        <v>91</v>
      </c>
      <c r="F17" s="897">
        <f t="shared" si="0"/>
        <v>59.090909090909093</v>
      </c>
      <c r="G17" s="892">
        <v>154</v>
      </c>
      <c r="H17" s="185">
        <v>91</v>
      </c>
      <c r="I17" s="897">
        <f t="shared" si="1"/>
        <v>59.090909090909093</v>
      </c>
    </row>
    <row r="18" spans="1:9" ht="21.95" customHeight="1">
      <c r="A18" s="193">
        <v>811</v>
      </c>
      <c r="B18" s="204" t="s">
        <v>2852</v>
      </c>
      <c r="C18" s="191" t="s">
        <v>7076</v>
      </c>
      <c r="D18" s="185">
        <v>1</v>
      </c>
      <c r="E18" s="185">
        <v>0</v>
      </c>
      <c r="F18" s="897">
        <f t="shared" si="0"/>
        <v>0</v>
      </c>
      <c r="G18" s="892">
        <v>1</v>
      </c>
      <c r="H18" s="185">
        <v>0</v>
      </c>
      <c r="I18" s="897">
        <f t="shared" si="1"/>
        <v>0</v>
      </c>
    </row>
    <row r="19" spans="1:9" ht="21.95" customHeight="1">
      <c r="A19" s="193">
        <v>808</v>
      </c>
      <c r="B19" s="199" t="s">
        <v>2853</v>
      </c>
      <c r="C19" s="191" t="s">
        <v>7076</v>
      </c>
      <c r="D19" s="205">
        <v>0</v>
      </c>
      <c r="E19" s="205">
        <v>0</v>
      </c>
      <c r="F19" s="897" t="e">
        <f t="shared" si="0"/>
        <v>#DIV/0!</v>
      </c>
      <c r="G19" s="892">
        <v>0</v>
      </c>
      <c r="H19" s="185">
        <v>0</v>
      </c>
      <c r="I19" s="897" t="e">
        <f t="shared" si="1"/>
        <v>#DIV/0!</v>
      </c>
    </row>
    <row r="20" spans="1:9" ht="21.95" customHeight="1">
      <c r="A20" s="206">
        <v>818</v>
      </c>
      <c r="B20" s="199" t="s">
        <v>2854</v>
      </c>
      <c r="C20" s="191" t="s">
        <v>7076</v>
      </c>
      <c r="D20" s="185">
        <v>0</v>
      </c>
      <c r="E20" s="185">
        <v>0</v>
      </c>
      <c r="F20" s="897" t="e">
        <f t="shared" si="0"/>
        <v>#DIV/0!</v>
      </c>
      <c r="G20" s="893">
        <v>0</v>
      </c>
      <c r="H20" s="185">
        <v>0</v>
      </c>
      <c r="I20" s="897" t="e">
        <f t="shared" si="1"/>
        <v>#DIV/0!</v>
      </c>
    </row>
    <row r="21" spans="1:9" ht="21.95" customHeight="1" thickBot="1">
      <c r="A21" s="207">
        <v>805</v>
      </c>
      <c r="B21" s="190" t="s">
        <v>4577</v>
      </c>
      <c r="C21" s="1150" t="s">
        <v>7076</v>
      </c>
      <c r="D21" s="208">
        <v>0</v>
      </c>
      <c r="E21" s="208">
        <v>0</v>
      </c>
      <c r="F21" s="898" t="e">
        <f t="shared" si="0"/>
        <v>#DIV/0!</v>
      </c>
      <c r="G21" s="894">
        <v>0</v>
      </c>
      <c r="H21" s="208">
        <v>0</v>
      </c>
      <c r="I21" s="898" t="e">
        <f t="shared" si="1"/>
        <v>#DIV/0!</v>
      </c>
    </row>
    <row r="22" spans="1:9" ht="24.95" customHeight="1" thickTop="1">
      <c r="A22" s="1424" t="s">
        <v>2783</v>
      </c>
      <c r="B22" s="1425"/>
      <c r="C22" s="1149">
        <v>22</v>
      </c>
      <c r="D22" s="108">
        <f>SUM(D8:D21)</f>
        <v>3092</v>
      </c>
      <c r="E22" s="108">
        <f>SUM(E8:E21)</f>
        <v>3614</v>
      </c>
      <c r="F22" s="899">
        <f t="shared" si="0"/>
        <v>116.88227684346701</v>
      </c>
      <c r="G22" s="108">
        <f>SUM(G8:G21)</f>
        <v>6770</v>
      </c>
      <c r="H22" s="895">
        <f>SUM(H8:H21)</f>
        <v>3614</v>
      </c>
      <c r="I22" s="899">
        <f t="shared" si="1"/>
        <v>53.382570162481535</v>
      </c>
    </row>
    <row r="23" spans="1:9" ht="12.95" customHeight="1"/>
    <row r="24" spans="1:9" ht="12.95" customHeight="1">
      <c r="A24" s="5" t="s">
        <v>7077</v>
      </c>
      <c r="B24" s="5"/>
      <c r="C24" s="5"/>
      <c r="D24" s="5"/>
      <c r="E24" s="5"/>
      <c r="F24" s="5"/>
      <c r="G24" s="5"/>
      <c r="H24" s="5"/>
    </row>
    <row r="25" spans="1:9" ht="12.95" customHeight="1">
      <c r="A25" s="5" t="s">
        <v>7078</v>
      </c>
      <c r="B25" s="5"/>
      <c r="C25" s="5"/>
      <c r="D25" s="5"/>
      <c r="E25" s="5"/>
      <c r="F25" s="5"/>
      <c r="G25" s="5"/>
      <c r="H25" s="5"/>
    </row>
    <row r="26" spans="1:9" ht="12.95" customHeight="1">
      <c r="A26" s="5" t="s">
        <v>7082</v>
      </c>
      <c r="B26" s="5"/>
      <c r="C26" s="5"/>
    </row>
  </sheetData>
  <mergeCells count="7">
    <mergeCell ref="G6:I6"/>
    <mergeCell ref="C2:D2"/>
    <mergeCell ref="A22:B22"/>
    <mergeCell ref="A6:A7"/>
    <mergeCell ref="B6:B7"/>
    <mergeCell ref="C6:C7"/>
    <mergeCell ref="D6:F6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31</vt:i4>
      </vt:variant>
    </vt:vector>
  </HeadingPairs>
  <TitlesOfParts>
    <vt:vector size="99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Operacije ukupno</vt:lpstr>
      <vt:lpstr>kovid status</vt:lpstr>
      <vt:lpstr>kovid usluge</vt:lpstr>
      <vt:lpstr>Прегледи служ.урологије</vt:lpstr>
      <vt:lpstr>Прегледи ургентно-пријемне слу</vt:lpstr>
      <vt:lpstr>Прегледи служ.психијатрије</vt:lpstr>
      <vt:lpstr>Прегледи сл.за плућне болести</vt:lpstr>
      <vt:lpstr>Прегледи дечје оделење</vt:lpstr>
      <vt:lpstr>прегледи служ .ортопедије</vt:lpstr>
      <vt:lpstr>Прегледи оториноларингологије</vt:lpstr>
      <vt:lpstr>Прегледи хирургија</vt:lpstr>
      <vt:lpstr>Прегледи служ.офталмологије </vt:lpstr>
      <vt:lpstr>Прегледи сл.неурологије</vt:lpstr>
      <vt:lpstr>Прегледи Служб.Онкологије</vt:lpstr>
      <vt:lpstr>Прегледи преддијализна амбулант</vt:lpstr>
      <vt:lpstr>Прегледи служб.Интерне медицине</vt:lpstr>
      <vt:lpstr>Прегледи служ.Физикалне.мед.</vt:lpstr>
      <vt:lpstr>Прегледи Слу.за. инфективне бол</vt:lpstr>
      <vt:lpstr>Прегледи гинекологија </vt:lpstr>
      <vt:lpstr>Прегледи анестезиолога</vt:lpstr>
      <vt:lpstr>Fizikalna medicina</vt:lpstr>
      <vt:lpstr>DSG</vt:lpstr>
      <vt:lpstr>Услуге Гинекологија</vt:lpstr>
      <vt:lpstr>Услуге Акушерство</vt:lpstr>
      <vt:lpstr>Услуге службе за иинфективне бо</vt:lpstr>
      <vt:lpstr>Услуге Служб. физикалне медиц.</vt:lpstr>
      <vt:lpstr>Хемодијализа дневна болница</vt:lpstr>
      <vt:lpstr>Услуге интерне медицине</vt:lpstr>
      <vt:lpstr>Услуге службе онкологије</vt:lpstr>
      <vt:lpstr>Услуге сл.анестезија са реан.</vt:lpstr>
      <vt:lpstr>Услуге Неонатологије</vt:lpstr>
      <vt:lpstr>Услуге неурологије</vt:lpstr>
      <vt:lpstr>Услуге сл.офталмологије са орто</vt:lpstr>
      <vt:lpstr>Услуге опште хирургије</vt:lpstr>
      <vt:lpstr>Услуге оториноларингологије</vt:lpstr>
      <vt:lpstr>Услуге ортопедије и трауматолог</vt:lpstr>
      <vt:lpstr>Услуге сл.дечје болести</vt:lpstr>
      <vt:lpstr>Услуге служ.за плућне болести</vt:lpstr>
      <vt:lpstr>Услуге служ.психијатрије</vt:lpstr>
      <vt:lpstr>Услуге пријемно -ургентне сл.</vt:lpstr>
      <vt:lpstr>Услуге плијат.и продуж. неге</vt:lpstr>
      <vt:lpstr>Услуге слу.урологије</vt:lpstr>
      <vt:lpstr>Хируршка интензивна нега</vt:lpstr>
      <vt:lpstr>Услуге служ.трансфузије крви</vt:lpstr>
      <vt:lpstr> Дијагностика</vt:lpstr>
      <vt:lpstr>Lab</vt:lpstr>
      <vt:lpstr>Krv</vt:lpstr>
      <vt:lpstr>Dijalize</vt:lpstr>
      <vt:lpstr>Lekovi</vt:lpstr>
      <vt:lpstr>Implantati</vt:lpstr>
      <vt:lpstr>Sanitet.mat</vt:lpstr>
      <vt:lpstr>Liste.čekanja</vt:lpstr>
      <vt:lpstr>Sanitetski prevoz</vt:lpstr>
      <vt:lpstr>Bo dani </vt:lpstr>
      <vt:lpstr>Soc.Epid.Inform</vt:lpstr>
      <vt:lpstr>zbirno usluge</vt:lpstr>
      <vt:lpstr>Sheet2</vt:lpstr>
      <vt:lpstr>Sheet1</vt:lpstr>
      <vt:lpstr>Dijalize!Print_Area</vt:lpstr>
      <vt:lpstr>Dnevne.bolnice!Print_Area</vt:lpstr>
      <vt:lpstr>'Fizikalna medicina'!Print_Area</vt:lpstr>
      <vt:lpstr>'kovid status'!Print_Area</vt:lpstr>
      <vt:lpstr>Lab!Print_Area</vt:lpstr>
      <vt:lpstr>Liste.čekanja!Print_Area</vt:lpstr>
      <vt:lpstr>Neonatologija!Print_Area</vt:lpstr>
      <vt:lpstr>Pratioci!Print_Area</vt:lpstr>
      <vt:lpstr>'Sanitetski prevoz'!Print_Area</vt:lpstr>
      <vt:lpstr>'Прегледи анестезиолога'!Print_Area</vt:lpstr>
      <vt:lpstr>'Прегледи гинекологија '!Print_Area</vt:lpstr>
      <vt:lpstr>'Прегледи дечје оделење'!Print_Area</vt:lpstr>
      <vt:lpstr>'Прегледи оториноларингологије'!Print_Area</vt:lpstr>
      <vt:lpstr>'Прегледи преддијализна амбулант'!Print_Area</vt:lpstr>
      <vt:lpstr>'Прегледи сл.за плућне болести'!Print_Area</vt:lpstr>
      <vt:lpstr>'Прегледи сл.неурологије'!Print_Area</vt:lpstr>
      <vt:lpstr>'Прегледи Слу.за. инфективне бол'!Print_Area</vt:lpstr>
      <vt:lpstr>'прегледи служ .ортопедије'!Print_Area</vt:lpstr>
      <vt:lpstr>'Прегледи служ.офталмологије '!Print_Area</vt:lpstr>
      <vt:lpstr>'Прегледи служ.психијатрије'!Print_Area</vt:lpstr>
      <vt:lpstr>'Прегледи служ.урологије'!Print_Area</vt:lpstr>
      <vt:lpstr>'Прегледи служ.Физикалне.мед.'!Print_Area</vt:lpstr>
      <vt:lpstr>'Прегледи служб.Интерне медицине'!Print_Area</vt:lpstr>
      <vt:lpstr>'Прегледи Служб.Онкологије'!Print_Area</vt:lpstr>
      <vt:lpstr>'Прегледи ургентно-пријемне слу'!Print_Area</vt:lpstr>
      <vt:lpstr>'Прегледи хирургија'!Print_Area</vt:lpstr>
      <vt:lpstr>'Услуге Гинекологија'!Print_Area</vt:lpstr>
      <vt:lpstr>'Услуге неурологије'!Print_Area</vt:lpstr>
      <vt:lpstr>'Хемодијализа дневна болница'!Print_Area</vt:lpstr>
      <vt:lpstr>' Дијагностика'!Print_Titles</vt:lpstr>
      <vt:lpstr>Lab!Print_Titles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Branka</cp:lastModifiedBy>
  <cp:lastPrinted>2023-07-11T08:09:58Z</cp:lastPrinted>
  <dcterms:created xsi:type="dcterms:W3CDTF">1998-03-25T08:50:17Z</dcterms:created>
  <dcterms:modified xsi:type="dcterms:W3CDTF">2023-07-14T06:59:47Z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